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omments1.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howInkAnnotation="0" defaultThemeVersion="124226"/>
  <mc:AlternateContent xmlns:mc="http://schemas.openxmlformats.org/markup-compatibility/2006">
    <mc:Choice Requires="x15">
      <x15ac:absPath xmlns:x15ac="http://schemas.microsoft.com/office/spreadsheetml/2010/11/ac" url="https://gets.sharepoint.com/sites/SWAR/SWAR/ACFR 2023/Forms/"/>
    </mc:Choice>
  </mc:AlternateContent>
  <xr:revisionPtr revIDLastSave="30988" documentId="13_ncr:1_{993CA21D-8815-453F-A8E5-10593C8361F9}" xr6:coauthVersionLast="47" xr6:coauthVersionMax="47" xr10:uidLastSave="{1C492F62-811D-4AD7-9531-D2620258D4AF}"/>
  <bookViews>
    <workbookView xWindow="-28920" yWindow="-120" windowWidth="29040" windowHeight="15840" tabRatio="701" firstSheet="2" activeTab="3" xr2:uid="{00000000-000D-0000-FFFF-FFFF00000000}"/>
  </bookViews>
  <sheets>
    <sheet name="POV" sheetId="29" state="hidden" r:id="rId1"/>
    <sheet name="Checklist - For SAO Only" sheetId="46" state="hidden" r:id="rId2"/>
    <sheet name="Checklist" sheetId="21" r:id="rId3"/>
    <sheet name="Instructions" sheetId="9" r:id="rId4"/>
    <sheet name="SDP Bank List" sheetId="44" r:id="rId5"/>
    <sheet name="SDP Deposit Detail" sheetId="43" r:id="rId6"/>
    <sheet name="&quot;A&quot; Deposit Analysis - Short" sheetId="13" r:id="rId7"/>
    <sheet name="&quot;A&quot; Deposit Analysis - Long" sheetId="31" r:id="rId8"/>
    <sheet name="&quot;B&quot; Cash Recon" sheetId="12" r:id="rId9"/>
    <sheet name="Pivot FCC Cash Tab" sheetId="58" state="hidden" r:id="rId10"/>
    <sheet name="FCC Cash Tab" sheetId="56" state="hidden" r:id="rId11"/>
    <sheet name="FCC Collateral" sheetId="47" state="hidden" r:id="rId12"/>
    <sheet name="FCC Date &amp; NA" sheetId="48" state="hidden" r:id="rId13"/>
    <sheet name="Inquiry to send to bank" sheetId="42" r:id="rId14"/>
    <sheet name="Appendix" sheetId="23" r:id="rId15"/>
    <sheet name="Entity List for forms 6.30.23" sheetId="25" state="hidden" r:id="rId16"/>
    <sheet name="SDP Bank List - For SAO Only" sheetId="45" r:id="rId17"/>
  </sheets>
  <externalReferences>
    <externalReference r:id="rId18"/>
    <externalReference r:id="rId19"/>
    <externalReference r:id="rId20"/>
  </externalReferences>
  <definedNames>
    <definedName name="_xlnm._FilterDatabase" localSheetId="7" hidden="1">'"A" Deposit Analysis - Long'!$A$1:$N$1602</definedName>
    <definedName name="_xlnm._FilterDatabase" localSheetId="15" hidden="1">'Entity List for forms 6.30.23'!$A$4:$K$4</definedName>
    <definedName name="_xlnm._FilterDatabase" localSheetId="10" hidden="1">'FCC Cash Tab'!$A$15:$V$465</definedName>
    <definedName name="_xlnm._FilterDatabase" localSheetId="11" hidden="1">'FCC Collateral'!$B$1:$S$7</definedName>
    <definedName name="_xlnm._FilterDatabase" localSheetId="12" hidden="1">'FCC Date &amp; NA'!$B$1:$S$3</definedName>
    <definedName name="AS2DocOpenMode" hidden="1">"AS2DocumentEdit"</definedName>
    <definedName name="Entity1" localSheetId="1">#REF!</definedName>
    <definedName name="Entity1" localSheetId="11">[1]EntityList!$A$2:$A$213</definedName>
    <definedName name="Entity1">'Entity List for forms 6.30.23'!$A$2:$A$201</definedName>
    <definedName name="Entity2" localSheetId="1">#REF!</definedName>
    <definedName name="Entity2" localSheetId="11">[1]EntityList!$A$2:$B$213</definedName>
    <definedName name="Entity2">'Entity List for forms 6.30.23'!$A$2:$B$201</definedName>
    <definedName name="Entity3">'Entity List for forms 6.30.23'!$A$2:$C$115</definedName>
    <definedName name="NA" localSheetId="1">#REF!</definedName>
    <definedName name="NA" localSheetId="11">[1]EntityList!$E$2</definedName>
    <definedName name="NA">'Entity List for forms 6.30.23'!$E$3</definedName>
    <definedName name="_xlnm.Print_Area" localSheetId="7">'"A" Deposit Analysis - Long'!$A$1:$O$1546</definedName>
    <definedName name="_xlnm.Print_Area" localSheetId="6">'"A" Deposit Analysis - Short'!$A$1:$O$99</definedName>
    <definedName name="_xlnm.Print_Area" localSheetId="8">'"B" Cash Recon'!$A$1:$AA$66</definedName>
    <definedName name="_xlnm.Print_Area" localSheetId="14">Appendix!$A$1:$O$34</definedName>
    <definedName name="_xlnm.Print_Area" localSheetId="2">Checklist!$A$2:$G$43</definedName>
    <definedName name="_xlnm.Print_Area" localSheetId="1">'Checklist - For SAO Only'!$A$2:$H$57</definedName>
    <definedName name="_xlnm.Print_Area" localSheetId="15">'Entity List for forms 6.30.23'!$A$1:$G$115</definedName>
    <definedName name="_xlnm.Print_Area" localSheetId="13">'Inquiry to send to bank'!$A$1:$Q$153</definedName>
    <definedName name="_xlnm.Print_Area" localSheetId="3">Instructions!$A$1:$M$127</definedName>
    <definedName name="_xlnm.Print_Area" localSheetId="4">'SDP Bank List'!$A$1:$O$35</definedName>
    <definedName name="_xlnm.Print_Area" localSheetId="5">'SDP Deposit Detail'!$A$1:$J$51</definedName>
    <definedName name="_xlnm.Print_Titles" localSheetId="7">'"A" Deposit Analysis - Long'!$18:$24</definedName>
    <definedName name="_xlnm.Print_Titles" localSheetId="14">Appendix!$1:$5</definedName>
    <definedName name="_xlnm.Print_Titles" localSheetId="2">Checklist!$2:$8</definedName>
    <definedName name="_xlnm.Print_Titles" localSheetId="1">'Checklist - For SAO Only'!$2:$6</definedName>
    <definedName name="_xlnm.Print_Titles" localSheetId="15">'Entity List for forms 6.30.23'!$1:$1</definedName>
    <definedName name="_xlnm.Print_Titles" localSheetId="3">Instructions!$1:$5</definedName>
    <definedName name="_xlnm.Print_Titles" localSheetId="4">'SDP Bank List'!$1:$6</definedName>
    <definedName name="_xlnm.Print_Titles" localSheetId="5">'SDP Deposit Detail'!$1:$5</definedName>
    <definedName name="violations" localSheetId="1">POV!$B$23:$B$24</definedName>
    <definedName name="violations" localSheetId="11">[1]POV!$B$23:$B$24</definedName>
    <definedName name="violations" localSheetId="13">[2]POV!$B$23:$B$24</definedName>
    <definedName name="violations">POV!$B$23:$B$24</definedName>
    <definedName name="YN" localSheetId="1">#REF!</definedName>
    <definedName name="YN" localSheetId="11">[1]EntityList!$G$2:$G$3</definedName>
    <definedName name="YN" localSheetId="13">[2]EntityList!$G$2:$G$3</definedName>
    <definedName name="YN">'Entity List for forms 6.30.23'!$G$3:$G$4</definedName>
  </definedNames>
  <calcPr calcId="191029"/>
  <pivotCaches>
    <pivotCache cacheId="0" r:id="rId21"/>
    <pivotCache cacheId="1" r:id="rId22"/>
    <pivotCache cacheId="2" r:id="rId2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2" l="1"/>
  <c r="S3" i="12"/>
  <c r="U14" i="12"/>
  <c r="U52" i="12" s="1"/>
  <c r="U26" i="12"/>
  <c r="O26" i="12" s="1"/>
  <c r="P26" i="12" s="1"/>
  <c r="U34" i="12"/>
  <c r="O34" i="12" s="1"/>
  <c r="P34" i="12" s="1"/>
  <c r="U43" i="12"/>
  <c r="O43" i="12" s="1"/>
  <c r="P43" i="12" s="1"/>
  <c r="U49" i="12"/>
  <c r="O49" i="12" s="1"/>
  <c r="U55" i="12"/>
  <c r="M52" i="12"/>
  <c r="P46" i="12"/>
  <c r="O46" i="12"/>
  <c r="M26" i="12"/>
  <c r="D5" i="46"/>
  <c r="D3" i="46"/>
  <c r="I24" i="13"/>
  <c r="S26" i="12"/>
  <c r="X55" i="12"/>
  <c r="W55" i="12"/>
  <c r="V55" i="12"/>
  <c r="W14" i="12"/>
  <c r="W52" i="12" s="1"/>
  <c r="X26" i="12"/>
  <c r="W49" i="12"/>
  <c r="X49" i="12"/>
  <c r="V43" i="12"/>
  <c r="Z43" i="12" s="1"/>
  <c r="W43" i="12"/>
  <c r="V14" i="12"/>
  <c r="V52" i="12" s="1"/>
  <c r="V26" i="12"/>
  <c r="AA26" i="12" s="1"/>
  <c r="V49" i="12"/>
  <c r="X43" i="12"/>
  <c r="X34" i="12"/>
  <c r="V34" i="12"/>
  <c r="W26" i="12"/>
  <c r="W34" i="12"/>
  <c r="X14" i="12"/>
  <c r="X52" i="12" s="1"/>
  <c r="S2" i="12"/>
  <c r="H2" i="47"/>
  <c r="D4" i="43"/>
  <c r="I31" i="31"/>
  <c r="G35" i="31"/>
  <c r="G81" i="13"/>
  <c r="I29" i="13"/>
  <c r="I28" i="13"/>
  <c r="I27" i="13"/>
  <c r="I26" i="13"/>
  <c r="I25" i="13"/>
  <c r="I34" i="13"/>
  <c r="E3" i="13"/>
  <c r="S3" i="48"/>
  <c r="T3" i="48"/>
  <c r="R3" i="48"/>
  <c r="Q3" i="48"/>
  <c r="O3" i="48"/>
  <c r="N3" i="48"/>
  <c r="M3" i="48"/>
  <c r="L3" i="48"/>
  <c r="K3" i="48"/>
  <c r="J3" i="48"/>
  <c r="I3" i="48"/>
  <c r="E3" i="48"/>
  <c r="J3" i="47"/>
  <c r="J4" i="47"/>
  <c r="J5" i="47"/>
  <c r="J6" i="47"/>
  <c r="J7" i="47"/>
  <c r="I3" i="47"/>
  <c r="I4" i="47"/>
  <c r="I5" i="47"/>
  <c r="I6" i="47"/>
  <c r="I7" i="47"/>
  <c r="H3" i="47"/>
  <c r="H4" i="47"/>
  <c r="F6" i="12"/>
  <c r="F5" i="12"/>
  <c r="H5" i="47"/>
  <c r="H6" i="47"/>
  <c r="L35" i="31"/>
  <c r="K35" i="31"/>
  <c r="J35" i="31"/>
  <c r="G1518" i="31"/>
  <c r="I78" i="13"/>
  <c r="I58" i="13"/>
  <c r="I49" i="13"/>
  <c r="H7" i="47"/>
  <c r="K1376" i="31"/>
  <c r="J1376" i="31"/>
  <c r="I1223" i="31"/>
  <c r="I496" i="31"/>
  <c r="I371" i="31"/>
  <c r="I385" i="31"/>
  <c r="I296" i="31"/>
  <c r="I295" i="31"/>
  <c r="I270" i="31"/>
  <c r="I271" i="31"/>
  <c r="I260" i="31"/>
  <c r="I160" i="31"/>
  <c r="I134" i="31"/>
  <c r="I120" i="31"/>
  <c r="I58" i="31"/>
  <c r="I56" i="31"/>
  <c r="I43" i="31"/>
  <c r="I45" i="31"/>
  <c r="I1513" i="31"/>
  <c r="I1528" i="31"/>
  <c r="I1527" i="31"/>
  <c r="I1526" i="31"/>
  <c r="I1525" i="31"/>
  <c r="I1524" i="31"/>
  <c r="I1523" i="31"/>
  <c r="I1522" i="31"/>
  <c r="I1521" i="31"/>
  <c r="I1514" i="31"/>
  <c r="I1517" i="31"/>
  <c r="I1516" i="31"/>
  <c r="I1515" i="31"/>
  <c r="I1512" i="31"/>
  <c r="I1511" i="31"/>
  <c r="I1510" i="31"/>
  <c r="I1489" i="31"/>
  <c r="I1501" i="31"/>
  <c r="I1503" i="31"/>
  <c r="I1502" i="31"/>
  <c r="I1500" i="31"/>
  <c r="I1499" i="31"/>
  <c r="I1498" i="31"/>
  <c r="I1497" i="31"/>
  <c r="I1496" i="31"/>
  <c r="I1492" i="31"/>
  <c r="I1491" i="31"/>
  <c r="I1490" i="31"/>
  <c r="I1488" i="31"/>
  <c r="I1487" i="31"/>
  <c r="I1486" i="31"/>
  <c r="I1485" i="31"/>
  <c r="I1464" i="31"/>
  <c r="I1477" i="31"/>
  <c r="I1478" i="31"/>
  <c r="I1476" i="31"/>
  <c r="I1475" i="31"/>
  <c r="I1474" i="31"/>
  <c r="I1473" i="31"/>
  <c r="I1472" i="31"/>
  <c r="I1471" i="31"/>
  <c r="I1470" i="31"/>
  <c r="I1466" i="31"/>
  <c r="I1465" i="31"/>
  <c r="I1463" i="31"/>
  <c r="I1462" i="31"/>
  <c r="I1461" i="31"/>
  <c r="I1460" i="31"/>
  <c r="I1459" i="31"/>
  <c r="I1450" i="31"/>
  <c r="I1452" i="31"/>
  <c r="I1451" i="31"/>
  <c r="I1449" i="31"/>
  <c r="I1448" i="31"/>
  <c r="I1447" i="31"/>
  <c r="I1446" i="31"/>
  <c r="I1445" i="31"/>
  <c r="I1441" i="31"/>
  <c r="I1440" i="31"/>
  <c r="I1439" i="31"/>
  <c r="I1438" i="31"/>
  <c r="I1437" i="31"/>
  <c r="I1436" i="31"/>
  <c r="I1435" i="31"/>
  <c r="I1434" i="31"/>
  <c r="I1424" i="31"/>
  <c r="I1411" i="31"/>
  <c r="I1427" i="31"/>
  <c r="I1426" i="31"/>
  <c r="I1425" i="31"/>
  <c r="I1423" i="31"/>
  <c r="I1422" i="31"/>
  <c r="I1421" i="31"/>
  <c r="I1420" i="31"/>
  <c r="I1416" i="31"/>
  <c r="I1415" i="31"/>
  <c r="I1414" i="31"/>
  <c r="I1413" i="31"/>
  <c r="I1412" i="31"/>
  <c r="I1410" i="31"/>
  <c r="I1409" i="31"/>
  <c r="I1385" i="31"/>
  <c r="I1399" i="31"/>
  <c r="I1402" i="31"/>
  <c r="I1401" i="31"/>
  <c r="I1400" i="31"/>
  <c r="I1398" i="31"/>
  <c r="I1397" i="31"/>
  <c r="I1396" i="31"/>
  <c r="I1395" i="31"/>
  <c r="I1389" i="31"/>
  <c r="I1388" i="31"/>
  <c r="I1387" i="31"/>
  <c r="I1386" i="31"/>
  <c r="I1384" i="31"/>
  <c r="I1383" i="31"/>
  <c r="I1382" i="31"/>
  <c r="I1375" i="31"/>
  <c r="I1374" i="31"/>
  <c r="I1373" i="31"/>
  <c r="I1372" i="31"/>
  <c r="I1371" i="31"/>
  <c r="I1370" i="31"/>
  <c r="I1369" i="31"/>
  <c r="I1368" i="31"/>
  <c r="I1363" i="31"/>
  <c r="I1364" i="31"/>
  <c r="I1362" i="31"/>
  <c r="I1361" i="31"/>
  <c r="I1360" i="31"/>
  <c r="I1359" i="31"/>
  <c r="I1358" i="31"/>
  <c r="I1357" i="31"/>
  <c r="I1346" i="31"/>
  <c r="I1350" i="31"/>
  <c r="I1349" i="31"/>
  <c r="I1348" i="31"/>
  <c r="I1347" i="31"/>
  <c r="I1345" i="31"/>
  <c r="I1344" i="31"/>
  <c r="I1343" i="31"/>
  <c r="I1334" i="31"/>
  <c r="I1339" i="31"/>
  <c r="I1338" i="31"/>
  <c r="I1337" i="31"/>
  <c r="I1336" i="31"/>
  <c r="I1335" i="31"/>
  <c r="I1333" i="31"/>
  <c r="I1332" i="31"/>
  <c r="I1299" i="31"/>
  <c r="I1325" i="31"/>
  <c r="I1324" i="31"/>
  <c r="I1323" i="31"/>
  <c r="I1322" i="31"/>
  <c r="I1321" i="31"/>
  <c r="I1320" i="31"/>
  <c r="I1319" i="31"/>
  <c r="I1318" i="31"/>
  <c r="I1317" i="31"/>
  <c r="I1308" i="31"/>
  <c r="I1313" i="31"/>
  <c r="I1312" i="31"/>
  <c r="I1311" i="31"/>
  <c r="I1310" i="31"/>
  <c r="I1309" i="31"/>
  <c r="I1307" i="31"/>
  <c r="I1306" i="31"/>
  <c r="I1296" i="31"/>
  <c r="I1298" i="31"/>
  <c r="I1297" i="31"/>
  <c r="I1295" i="31"/>
  <c r="I1294" i="31"/>
  <c r="I1293" i="31"/>
  <c r="I1292" i="31"/>
  <c r="I1284" i="31"/>
  <c r="I1287" i="31"/>
  <c r="I1286" i="31"/>
  <c r="I1285" i="31"/>
  <c r="I1283" i="31"/>
  <c r="I1282" i="31"/>
  <c r="I1281" i="31"/>
  <c r="I1280" i="31"/>
  <c r="I1270" i="31"/>
  <c r="I1273" i="31"/>
  <c r="I1272" i="31"/>
  <c r="I1271" i="31"/>
  <c r="I1269" i="31"/>
  <c r="I1268" i="31"/>
  <c r="I1267" i="31"/>
  <c r="I1266" i="31"/>
  <c r="I1259" i="31"/>
  <c r="I1262" i="31"/>
  <c r="I1261" i="31"/>
  <c r="I1260" i="31"/>
  <c r="I1258" i="31"/>
  <c r="I1257" i="31"/>
  <c r="I1256" i="31"/>
  <c r="I1255" i="31"/>
  <c r="I1244" i="31"/>
  <c r="I1233" i="31"/>
  <c r="I1248" i="31"/>
  <c r="I1247" i="31"/>
  <c r="I1246" i="31"/>
  <c r="I1245" i="31"/>
  <c r="I1243" i="31"/>
  <c r="I1242" i="31"/>
  <c r="I1241" i="31"/>
  <c r="I1237" i="31"/>
  <c r="I1236" i="31"/>
  <c r="I1235" i="31"/>
  <c r="I1234" i="31"/>
  <c r="I1232" i="31"/>
  <c r="I1231" i="31"/>
  <c r="I1230" i="31"/>
  <c r="I1220" i="31"/>
  <c r="I1222" i="31"/>
  <c r="I1221" i="31"/>
  <c r="I1219" i="31"/>
  <c r="I1218" i="31"/>
  <c r="I1217" i="31"/>
  <c r="I1216" i="31"/>
  <c r="I1208" i="31"/>
  <c r="I1212" i="31"/>
  <c r="I1211" i="31"/>
  <c r="I1210" i="31"/>
  <c r="I1209" i="31"/>
  <c r="I1207" i="31"/>
  <c r="I1206" i="31"/>
  <c r="I1205" i="31"/>
  <c r="I1193" i="31"/>
  <c r="I1198" i="31"/>
  <c r="I1197" i="31"/>
  <c r="I1196" i="31"/>
  <c r="I1195" i="31"/>
  <c r="I1194" i="31"/>
  <c r="I1192" i="31"/>
  <c r="I1191" i="31"/>
  <c r="I1180" i="31"/>
  <c r="I1185" i="31"/>
  <c r="I881" i="31"/>
  <c r="I868" i="31"/>
  <c r="I818" i="31"/>
  <c r="I807" i="31"/>
  <c r="I794" i="31"/>
  <c r="I783" i="31"/>
  <c r="I769" i="31"/>
  <c r="I756" i="31"/>
  <c r="I743" i="31"/>
  <c r="I731" i="31"/>
  <c r="I718" i="31"/>
  <c r="I707" i="31"/>
  <c r="I695" i="31"/>
  <c r="I681" i="31"/>
  <c r="I669" i="31"/>
  <c r="I655" i="31"/>
  <c r="I642" i="31"/>
  <c r="I633" i="31"/>
  <c r="I620" i="31"/>
  <c r="I608" i="31"/>
  <c r="I593" i="31"/>
  <c r="I582" i="31"/>
  <c r="I568" i="31"/>
  <c r="I557" i="31"/>
  <c r="I545" i="31"/>
  <c r="I533" i="31"/>
  <c r="I518" i="31"/>
  <c r="I507" i="31"/>
  <c r="I494" i="31"/>
  <c r="I482" i="31"/>
  <c r="I466" i="31"/>
  <c r="I459" i="31"/>
  <c r="I444" i="31"/>
  <c r="I433" i="31"/>
  <c r="I418" i="31"/>
  <c r="I408" i="31"/>
  <c r="I394" i="31"/>
  <c r="I380" i="31"/>
  <c r="I356" i="31"/>
  <c r="I342" i="31"/>
  <c r="I330" i="31"/>
  <c r="I320" i="31"/>
  <c r="I308" i="31"/>
  <c r="I291" i="31"/>
  <c r="I280" i="31"/>
  <c r="I266" i="31"/>
  <c r="I259" i="31"/>
  <c r="I245" i="31"/>
  <c r="I233" i="31"/>
  <c r="I218" i="31"/>
  <c r="I206" i="31"/>
  <c r="I192" i="31"/>
  <c r="I182" i="31"/>
  <c r="I168" i="31"/>
  <c r="I157" i="31"/>
  <c r="I142" i="31"/>
  <c r="I130" i="31"/>
  <c r="I117" i="31"/>
  <c r="I106" i="31"/>
  <c r="I90" i="31"/>
  <c r="I80" i="31"/>
  <c r="I66" i="31"/>
  <c r="I30" i="31"/>
  <c r="I970" i="31"/>
  <c r="I232" i="31"/>
  <c r="I1376" i="31"/>
  <c r="I1351" i="31"/>
  <c r="I1479" i="31"/>
  <c r="I1224" i="31"/>
  <c r="I1249" i="31"/>
  <c r="I1467" i="31"/>
  <c r="I1238" i="31"/>
  <c r="I1453" i="31"/>
  <c r="I1493" i="31"/>
  <c r="I1288" i="31"/>
  <c r="I1326" i="31"/>
  <c r="I1529" i="31"/>
  <c r="I1504" i="31"/>
  <c r="I1518" i="31"/>
  <c r="I1300" i="31"/>
  <c r="I1213" i="31"/>
  <c r="G60" i="13"/>
  <c r="H60" i="12"/>
  <c r="I28" i="31"/>
  <c r="I29" i="31"/>
  <c r="I32" i="31"/>
  <c r="I33" i="31"/>
  <c r="I34" i="31"/>
  <c r="I1187" i="31"/>
  <c r="I1186" i="31"/>
  <c r="I1184" i="31"/>
  <c r="I1183" i="31"/>
  <c r="I1182" i="31"/>
  <c r="I1181" i="31"/>
  <c r="I1173" i="31"/>
  <c r="I1172" i="31"/>
  <c r="I1171" i="31"/>
  <c r="I1170" i="31"/>
  <c r="I1169" i="31"/>
  <c r="I1168" i="31"/>
  <c r="I1167" i="31"/>
  <c r="I1166" i="31"/>
  <c r="I1165" i="31"/>
  <c r="I1161" i="31"/>
  <c r="I1160" i="31"/>
  <c r="I1159" i="31"/>
  <c r="I1158" i="31"/>
  <c r="I1157" i="31"/>
  <c r="I1156" i="31"/>
  <c r="I1155" i="31"/>
  <c r="I1154" i="31"/>
  <c r="I1147" i="31"/>
  <c r="I1146" i="31"/>
  <c r="I1145" i="31"/>
  <c r="I1144" i="31"/>
  <c r="I1143" i="31"/>
  <c r="I1142" i="31"/>
  <c r="I1141" i="31"/>
  <c r="I1140" i="31"/>
  <c r="I1136" i="31"/>
  <c r="I1135" i="31"/>
  <c r="I1134" i="31"/>
  <c r="I1133" i="31"/>
  <c r="I1132" i="31"/>
  <c r="I1131" i="31"/>
  <c r="I1130" i="31"/>
  <c r="I1129" i="31"/>
  <c r="I1122" i="31"/>
  <c r="I1121" i="31"/>
  <c r="I1120" i="31"/>
  <c r="I1119" i="31"/>
  <c r="I1118" i="31"/>
  <c r="I1117" i="31"/>
  <c r="I1116" i="31"/>
  <c r="I1115" i="31"/>
  <c r="I1111" i="31"/>
  <c r="I1110" i="31"/>
  <c r="I1109" i="31"/>
  <c r="I1108" i="31"/>
  <c r="I1107" i="31"/>
  <c r="I1106" i="31"/>
  <c r="I1105" i="31"/>
  <c r="I1104" i="31"/>
  <c r="I1097" i="31"/>
  <c r="I1096" i="31"/>
  <c r="I1095" i="31"/>
  <c r="I1094" i="31"/>
  <c r="I1093" i="31"/>
  <c r="I1092" i="31"/>
  <c r="I1091" i="31"/>
  <c r="I1090" i="31"/>
  <c r="I1086" i="31"/>
  <c r="I1085" i="31"/>
  <c r="I1084" i="31"/>
  <c r="I1083" i="31"/>
  <c r="I1082" i="31"/>
  <c r="I1081" i="31"/>
  <c r="I1080" i="31"/>
  <c r="I1079" i="31"/>
  <c r="I1072" i="31"/>
  <c r="I1071" i="31"/>
  <c r="I1070" i="31"/>
  <c r="I1069" i="31"/>
  <c r="I1068" i="31"/>
  <c r="I1067" i="31"/>
  <c r="I1066" i="31"/>
  <c r="I1065" i="31"/>
  <c r="I1061" i="31"/>
  <c r="I1060" i="31"/>
  <c r="I1059" i="31"/>
  <c r="I1058" i="31"/>
  <c r="I1057" i="31"/>
  <c r="I1056" i="31"/>
  <c r="I1055" i="31"/>
  <c r="I1054" i="31"/>
  <c r="I1047" i="31"/>
  <c r="I1046" i="31"/>
  <c r="I1045" i="31"/>
  <c r="I1044" i="31"/>
  <c r="I1043" i="31"/>
  <c r="I1042" i="31"/>
  <c r="I1041" i="31"/>
  <c r="I1040" i="31"/>
  <c r="I1036" i="31"/>
  <c r="I1035" i="31"/>
  <c r="I1034" i="31"/>
  <c r="I1033" i="31"/>
  <c r="I1032" i="31"/>
  <c r="I1031" i="31"/>
  <c r="I1030" i="31"/>
  <c r="I1029" i="31"/>
  <c r="I1022" i="31"/>
  <c r="I1021" i="31"/>
  <c r="I1020" i="31"/>
  <c r="I1019" i="31"/>
  <c r="I1018" i="31"/>
  <c r="I1017" i="31"/>
  <c r="I1016" i="31"/>
  <c r="I1015" i="31"/>
  <c r="I1011" i="31"/>
  <c r="I1010" i="31"/>
  <c r="I1009" i="31"/>
  <c r="I1008" i="31"/>
  <c r="I1007" i="31"/>
  <c r="I1006" i="31"/>
  <c r="I1005" i="31"/>
  <c r="I1004" i="31"/>
  <c r="I997" i="31"/>
  <c r="I996" i="31"/>
  <c r="I995" i="31"/>
  <c r="I994" i="31"/>
  <c r="I993" i="31"/>
  <c r="I992" i="31"/>
  <c r="I991" i="31"/>
  <c r="I990" i="31"/>
  <c r="I986" i="31"/>
  <c r="I985" i="31"/>
  <c r="I984" i="31"/>
  <c r="I983" i="31"/>
  <c r="I982" i="31"/>
  <c r="I981" i="31"/>
  <c r="I980" i="31"/>
  <c r="I979" i="31"/>
  <c r="I972" i="31"/>
  <c r="I971" i="31"/>
  <c r="I969" i="31"/>
  <c r="I968" i="31"/>
  <c r="I967" i="31"/>
  <c r="I966" i="31"/>
  <c r="I965" i="31"/>
  <c r="I961" i="31"/>
  <c r="I960" i="31"/>
  <c r="I959" i="31"/>
  <c r="I958" i="31"/>
  <c r="I957" i="31"/>
  <c r="I956" i="31"/>
  <c r="I955" i="31"/>
  <c r="I954" i="31"/>
  <c r="I947" i="31"/>
  <c r="I946" i="31"/>
  <c r="I945" i="31"/>
  <c r="I944" i="31"/>
  <c r="I943" i="31"/>
  <c r="I942" i="31"/>
  <c r="I941" i="31"/>
  <c r="I940" i="31"/>
  <c r="I935" i="31"/>
  <c r="I934" i="31"/>
  <c r="I933" i="31"/>
  <c r="I932" i="31"/>
  <c r="I931" i="31"/>
  <c r="I930" i="31"/>
  <c r="I929" i="31"/>
  <c r="I922" i="31"/>
  <c r="I921" i="31"/>
  <c r="I920" i="31"/>
  <c r="I919" i="31"/>
  <c r="I918" i="31"/>
  <c r="I917" i="31"/>
  <c r="I916" i="31"/>
  <c r="I915" i="31"/>
  <c r="I911" i="31"/>
  <c r="I910" i="31"/>
  <c r="I909" i="31"/>
  <c r="I908" i="31"/>
  <c r="I907" i="31"/>
  <c r="I906" i="31"/>
  <c r="I905" i="31"/>
  <c r="I904" i="31"/>
  <c r="I897" i="31"/>
  <c r="I896" i="31"/>
  <c r="I895" i="31"/>
  <c r="I894" i="31"/>
  <c r="I893" i="31"/>
  <c r="I892" i="31"/>
  <c r="I891" i="31"/>
  <c r="I890" i="31"/>
  <c r="I886" i="31"/>
  <c r="I885" i="31"/>
  <c r="I884" i="31"/>
  <c r="I883" i="31"/>
  <c r="I882" i="31"/>
  <c r="I880" i="31"/>
  <c r="I879" i="31"/>
  <c r="I872" i="31"/>
  <c r="I871" i="31"/>
  <c r="I870" i="31"/>
  <c r="I869" i="31"/>
  <c r="I867" i="31"/>
  <c r="I866" i="31"/>
  <c r="I865" i="31"/>
  <c r="I861" i="31"/>
  <c r="I860" i="31"/>
  <c r="I859" i="31"/>
  <c r="I858" i="31"/>
  <c r="I857" i="31"/>
  <c r="I856" i="31"/>
  <c r="I855" i="31"/>
  <c r="I854" i="31"/>
  <c r="I847" i="31"/>
  <c r="I846" i="31"/>
  <c r="I845" i="31"/>
  <c r="I844" i="31"/>
  <c r="I843" i="31"/>
  <c r="I842" i="31"/>
  <c r="I841" i="31"/>
  <c r="I840" i="31"/>
  <c r="I836" i="31"/>
  <c r="I835" i="31"/>
  <c r="I834" i="31"/>
  <c r="I833" i="31"/>
  <c r="I832" i="31"/>
  <c r="I831" i="31"/>
  <c r="I830" i="31"/>
  <c r="I829" i="31"/>
  <c r="I822" i="31"/>
  <c r="I821" i="31"/>
  <c r="I820" i="31"/>
  <c r="I819" i="31"/>
  <c r="I817" i="31"/>
  <c r="I816" i="31"/>
  <c r="I815" i="31"/>
  <c r="I811" i="31"/>
  <c r="I810" i="31"/>
  <c r="I809" i="31"/>
  <c r="I808" i="31"/>
  <c r="I806" i="31"/>
  <c r="I805" i="31"/>
  <c r="I804" i="31"/>
  <c r="I797" i="31"/>
  <c r="I796" i="31"/>
  <c r="I795" i="31"/>
  <c r="I793" i="31"/>
  <c r="I792" i="31"/>
  <c r="I791" i="31"/>
  <c r="I790" i="31"/>
  <c r="I786" i="31"/>
  <c r="I785" i="31"/>
  <c r="I784" i="31"/>
  <c r="I782" i="31"/>
  <c r="I781" i="31"/>
  <c r="I780" i="31"/>
  <c r="I779" i="31"/>
  <c r="I778" i="31"/>
  <c r="I772" i="31"/>
  <c r="I771" i="31"/>
  <c r="I770" i="31"/>
  <c r="I768" i="31"/>
  <c r="I767" i="31"/>
  <c r="I766" i="31"/>
  <c r="I765" i="31"/>
  <c r="I764" i="31"/>
  <c r="I760" i="31"/>
  <c r="I759" i="31"/>
  <c r="I758" i="31"/>
  <c r="I757" i="31"/>
  <c r="I755" i="31"/>
  <c r="I754" i="31"/>
  <c r="I753" i="31"/>
  <c r="I746" i="31"/>
  <c r="I745" i="31"/>
  <c r="I744" i="31"/>
  <c r="I742" i="31"/>
  <c r="I741" i="31"/>
  <c r="I740" i="31"/>
  <c r="I739" i="31"/>
  <c r="I735" i="31"/>
  <c r="I734" i="31"/>
  <c r="I733" i="31"/>
  <c r="I732" i="31"/>
  <c r="I730" i="31"/>
  <c r="I729" i="31"/>
  <c r="I728" i="31"/>
  <c r="I721" i="31"/>
  <c r="I720" i="31"/>
  <c r="I719" i="31"/>
  <c r="I717" i="31"/>
  <c r="I716" i="31"/>
  <c r="I715" i="31"/>
  <c r="I714" i="31"/>
  <c r="I710" i="31"/>
  <c r="I709" i="31"/>
  <c r="I708" i="31"/>
  <c r="I706" i="31"/>
  <c r="I705" i="31"/>
  <c r="I704" i="31"/>
  <c r="I703" i="31"/>
  <c r="I696" i="31"/>
  <c r="I694" i="31"/>
  <c r="I693" i="31"/>
  <c r="I692" i="31"/>
  <c r="I691" i="31"/>
  <c r="I690" i="31"/>
  <c r="I689" i="31"/>
  <c r="I685" i="31"/>
  <c r="I684" i="31"/>
  <c r="I683" i="31"/>
  <c r="I682" i="31"/>
  <c r="I680" i="31"/>
  <c r="I679" i="31"/>
  <c r="I678" i="31"/>
  <c r="I671" i="31"/>
  <c r="I670" i="31"/>
  <c r="I668" i="31"/>
  <c r="I667" i="31"/>
  <c r="I666" i="31"/>
  <c r="I665" i="31"/>
  <c r="I664" i="31"/>
  <c r="I660" i="31"/>
  <c r="I659" i="31"/>
  <c r="I658" i="31"/>
  <c r="I657" i="31"/>
  <c r="I656" i="31"/>
  <c r="I654" i="31"/>
  <c r="I653" i="31"/>
  <c r="I646" i="31"/>
  <c r="I645" i="31"/>
  <c r="I644" i="31"/>
  <c r="I643" i="31"/>
  <c r="I641" i="31"/>
  <c r="I640" i="31"/>
  <c r="I639" i="31"/>
  <c r="I635" i="31"/>
  <c r="I634" i="31"/>
  <c r="I632" i="31"/>
  <c r="I631" i="31"/>
  <c r="I630" i="31"/>
  <c r="I629" i="31"/>
  <c r="I628" i="31"/>
  <c r="I621" i="31"/>
  <c r="I619" i="31"/>
  <c r="I618" i="31"/>
  <c r="I617" i="31"/>
  <c r="I616" i="31"/>
  <c r="I615" i="31"/>
  <c r="I614" i="31"/>
  <c r="I610" i="31"/>
  <c r="I609" i="31"/>
  <c r="I607" i="31"/>
  <c r="I606" i="31"/>
  <c r="I605" i="31"/>
  <c r="I604" i="31"/>
  <c r="I603" i="31"/>
  <c r="I596" i="31"/>
  <c r="I595" i="31"/>
  <c r="I594" i="31"/>
  <c r="I592" i="31"/>
  <c r="I591" i="31"/>
  <c r="I590" i="31"/>
  <c r="I589" i="31"/>
  <c r="I585" i="31"/>
  <c r="I584" i="31"/>
  <c r="I583" i="31"/>
  <c r="I581" i="31"/>
  <c r="I580" i="31"/>
  <c r="I579" i="31"/>
  <c r="I578" i="31"/>
  <c r="I571" i="31"/>
  <c r="I570" i="31"/>
  <c r="I569" i="31"/>
  <c r="I567" i="31"/>
  <c r="I566" i="31"/>
  <c r="I565" i="31"/>
  <c r="I564" i="31"/>
  <c r="I560" i="31"/>
  <c r="I559" i="31"/>
  <c r="I558" i="31"/>
  <c r="I556" i="31"/>
  <c r="I555" i="31"/>
  <c r="I554" i="31"/>
  <c r="I553" i="31"/>
  <c r="I546" i="31"/>
  <c r="I544" i="31"/>
  <c r="I543" i="31"/>
  <c r="I542" i="31"/>
  <c r="I541" i="31"/>
  <c r="I540" i="31"/>
  <c r="I539" i="31"/>
  <c r="I535" i="31"/>
  <c r="I534" i="31"/>
  <c r="I532" i="31"/>
  <c r="I531" i="31"/>
  <c r="I530" i="31"/>
  <c r="I529" i="31"/>
  <c r="I528" i="31"/>
  <c r="I521" i="31"/>
  <c r="I520" i="31"/>
  <c r="I519" i="31"/>
  <c r="I517" i="31"/>
  <c r="I516" i="31"/>
  <c r="I515" i="31"/>
  <c r="I514" i="31"/>
  <c r="I510" i="31"/>
  <c r="I509" i="31"/>
  <c r="I508" i="31"/>
  <c r="I506" i="31"/>
  <c r="I505" i="31"/>
  <c r="I504" i="31"/>
  <c r="I503" i="31"/>
  <c r="I495" i="31"/>
  <c r="I493" i="31"/>
  <c r="I492" i="31"/>
  <c r="I491" i="31"/>
  <c r="I490" i="31"/>
  <c r="I489" i="31"/>
  <c r="I485" i="31"/>
  <c r="I484" i="31"/>
  <c r="I483" i="31"/>
  <c r="I481" i="31"/>
  <c r="I480" i="31"/>
  <c r="I479" i="31"/>
  <c r="I478" i="31"/>
  <c r="I471" i="31"/>
  <c r="I470" i="31"/>
  <c r="I469" i="31"/>
  <c r="I468" i="31"/>
  <c r="I467" i="31"/>
  <c r="I465" i="31"/>
  <c r="I464" i="31"/>
  <c r="I460" i="31"/>
  <c r="I458" i="31"/>
  <c r="I457" i="31"/>
  <c r="I456" i="31"/>
  <c r="I455" i="31"/>
  <c r="I454" i="31"/>
  <c r="I453" i="31"/>
  <c r="I446" i="31"/>
  <c r="I445" i="31"/>
  <c r="I443" i="31"/>
  <c r="I442" i="31"/>
  <c r="I441" i="31"/>
  <c r="I440" i="31"/>
  <c r="I439" i="31"/>
  <c r="I435" i="31"/>
  <c r="I434" i="31"/>
  <c r="I432" i="31"/>
  <c r="I431" i="31"/>
  <c r="I430" i="31"/>
  <c r="I429" i="31"/>
  <c r="I428" i="31"/>
  <c r="I421" i="31"/>
  <c r="I420" i="31"/>
  <c r="I419" i="31"/>
  <c r="I417" i="31"/>
  <c r="I416" i="31"/>
  <c r="I415" i="31"/>
  <c r="I414" i="31"/>
  <c r="I410" i="31"/>
  <c r="I409" i="31"/>
  <c r="I407" i="31"/>
  <c r="I406" i="31"/>
  <c r="I405" i="31"/>
  <c r="I404" i="31"/>
  <c r="I403" i="31"/>
  <c r="I396" i="31"/>
  <c r="I395" i="31"/>
  <c r="I393" i="31"/>
  <c r="I392" i="31"/>
  <c r="I391" i="31"/>
  <c r="I390" i="31"/>
  <c r="I389" i="31"/>
  <c r="I384" i="31"/>
  <c r="I383" i="31"/>
  <c r="I382" i="31"/>
  <c r="I381" i="31"/>
  <c r="I379" i="31"/>
  <c r="I378" i="31"/>
  <c r="I370" i="31"/>
  <c r="I369" i="31"/>
  <c r="I368" i="31"/>
  <c r="I367" i="31"/>
  <c r="I366" i="31"/>
  <c r="I365" i="31"/>
  <c r="I364" i="31"/>
  <c r="I360" i="31"/>
  <c r="I359" i="31"/>
  <c r="I358" i="31"/>
  <c r="I357" i="31"/>
  <c r="I355" i="31"/>
  <c r="I354" i="31"/>
  <c r="I353" i="31"/>
  <c r="I345" i="31"/>
  <c r="I346" i="31"/>
  <c r="I344" i="31"/>
  <c r="I343" i="31"/>
  <c r="I341" i="31"/>
  <c r="I340" i="31"/>
  <c r="I339" i="31"/>
  <c r="I335" i="31"/>
  <c r="I334" i="31"/>
  <c r="I333" i="31"/>
  <c r="I332" i="31"/>
  <c r="I331" i="31"/>
  <c r="I329" i="31"/>
  <c r="I328" i="31"/>
  <c r="I321" i="31"/>
  <c r="I319" i="31"/>
  <c r="I318" i="31"/>
  <c r="I317" i="31"/>
  <c r="I316" i="31"/>
  <c r="I315" i="31"/>
  <c r="I314" i="31"/>
  <c r="I309" i="31"/>
  <c r="I310" i="31"/>
  <c r="I307" i="31"/>
  <c r="I306" i="31"/>
  <c r="I305" i="31"/>
  <c r="I304" i="31"/>
  <c r="I303" i="31"/>
  <c r="I294" i="31"/>
  <c r="I293" i="31"/>
  <c r="I292" i="31"/>
  <c r="I290" i="31"/>
  <c r="I289" i="31"/>
  <c r="I285" i="31"/>
  <c r="I284" i="31"/>
  <c r="I283" i="31"/>
  <c r="I282" i="31"/>
  <c r="I281" i="31"/>
  <c r="I279" i="31"/>
  <c r="I278" i="31"/>
  <c r="I269" i="31"/>
  <c r="I268" i="31"/>
  <c r="I267" i="31"/>
  <c r="I265" i="31"/>
  <c r="I264" i="31"/>
  <c r="I258" i="31"/>
  <c r="I257" i="31"/>
  <c r="I256" i="31"/>
  <c r="I255" i="31"/>
  <c r="I254" i="31"/>
  <c r="I253" i="31"/>
  <c r="I246" i="31"/>
  <c r="I244" i="31"/>
  <c r="I243" i="31"/>
  <c r="I242" i="31"/>
  <c r="I241" i="31"/>
  <c r="I240" i="31"/>
  <c r="I239" i="31"/>
  <c r="I235" i="31"/>
  <c r="I234" i="31"/>
  <c r="I231" i="31"/>
  <c r="I230" i="31"/>
  <c r="I229" i="31"/>
  <c r="I228" i="31"/>
  <c r="I221" i="31"/>
  <c r="I220" i="31"/>
  <c r="I219" i="31"/>
  <c r="I217" i="31"/>
  <c r="I216" i="31"/>
  <c r="I215" i="31"/>
  <c r="I214" i="31"/>
  <c r="I210" i="31"/>
  <c r="I209" i="31"/>
  <c r="I208" i="31"/>
  <c r="I207" i="31"/>
  <c r="I205" i="31"/>
  <c r="I204" i="31"/>
  <c r="I203" i="31"/>
  <c r="I196" i="31"/>
  <c r="I195" i="31"/>
  <c r="I194" i="31"/>
  <c r="I193" i="31"/>
  <c r="I191" i="31"/>
  <c r="I190" i="31"/>
  <c r="I189" i="31"/>
  <c r="I185" i="31"/>
  <c r="I184" i="31"/>
  <c r="I183" i="31"/>
  <c r="I181" i="31"/>
  <c r="I180" i="31"/>
  <c r="I179" i="31"/>
  <c r="I178" i="31"/>
  <c r="I171" i="31"/>
  <c r="I170" i="31"/>
  <c r="I169" i="31"/>
  <c r="I167" i="31"/>
  <c r="I166" i="31"/>
  <c r="I165" i="31"/>
  <c r="I164" i="31"/>
  <c r="I159" i="31"/>
  <c r="I158" i="31"/>
  <c r="I156" i="31"/>
  <c r="I155" i="31"/>
  <c r="I154" i="31"/>
  <c r="I153" i="31"/>
  <c r="I145" i="31"/>
  <c r="I144" i="31"/>
  <c r="I143" i="31"/>
  <c r="I141" i="31"/>
  <c r="I140" i="31"/>
  <c r="I139" i="31"/>
  <c r="I138" i="31"/>
  <c r="I133" i="31"/>
  <c r="I132" i="31"/>
  <c r="I131" i="31"/>
  <c r="I129" i="31"/>
  <c r="I128" i="31"/>
  <c r="I127" i="31"/>
  <c r="I119" i="31"/>
  <c r="I118" i="31"/>
  <c r="I116" i="31"/>
  <c r="I115" i="31"/>
  <c r="I114" i="31"/>
  <c r="I113" i="31"/>
  <c r="I109" i="31"/>
  <c r="I108" i="31"/>
  <c r="I107" i="31"/>
  <c r="I105" i="31"/>
  <c r="I104" i="31"/>
  <c r="I103" i="31"/>
  <c r="I102" i="31"/>
  <c r="I95" i="31"/>
  <c r="I94" i="31"/>
  <c r="I93" i="31"/>
  <c r="I92" i="31"/>
  <c r="I91" i="31"/>
  <c r="I89" i="31"/>
  <c r="I88" i="31"/>
  <c r="I84" i="31"/>
  <c r="I83" i="31"/>
  <c r="I82" i="31"/>
  <c r="I81" i="31"/>
  <c r="I79" i="31"/>
  <c r="I78" i="31"/>
  <c r="I77" i="31"/>
  <c r="I70" i="31"/>
  <c r="I69" i="31"/>
  <c r="I68" i="31"/>
  <c r="I67" i="31"/>
  <c r="I65" i="31"/>
  <c r="I64" i="31"/>
  <c r="I63" i="31"/>
  <c r="I59" i="31"/>
  <c r="I57" i="31"/>
  <c r="I55" i="31"/>
  <c r="I54" i="31"/>
  <c r="I53" i="31"/>
  <c r="I52" i="31"/>
  <c r="I44" i="31"/>
  <c r="I42" i="31"/>
  <c r="I41" i="31"/>
  <c r="I40" i="31"/>
  <c r="I39" i="31"/>
  <c r="I38" i="31"/>
  <c r="I27" i="31"/>
  <c r="I35" i="31"/>
  <c r="I80" i="13"/>
  <c r="I79" i="13"/>
  <c r="I77" i="13"/>
  <c r="I76" i="13"/>
  <c r="I75" i="13"/>
  <c r="I70" i="13"/>
  <c r="I69" i="13"/>
  <c r="I68" i="13"/>
  <c r="I67" i="13"/>
  <c r="I66" i="13"/>
  <c r="I65" i="13"/>
  <c r="I59" i="13"/>
  <c r="I57" i="13"/>
  <c r="I56" i="13"/>
  <c r="I55" i="13"/>
  <c r="I54" i="13"/>
  <c r="I50" i="13"/>
  <c r="I48" i="13"/>
  <c r="I47" i="13"/>
  <c r="I46" i="13"/>
  <c r="I45" i="13"/>
  <c r="I38" i="13"/>
  <c r="I37" i="13"/>
  <c r="I36" i="13"/>
  <c r="I35" i="13"/>
  <c r="I33" i="13"/>
  <c r="I497" i="31"/>
  <c r="I397" i="31"/>
  <c r="I386" i="31"/>
  <c r="I372" i="31"/>
  <c r="I297" i="31"/>
  <c r="I272" i="31"/>
  <c r="I161" i="31"/>
  <c r="I135" i="31"/>
  <c r="I121" i="31"/>
  <c r="I110" i="31"/>
  <c r="I1188" i="31"/>
  <c r="I1174" i="31"/>
  <c r="D7" i="21"/>
  <c r="E7" i="31"/>
  <c r="F7" i="12"/>
  <c r="E6" i="31"/>
  <c r="E5" i="31"/>
  <c r="E3" i="31"/>
  <c r="E7" i="13"/>
  <c r="E6" i="13"/>
  <c r="E5" i="13"/>
  <c r="G51" i="43"/>
  <c r="F51" i="43"/>
  <c r="E4" i="13"/>
  <c r="E7" i="47"/>
  <c r="H2" i="48"/>
  <c r="D5" i="21"/>
  <c r="H3" i="48"/>
  <c r="I1199" i="31"/>
  <c r="K132" i="42"/>
  <c r="K123" i="42"/>
  <c r="K114" i="42"/>
  <c r="O75" i="42"/>
  <c r="M75" i="42"/>
  <c r="F97" i="42"/>
  <c r="K75" i="42"/>
  <c r="F94" i="42"/>
  <c r="I75" i="42"/>
  <c r="F90" i="42"/>
  <c r="F75" i="42"/>
  <c r="D72" i="42"/>
  <c r="D71" i="42"/>
  <c r="D70" i="42"/>
  <c r="D69" i="42"/>
  <c r="D68" i="42"/>
  <c r="D67" i="42"/>
  <c r="D66" i="42"/>
  <c r="D65" i="42"/>
  <c r="D64" i="42"/>
  <c r="D63" i="42"/>
  <c r="D62" i="42"/>
  <c r="F100" i="42"/>
  <c r="D75" i="42"/>
  <c r="J51" i="13"/>
  <c r="F4" i="12"/>
  <c r="E4" i="31"/>
  <c r="G121" i="31"/>
  <c r="N60" i="13"/>
  <c r="M60" i="13"/>
  <c r="L60" i="13"/>
  <c r="K60" i="13"/>
  <c r="J60" i="13"/>
  <c r="I60" i="13"/>
  <c r="K81" i="13"/>
  <c r="L81" i="13"/>
  <c r="M81" i="13"/>
  <c r="N81" i="13"/>
  <c r="J81" i="13"/>
  <c r="I81" i="13"/>
  <c r="N72" i="13"/>
  <c r="M72" i="13"/>
  <c r="L72" i="13"/>
  <c r="K72" i="13"/>
  <c r="J72" i="13"/>
  <c r="I72" i="13"/>
  <c r="N51" i="13"/>
  <c r="M51" i="13"/>
  <c r="L51" i="13"/>
  <c r="K51" i="13"/>
  <c r="I51" i="13"/>
  <c r="N1529" i="31"/>
  <c r="M1529" i="31"/>
  <c r="L1529" i="31"/>
  <c r="K1529" i="31"/>
  <c r="J1529" i="31"/>
  <c r="G1529" i="31"/>
  <c r="N1518" i="31"/>
  <c r="M1518" i="31"/>
  <c r="L1518" i="31"/>
  <c r="K1518" i="31"/>
  <c r="J1518" i="31"/>
  <c r="N1504" i="31"/>
  <c r="M1504" i="31"/>
  <c r="L1504" i="31"/>
  <c r="K1504" i="31"/>
  <c r="J1504" i="31"/>
  <c r="G1504" i="31"/>
  <c r="N1493" i="31"/>
  <c r="M1493" i="31"/>
  <c r="L1493" i="31"/>
  <c r="K1493" i="31"/>
  <c r="J1493" i="31"/>
  <c r="G1493" i="31"/>
  <c r="N1479" i="31"/>
  <c r="M1479" i="31"/>
  <c r="L1479" i="31"/>
  <c r="K1479" i="31"/>
  <c r="J1479" i="31"/>
  <c r="G1479" i="31"/>
  <c r="N1467" i="31"/>
  <c r="M1467" i="31"/>
  <c r="L1467" i="31"/>
  <c r="K1467" i="31"/>
  <c r="J1467" i="31"/>
  <c r="G1467" i="31"/>
  <c r="N1453" i="31"/>
  <c r="M1453" i="31"/>
  <c r="L1453" i="31"/>
  <c r="K1453" i="31"/>
  <c r="J1453" i="31"/>
  <c r="G1453" i="31"/>
  <c r="N1442" i="31"/>
  <c r="M1442" i="31"/>
  <c r="L1442" i="31"/>
  <c r="K1442" i="31"/>
  <c r="J1442" i="31"/>
  <c r="G1442" i="31"/>
  <c r="N1428" i="31"/>
  <c r="M1428" i="31"/>
  <c r="L1428" i="31"/>
  <c r="K1428" i="31"/>
  <c r="J1428" i="31"/>
  <c r="G1428" i="31"/>
  <c r="N1417" i="31"/>
  <c r="M1417" i="31"/>
  <c r="L1417" i="31"/>
  <c r="K1417" i="31"/>
  <c r="J1417" i="31"/>
  <c r="G1417" i="31"/>
  <c r="N1403" i="31"/>
  <c r="M1403" i="31"/>
  <c r="L1403" i="31"/>
  <c r="K1403" i="31"/>
  <c r="J1403" i="31"/>
  <c r="G1403" i="31"/>
  <c r="N1391" i="31"/>
  <c r="M1391" i="31"/>
  <c r="L1391" i="31"/>
  <c r="K1391" i="31"/>
  <c r="J1391" i="31"/>
  <c r="G1391" i="31"/>
  <c r="N1376" i="31"/>
  <c r="M1376" i="31"/>
  <c r="L1376" i="31"/>
  <c r="G1376" i="31"/>
  <c r="N1365" i="31"/>
  <c r="M1365" i="31"/>
  <c r="L1365" i="31"/>
  <c r="K1365" i="31"/>
  <c r="J1365" i="31"/>
  <c r="J1378" i="31"/>
  <c r="G1365" i="31"/>
  <c r="N1351" i="31"/>
  <c r="M1351" i="31"/>
  <c r="L1351" i="31"/>
  <c r="K1351" i="31"/>
  <c r="J1351" i="31"/>
  <c r="G1351" i="31"/>
  <c r="N1340" i="31"/>
  <c r="M1340" i="31"/>
  <c r="L1340" i="31"/>
  <c r="K1340" i="31"/>
  <c r="J1340" i="31"/>
  <c r="G1340" i="31"/>
  <c r="N1326" i="31"/>
  <c r="M1326" i="31"/>
  <c r="L1326" i="31"/>
  <c r="K1326" i="31"/>
  <c r="J1326" i="31"/>
  <c r="G1326" i="31"/>
  <c r="N1314" i="31"/>
  <c r="M1314" i="31"/>
  <c r="L1314" i="31"/>
  <c r="K1314" i="31"/>
  <c r="J1314" i="31"/>
  <c r="G1314" i="31"/>
  <c r="N1300" i="31"/>
  <c r="M1300" i="31"/>
  <c r="L1300" i="31"/>
  <c r="K1300" i="31"/>
  <c r="J1300" i="31"/>
  <c r="G1300" i="31"/>
  <c r="N1288" i="31"/>
  <c r="M1288" i="31"/>
  <c r="L1288" i="31"/>
  <c r="K1288" i="31"/>
  <c r="J1288" i="31"/>
  <c r="G1288" i="31"/>
  <c r="N1274" i="31"/>
  <c r="M1274" i="31"/>
  <c r="L1274" i="31"/>
  <c r="K1274" i="31"/>
  <c r="J1274" i="31"/>
  <c r="G1274" i="31"/>
  <c r="N1263" i="31"/>
  <c r="M1263" i="31"/>
  <c r="L1263" i="31"/>
  <c r="K1263" i="31"/>
  <c r="J1263" i="31"/>
  <c r="G1263" i="31"/>
  <c r="N1249" i="31"/>
  <c r="M1249" i="31"/>
  <c r="L1249" i="31"/>
  <c r="K1249" i="31"/>
  <c r="J1249" i="31"/>
  <c r="G1249" i="31"/>
  <c r="N1238" i="31"/>
  <c r="M1238" i="31"/>
  <c r="L1238" i="31"/>
  <c r="K1238" i="31"/>
  <c r="J1238" i="31"/>
  <c r="G1238" i="31"/>
  <c r="N1224" i="31"/>
  <c r="M1224" i="31"/>
  <c r="L1224" i="31"/>
  <c r="K1224" i="31"/>
  <c r="J1224" i="31"/>
  <c r="G1224" i="31"/>
  <c r="N1213" i="31"/>
  <c r="M1213" i="31"/>
  <c r="L1213" i="31"/>
  <c r="K1213" i="31"/>
  <c r="J1213" i="31"/>
  <c r="G1213" i="31"/>
  <c r="N1199" i="31"/>
  <c r="M1199" i="31"/>
  <c r="L1199" i="31"/>
  <c r="K1199" i="31"/>
  <c r="J1199" i="31"/>
  <c r="G1199" i="31"/>
  <c r="N1188" i="31"/>
  <c r="M1188" i="31"/>
  <c r="L1188" i="31"/>
  <c r="K1188" i="31"/>
  <c r="J1188" i="31"/>
  <c r="G1188" i="31"/>
  <c r="N1174" i="31"/>
  <c r="M1174" i="31"/>
  <c r="L1174" i="31"/>
  <c r="K1174" i="31"/>
  <c r="J1174" i="31"/>
  <c r="G1174" i="31"/>
  <c r="N1162" i="31"/>
  <c r="M1162" i="31"/>
  <c r="L1162" i="31"/>
  <c r="K1162" i="31"/>
  <c r="J1162" i="31"/>
  <c r="I1162" i="31"/>
  <c r="G1162" i="31"/>
  <c r="N1148" i="31"/>
  <c r="M1148" i="31"/>
  <c r="L1148" i="31"/>
  <c r="K1148" i="31"/>
  <c r="J1148" i="31"/>
  <c r="I1148" i="31"/>
  <c r="G1148" i="31"/>
  <c r="N1137" i="31"/>
  <c r="M1137" i="31"/>
  <c r="L1137" i="31"/>
  <c r="K1137" i="31"/>
  <c r="J1137" i="31"/>
  <c r="I1137" i="31"/>
  <c r="G1137" i="31"/>
  <c r="N1123" i="31"/>
  <c r="M1123" i="31"/>
  <c r="L1123" i="31"/>
  <c r="K1123" i="31"/>
  <c r="J1123" i="31"/>
  <c r="I1123" i="31"/>
  <c r="G1123" i="31"/>
  <c r="N1112" i="31"/>
  <c r="M1112" i="31"/>
  <c r="L1112" i="31"/>
  <c r="K1112" i="31"/>
  <c r="J1112" i="31"/>
  <c r="I1112" i="31"/>
  <c r="G1112" i="31"/>
  <c r="N1098" i="31"/>
  <c r="M1098" i="31"/>
  <c r="L1098" i="31"/>
  <c r="K1098" i="31"/>
  <c r="J1098" i="31"/>
  <c r="I1098" i="31"/>
  <c r="G1098" i="31"/>
  <c r="N1087" i="31"/>
  <c r="M1087" i="31"/>
  <c r="L1087" i="31"/>
  <c r="K1087" i="31"/>
  <c r="J1087" i="31"/>
  <c r="I1087" i="31"/>
  <c r="G1087" i="31"/>
  <c r="N1073" i="31"/>
  <c r="M1073" i="31"/>
  <c r="L1073" i="31"/>
  <c r="K1073" i="31"/>
  <c r="J1073" i="31"/>
  <c r="I1073" i="31"/>
  <c r="G1073" i="31"/>
  <c r="N1062" i="31"/>
  <c r="M1062" i="31"/>
  <c r="L1062" i="31"/>
  <c r="K1062" i="31"/>
  <c r="J1062" i="31"/>
  <c r="I1062" i="31"/>
  <c r="G1062" i="31"/>
  <c r="N1048" i="31"/>
  <c r="M1048" i="31"/>
  <c r="L1048" i="31"/>
  <c r="K1048" i="31"/>
  <c r="J1048" i="31"/>
  <c r="I1048" i="31"/>
  <c r="G1048" i="31"/>
  <c r="N1037" i="31"/>
  <c r="M1037" i="31"/>
  <c r="L1037" i="31"/>
  <c r="K1037" i="31"/>
  <c r="J1037" i="31"/>
  <c r="I1037" i="31"/>
  <c r="G1037" i="31"/>
  <c r="N1023" i="31"/>
  <c r="M1023" i="31"/>
  <c r="L1023" i="31"/>
  <c r="K1023" i="31"/>
  <c r="J1023" i="31"/>
  <c r="I1023" i="31"/>
  <c r="G1023" i="31"/>
  <c r="N1012" i="31"/>
  <c r="M1012" i="31"/>
  <c r="L1012" i="31"/>
  <c r="K1012" i="31"/>
  <c r="J1012" i="31"/>
  <c r="I1012" i="31"/>
  <c r="G1012" i="31"/>
  <c r="N998" i="31"/>
  <c r="M998" i="31"/>
  <c r="L998" i="31"/>
  <c r="K998" i="31"/>
  <c r="J998" i="31"/>
  <c r="I998" i="31"/>
  <c r="G998" i="31"/>
  <c r="N987" i="31"/>
  <c r="M987" i="31"/>
  <c r="L987" i="31"/>
  <c r="K987" i="31"/>
  <c r="J987" i="31"/>
  <c r="I987" i="31"/>
  <c r="G987" i="31"/>
  <c r="N973" i="31"/>
  <c r="M973" i="31"/>
  <c r="L973" i="31"/>
  <c r="K973" i="31"/>
  <c r="J973" i="31"/>
  <c r="I973" i="31"/>
  <c r="G973" i="31"/>
  <c r="N962" i="31"/>
  <c r="M962" i="31"/>
  <c r="L962" i="31"/>
  <c r="K962" i="31"/>
  <c r="J962" i="31"/>
  <c r="I962" i="31"/>
  <c r="G962" i="31"/>
  <c r="N948" i="31"/>
  <c r="M948" i="31"/>
  <c r="L948" i="31"/>
  <c r="K948" i="31"/>
  <c r="J948" i="31"/>
  <c r="I948" i="31"/>
  <c r="G948" i="31"/>
  <c r="N936" i="31"/>
  <c r="N937" i="31"/>
  <c r="M936" i="31"/>
  <c r="M937" i="31"/>
  <c r="L936" i="31"/>
  <c r="L937" i="31"/>
  <c r="K936" i="31"/>
  <c r="K937" i="31"/>
  <c r="J936" i="31"/>
  <c r="J937" i="31"/>
  <c r="I936" i="31"/>
  <c r="I937" i="31"/>
  <c r="G937" i="31"/>
  <c r="N923" i="31"/>
  <c r="M923" i="31"/>
  <c r="L923" i="31"/>
  <c r="K923" i="31"/>
  <c r="J923" i="31"/>
  <c r="I923" i="31"/>
  <c r="G923" i="31"/>
  <c r="N912" i="31"/>
  <c r="M912" i="31"/>
  <c r="L912" i="31"/>
  <c r="K912" i="31"/>
  <c r="J912" i="31"/>
  <c r="I912" i="31"/>
  <c r="G912" i="31"/>
  <c r="N898" i="31"/>
  <c r="M898" i="31"/>
  <c r="L898" i="31"/>
  <c r="K898" i="31"/>
  <c r="J898" i="31"/>
  <c r="I898" i="31"/>
  <c r="G898" i="31"/>
  <c r="N887" i="31"/>
  <c r="M887" i="31"/>
  <c r="L887" i="31"/>
  <c r="K887" i="31"/>
  <c r="J887" i="31"/>
  <c r="I887" i="31"/>
  <c r="G887" i="31"/>
  <c r="N873" i="31"/>
  <c r="M873" i="31"/>
  <c r="L873" i="31"/>
  <c r="K873" i="31"/>
  <c r="J873" i="31"/>
  <c r="I873" i="31"/>
  <c r="G873" i="31"/>
  <c r="N862" i="31"/>
  <c r="M862" i="31"/>
  <c r="L862" i="31"/>
  <c r="K862" i="31"/>
  <c r="J862" i="31"/>
  <c r="I862" i="31"/>
  <c r="G862" i="31"/>
  <c r="N848" i="31"/>
  <c r="M848" i="31"/>
  <c r="L848" i="31"/>
  <c r="K848" i="31"/>
  <c r="J848" i="31"/>
  <c r="I848" i="31"/>
  <c r="G848" i="31"/>
  <c r="N837" i="31"/>
  <c r="M837" i="31"/>
  <c r="L837" i="31"/>
  <c r="K837" i="31"/>
  <c r="J837" i="31"/>
  <c r="I837" i="31"/>
  <c r="G837" i="31"/>
  <c r="N823" i="31"/>
  <c r="M823" i="31"/>
  <c r="L823" i="31"/>
  <c r="K823" i="31"/>
  <c r="J823" i="31"/>
  <c r="I823" i="31"/>
  <c r="G823" i="31"/>
  <c r="N812" i="31"/>
  <c r="M812" i="31"/>
  <c r="L812" i="31"/>
  <c r="K812" i="31"/>
  <c r="J812" i="31"/>
  <c r="I812" i="31"/>
  <c r="G812" i="31"/>
  <c r="N798" i="31"/>
  <c r="M798" i="31"/>
  <c r="L798" i="31"/>
  <c r="K798" i="31"/>
  <c r="J798" i="31"/>
  <c r="I798" i="31"/>
  <c r="G798" i="31"/>
  <c r="N787" i="31"/>
  <c r="M787" i="31"/>
  <c r="L787" i="31"/>
  <c r="K787" i="31"/>
  <c r="J787" i="31"/>
  <c r="I787" i="31"/>
  <c r="G787" i="31"/>
  <c r="N773" i="31"/>
  <c r="M773" i="31"/>
  <c r="L773" i="31"/>
  <c r="K773" i="31"/>
  <c r="J773" i="31"/>
  <c r="I773" i="31"/>
  <c r="G773" i="31"/>
  <c r="N761" i="31"/>
  <c r="M761" i="31"/>
  <c r="L761" i="31"/>
  <c r="K761" i="31"/>
  <c r="J761" i="31"/>
  <c r="I761" i="31"/>
  <c r="G761" i="31"/>
  <c r="N747" i="31"/>
  <c r="M747" i="31"/>
  <c r="L747" i="31"/>
  <c r="K747" i="31"/>
  <c r="J747" i="31"/>
  <c r="I747" i="31"/>
  <c r="G747" i="31"/>
  <c r="N736" i="31"/>
  <c r="M736" i="31"/>
  <c r="L736" i="31"/>
  <c r="K736" i="31"/>
  <c r="J736" i="31"/>
  <c r="I736" i="31"/>
  <c r="G736" i="31"/>
  <c r="N722" i="31"/>
  <c r="M722" i="31"/>
  <c r="L722" i="31"/>
  <c r="K722" i="31"/>
  <c r="J722" i="31"/>
  <c r="I722" i="31"/>
  <c r="G722" i="31"/>
  <c r="N711" i="31"/>
  <c r="M711" i="31"/>
  <c r="L711" i="31"/>
  <c r="K711" i="31"/>
  <c r="J711" i="31"/>
  <c r="I711" i="31"/>
  <c r="G711" i="31"/>
  <c r="N697" i="31"/>
  <c r="M697" i="31"/>
  <c r="L697" i="31"/>
  <c r="K697" i="31"/>
  <c r="J697" i="31"/>
  <c r="I697" i="31"/>
  <c r="G697" i="31"/>
  <c r="N686" i="31"/>
  <c r="M686" i="31"/>
  <c r="L686" i="31"/>
  <c r="K686" i="31"/>
  <c r="J686" i="31"/>
  <c r="I686" i="31"/>
  <c r="G686" i="31"/>
  <c r="N672" i="31"/>
  <c r="M672" i="31"/>
  <c r="L672" i="31"/>
  <c r="K672" i="31"/>
  <c r="J672" i="31"/>
  <c r="I672" i="31"/>
  <c r="G672" i="31"/>
  <c r="N661" i="31"/>
  <c r="M661" i="31"/>
  <c r="L661" i="31"/>
  <c r="K661" i="31"/>
  <c r="J661" i="31"/>
  <c r="I661" i="31"/>
  <c r="G661" i="31"/>
  <c r="N647" i="31"/>
  <c r="M647" i="31"/>
  <c r="L647" i="31"/>
  <c r="K647" i="31"/>
  <c r="J647" i="31"/>
  <c r="I647" i="31"/>
  <c r="G647" i="31"/>
  <c r="N636" i="31"/>
  <c r="M636" i="31"/>
  <c r="L636" i="31"/>
  <c r="K636" i="31"/>
  <c r="J636" i="31"/>
  <c r="I636" i="31"/>
  <c r="G636" i="31"/>
  <c r="N622" i="31"/>
  <c r="M622" i="31"/>
  <c r="L622" i="31"/>
  <c r="K622" i="31"/>
  <c r="J622" i="31"/>
  <c r="I622" i="31"/>
  <c r="G622" i="31"/>
  <c r="N611" i="31"/>
  <c r="M611" i="31"/>
  <c r="L611" i="31"/>
  <c r="K611" i="31"/>
  <c r="J611" i="31"/>
  <c r="I611" i="31"/>
  <c r="G611" i="31"/>
  <c r="J597" i="31"/>
  <c r="K597" i="31"/>
  <c r="L597" i="31"/>
  <c r="M597" i="31"/>
  <c r="N597" i="31"/>
  <c r="I597" i="31"/>
  <c r="G597" i="31"/>
  <c r="N586" i="31"/>
  <c r="M586" i="31"/>
  <c r="L586" i="31"/>
  <c r="K586" i="31"/>
  <c r="J586" i="31"/>
  <c r="I586" i="31"/>
  <c r="G586" i="31"/>
  <c r="N572" i="31"/>
  <c r="M572" i="31"/>
  <c r="L572" i="31"/>
  <c r="K572" i="31"/>
  <c r="J572" i="31"/>
  <c r="I572" i="31"/>
  <c r="G572" i="31"/>
  <c r="N561" i="31"/>
  <c r="M561" i="31"/>
  <c r="L561" i="31"/>
  <c r="K561" i="31"/>
  <c r="J561" i="31"/>
  <c r="I561" i="31"/>
  <c r="G561" i="31"/>
  <c r="N547" i="31"/>
  <c r="M547" i="31"/>
  <c r="L547" i="31"/>
  <c r="K547" i="31"/>
  <c r="J547" i="31"/>
  <c r="I547" i="31"/>
  <c r="G547" i="31"/>
  <c r="N536" i="31"/>
  <c r="M536" i="31"/>
  <c r="L536" i="31"/>
  <c r="K536" i="31"/>
  <c r="J536" i="31"/>
  <c r="I536" i="31"/>
  <c r="G536" i="31"/>
  <c r="N522" i="31"/>
  <c r="M522" i="31"/>
  <c r="L522" i="31"/>
  <c r="K522" i="31"/>
  <c r="J522" i="31"/>
  <c r="I522" i="31"/>
  <c r="G522" i="31"/>
  <c r="N511" i="31"/>
  <c r="M511" i="31"/>
  <c r="L511" i="31"/>
  <c r="K511" i="31"/>
  <c r="J511" i="31"/>
  <c r="I511" i="31"/>
  <c r="G511" i="31"/>
  <c r="N497" i="31"/>
  <c r="M497" i="31"/>
  <c r="L497" i="31"/>
  <c r="K497" i="31"/>
  <c r="J497" i="31"/>
  <c r="G497" i="31"/>
  <c r="N486" i="31"/>
  <c r="M486" i="31"/>
  <c r="L486" i="31"/>
  <c r="K486" i="31"/>
  <c r="J486" i="31"/>
  <c r="I486" i="31"/>
  <c r="G486" i="31"/>
  <c r="N472" i="31"/>
  <c r="M472" i="31"/>
  <c r="L472" i="31"/>
  <c r="K472" i="31"/>
  <c r="J472" i="31"/>
  <c r="I472" i="31"/>
  <c r="G472" i="31"/>
  <c r="N461" i="31"/>
  <c r="M461" i="31"/>
  <c r="L461" i="31"/>
  <c r="K461" i="31"/>
  <c r="J461" i="31"/>
  <c r="I461" i="31"/>
  <c r="G461" i="31"/>
  <c r="N447" i="31"/>
  <c r="M447" i="31"/>
  <c r="L447" i="31"/>
  <c r="K447" i="31"/>
  <c r="J447" i="31"/>
  <c r="I447" i="31"/>
  <c r="G447" i="31"/>
  <c r="N436" i="31"/>
  <c r="M436" i="31"/>
  <c r="L436" i="31"/>
  <c r="K436" i="31"/>
  <c r="J436" i="31"/>
  <c r="I436" i="31"/>
  <c r="G436" i="31"/>
  <c r="N422" i="31"/>
  <c r="M422" i="31"/>
  <c r="L422" i="31"/>
  <c r="K422" i="31"/>
  <c r="J422" i="31"/>
  <c r="I422" i="31"/>
  <c r="G422" i="31"/>
  <c r="N411" i="31"/>
  <c r="M411" i="31"/>
  <c r="L411" i="31"/>
  <c r="K411" i="31"/>
  <c r="J411" i="31"/>
  <c r="I411" i="31"/>
  <c r="G411" i="31"/>
  <c r="N397" i="31"/>
  <c r="M397" i="31"/>
  <c r="L397" i="31"/>
  <c r="K397" i="31"/>
  <c r="J397" i="31"/>
  <c r="G397" i="31"/>
  <c r="N386" i="31"/>
  <c r="M386" i="31"/>
  <c r="L386" i="31"/>
  <c r="K386" i="31"/>
  <c r="J386" i="31"/>
  <c r="G386" i="31"/>
  <c r="N372" i="31"/>
  <c r="M372" i="31"/>
  <c r="L372" i="31"/>
  <c r="K372" i="31"/>
  <c r="J372" i="31"/>
  <c r="G372" i="31"/>
  <c r="N361" i="31"/>
  <c r="M361" i="31"/>
  <c r="L361" i="31"/>
  <c r="K361" i="31"/>
  <c r="J361" i="31"/>
  <c r="I361" i="31"/>
  <c r="G361" i="31"/>
  <c r="N347" i="31"/>
  <c r="M347" i="31"/>
  <c r="L347" i="31"/>
  <c r="K347" i="31"/>
  <c r="J347" i="31"/>
  <c r="I347" i="31"/>
  <c r="G347" i="31"/>
  <c r="N336" i="31"/>
  <c r="M336" i="31"/>
  <c r="L336" i="31"/>
  <c r="K336" i="31"/>
  <c r="J336" i="31"/>
  <c r="I336" i="31"/>
  <c r="G336" i="31"/>
  <c r="N322" i="31"/>
  <c r="M322" i="31"/>
  <c r="L322" i="31"/>
  <c r="K322" i="31"/>
  <c r="J322" i="31"/>
  <c r="I322" i="31"/>
  <c r="G322" i="31"/>
  <c r="N311" i="31"/>
  <c r="M311" i="31"/>
  <c r="L311" i="31"/>
  <c r="K311" i="31"/>
  <c r="J311" i="31"/>
  <c r="I311" i="31"/>
  <c r="G311" i="31"/>
  <c r="N297" i="31"/>
  <c r="M297" i="31"/>
  <c r="L297" i="31"/>
  <c r="K297" i="31"/>
  <c r="J297" i="31"/>
  <c r="G297" i="31"/>
  <c r="N286" i="31"/>
  <c r="M286" i="31"/>
  <c r="L286" i="31"/>
  <c r="K286" i="31"/>
  <c r="J286" i="31"/>
  <c r="I286" i="31"/>
  <c r="G286" i="31"/>
  <c r="J272" i="31"/>
  <c r="K272" i="31"/>
  <c r="L272" i="31"/>
  <c r="M272" i="31"/>
  <c r="N272" i="31"/>
  <c r="G272" i="31"/>
  <c r="J261" i="31"/>
  <c r="K261" i="31"/>
  <c r="L261" i="31"/>
  <c r="M261" i="31"/>
  <c r="N261" i="31"/>
  <c r="I261" i="31"/>
  <c r="G261" i="31"/>
  <c r="J247" i="31"/>
  <c r="K247" i="31"/>
  <c r="L247" i="31"/>
  <c r="M247" i="31"/>
  <c r="N247" i="31"/>
  <c r="I247" i="31"/>
  <c r="G247" i="31"/>
  <c r="J236" i="31"/>
  <c r="K236" i="31"/>
  <c r="L236" i="31"/>
  <c r="M236" i="31"/>
  <c r="N236" i="31"/>
  <c r="I236" i="31"/>
  <c r="G236" i="31"/>
  <c r="J222" i="31"/>
  <c r="K222" i="31"/>
  <c r="L222" i="31"/>
  <c r="M222" i="31"/>
  <c r="N222" i="31"/>
  <c r="I222" i="31"/>
  <c r="G222" i="31"/>
  <c r="J211" i="31"/>
  <c r="K211" i="31"/>
  <c r="L211" i="31"/>
  <c r="M211" i="31"/>
  <c r="N211" i="31"/>
  <c r="I211" i="31"/>
  <c r="G211" i="31"/>
  <c r="J197" i="31"/>
  <c r="K197" i="31"/>
  <c r="L197" i="31"/>
  <c r="M197" i="31"/>
  <c r="N197" i="31"/>
  <c r="I197" i="31"/>
  <c r="G197" i="31"/>
  <c r="J186" i="31"/>
  <c r="K186" i="31"/>
  <c r="L186" i="31"/>
  <c r="M186" i="31"/>
  <c r="N186" i="31"/>
  <c r="I186" i="31"/>
  <c r="G186" i="31"/>
  <c r="J172" i="31"/>
  <c r="K172" i="31"/>
  <c r="L172" i="31"/>
  <c r="M172" i="31"/>
  <c r="N172" i="31"/>
  <c r="I172" i="31"/>
  <c r="G172" i="31"/>
  <c r="J161" i="31"/>
  <c r="K161" i="31"/>
  <c r="L161" i="31"/>
  <c r="M161" i="31"/>
  <c r="N161" i="31"/>
  <c r="G161" i="31"/>
  <c r="J147" i="31"/>
  <c r="K147" i="31"/>
  <c r="L147" i="31"/>
  <c r="M147" i="31"/>
  <c r="N147" i="31"/>
  <c r="I147" i="31"/>
  <c r="G147" i="31"/>
  <c r="J135" i="31"/>
  <c r="K135" i="31"/>
  <c r="L135" i="31"/>
  <c r="M135" i="31"/>
  <c r="N135" i="31"/>
  <c r="G135" i="31"/>
  <c r="J121" i="31"/>
  <c r="K121" i="31"/>
  <c r="L121" i="31"/>
  <c r="M121" i="31"/>
  <c r="N121" i="31"/>
  <c r="J110" i="31"/>
  <c r="K110" i="31"/>
  <c r="L110" i="31"/>
  <c r="M110" i="31"/>
  <c r="N110" i="31"/>
  <c r="G110" i="31"/>
  <c r="J96" i="31"/>
  <c r="K96" i="31"/>
  <c r="L96" i="31"/>
  <c r="M96" i="31"/>
  <c r="N96" i="31"/>
  <c r="I96" i="31"/>
  <c r="G96" i="31"/>
  <c r="J85" i="31"/>
  <c r="K85" i="31"/>
  <c r="L85" i="31"/>
  <c r="M85" i="31"/>
  <c r="N85" i="31"/>
  <c r="I85" i="31"/>
  <c r="G85" i="31"/>
  <c r="J71" i="31"/>
  <c r="K71" i="31"/>
  <c r="L71" i="31"/>
  <c r="M71" i="31"/>
  <c r="N71" i="31"/>
  <c r="I71" i="31"/>
  <c r="G71" i="31"/>
  <c r="J60" i="31"/>
  <c r="K60" i="31"/>
  <c r="L60" i="31"/>
  <c r="M60" i="31"/>
  <c r="N60" i="31"/>
  <c r="I60" i="31"/>
  <c r="G60" i="31"/>
  <c r="J46" i="31"/>
  <c r="K46" i="31"/>
  <c r="L46" i="31"/>
  <c r="M46" i="31"/>
  <c r="N46" i="31"/>
  <c r="I46" i="31"/>
  <c r="G46" i="31"/>
  <c r="M35" i="31"/>
  <c r="N35" i="31"/>
  <c r="G72" i="13"/>
  <c r="G83" i="13"/>
  <c r="G51" i="13"/>
  <c r="G39" i="13"/>
  <c r="G30" i="13"/>
  <c r="I30" i="13"/>
  <c r="L30" i="13"/>
  <c r="M30" i="13"/>
  <c r="N30" i="13"/>
  <c r="K30" i="13"/>
  <c r="J30" i="13"/>
  <c r="I39" i="13"/>
  <c r="J60" i="12"/>
  <c r="I60" i="12"/>
  <c r="F1455" i="31"/>
  <c r="F1481" i="31"/>
  <c r="F1506" i="31"/>
  <c r="F499" i="31"/>
  <c r="F474" i="31"/>
  <c r="F449" i="31"/>
  <c r="F424" i="31"/>
  <c r="F399" i="31"/>
  <c r="F374" i="31"/>
  <c r="F349" i="31"/>
  <c r="F324" i="31"/>
  <c r="F299" i="31"/>
  <c r="F274" i="31"/>
  <c r="F249" i="31"/>
  <c r="F224" i="31"/>
  <c r="F199" i="31"/>
  <c r="F174" i="31"/>
  <c r="F149" i="31"/>
  <c r="F123" i="31"/>
  <c r="F98" i="31"/>
  <c r="F73" i="31"/>
  <c r="F48" i="31"/>
  <c r="F975" i="31"/>
  <c r="F950" i="31"/>
  <c r="F925" i="31"/>
  <c r="F900" i="31"/>
  <c r="F875" i="31"/>
  <c r="F850" i="31"/>
  <c r="F825" i="31"/>
  <c r="F800" i="31"/>
  <c r="F775" i="31"/>
  <c r="F749" i="31"/>
  <c r="F724" i="31"/>
  <c r="F699" i="31"/>
  <c r="F674" i="31"/>
  <c r="F649" i="31"/>
  <c r="F624" i="31"/>
  <c r="F599" i="31"/>
  <c r="F574" i="31"/>
  <c r="F549" i="31"/>
  <c r="F524" i="31"/>
  <c r="F1050" i="31"/>
  <c r="F1075" i="31"/>
  <c r="F1100" i="31"/>
  <c r="F1125" i="31"/>
  <c r="F1150" i="31"/>
  <c r="F1176" i="31"/>
  <c r="F1201" i="31"/>
  <c r="F1226" i="31"/>
  <c r="F1251" i="31"/>
  <c r="F1276" i="31"/>
  <c r="F1302" i="31"/>
  <c r="F1328" i="31"/>
  <c r="F1353" i="31"/>
  <c r="F1378" i="31"/>
  <c r="F1405" i="31"/>
  <c r="F1430" i="31"/>
  <c r="F1531" i="31"/>
  <c r="F1025" i="31"/>
  <c r="F1000" i="31"/>
  <c r="B1" i="29"/>
  <c r="M49" i="12"/>
  <c r="S49" i="12"/>
  <c r="M46" i="12"/>
  <c r="S46" i="12"/>
  <c r="M43" i="12"/>
  <c r="S43" i="12"/>
  <c r="M34" i="12"/>
  <c r="S34" i="12"/>
  <c r="D3" i="21"/>
  <c r="M93" i="9"/>
  <c r="M88" i="9"/>
  <c r="K39" i="13"/>
  <c r="J39" i="13"/>
  <c r="L39" i="13"/>
  <c r="M39" i="13"/>
  <c r="N39" i="13"/>
  <c r="F41" i="13"/>
  <c r="F62" i="13"/>
  <c r="F83" i="13"/>
  <c r="H88" i="9"/>
  <c r="I88" i="9"/>
  <c r="J88" i="9"/>
  <c r="K88" i="9"/>
  <c r="L88" i="9"/>
  <c r="I92" i="9"/>
  <c r="I93" i="9"/>
  <c r="H93" i="9"/>
  <c r="J93" i="9"/>
  <c r="K93" i="9"/>
  <c r="L93" i="9"/>
  <c r="J1533" i="31"/>
  <c r="J86" i="13"/>
  <c r="AA43" i="12"/>
  <c r="AA46" i="12"/>
  <c r="Z46" i="12"/>
  <c r="I88" i="13"/>
  <c r="I83" i="13"/>
  <c r="G86" i="13"/>
  <c r="J1535" i="31"/>
  <c r="G1535" i="31"/>
  <c r="G1533" i="31"/>
  <c r="G88" i="13"/>
  <c r="I86" i="13"/>
  <c r="M1535" i="31"/>
  <c r="L1533" i="31"/>
  <c r="M1533" i="31"/>
  <c r="K1535" i="31"/>
  <c r="N1535" i="31"/>
  <c r="N1533" i="31"/>
  <c r="L1535" i="31"/>
  <c r="K1533" i="31"/>
  <c r="M88" i="13"/>
  <c r="L88" i="13"/>
  <c r="N86" i="13"/>
  <c r="J88" i="13"/>
  <c r="N88" i="13"/>
  <c r="M86" i="13"/>
  <c r="K88" i="13"/>
  <c r="L86" i="13"/>
  <c r="K86" i="13"/>
  <c r="N1430" i="31"/>
  <c r="J925" i="31"/>
  <c r="N1276" i="31"/>
  <c r="I123" i="31"/>
  <c r="M324" i="31"/>
  <c r="K349" i="31"/>
  <c r="I374" i="31"/>
  <c r="M474" i="31"/>
  <c r="K499" i="31"/>
  <c r="I524" i="31"/>
  <c r="M524" i="31"/>
  <c r="I574" i="31"/>
  <c r="I975" i="31"/>
  <c r="M1531" i="31"/>
  <c r="K324" i="31"/>
  <c r="N599" i="31"/>
  <c r="G674" i="31"/>
  <c r="J800" i="31"/>
  <c r="J1050" i="31"/>
  <c r="G1125" i="31"/>
  <c r="N1251" i="31"/>
  <c r="L474" i="31"/>
  <c r="L524" i="31"/>
  <c r="G1075" i="31"/>
  <c r="L1430" i="31"/>
  <c r="N1455" i="31"/>
  <c r="K123" i="31"/>
  <c r="M1302" i="31"/>
  <c r="I98" i="31"/>
  <c r="J224" i="31"/>
  <c r="G249" i="31"/>
  <c r="I324" i="31"/>
  <c r="J324" i="31"/>
  <c r="M1353" i="31"/>
  <c r="I299" i="31"/>
  <c r="N324" i="31"/>
  <c r="L349" i="31"/>
  <c r="L549" i="31"/>
  <c r="N574" i="31"/>
  <c r="J674" i="31"/>
  <c r="N674" i="31"/>
  <c r="L1050" i="31"/>
  <c r="G1506" i="31"/>
  <c r="N850" i="31"/>
  <c r="G975" i="31"/>
  <c r="K1430" i="31"/>
  <c r="G599" i="31"/>
  <c r="M624" i="31"/>
  <c r="J624" i="31"/>
  <c r="N624" i="31"/>
  <c r="K649" i="31"/>
  <c r="I1025" i="31"/>
  <c r="M1025" i="31"/>
  <c r="J1276" i="31"/>
  <c r="G1302" i="31"/>
  <c r="L1302" i="31"/>
  <c r="J1328" i="31"/>
  <c r="G1353" i="31"/>
  <c r="L1353" i="31"/>
  <c r="I1050" i="31"/>
  <c r="M1150" i="31"/>
  <c r="K1176" i="31"/>
  <c r="I1201" i="31"/>
  <c r="M1251" i="31"/>
  <c r="N48" i="31"/>
  <c r="J48" i="31"/>
  <c r="G73" i="31"/>
  <c r="L73" i="31"/>
  <c r="K98" i="31"/>
  <c r="N123" i="31"/>
  <c r="M149" i="31"/>
  <c r="K274" i="31"/>
  <c r="J349" i="31"/>
  <c r="L374" i="31"/>
  <c r="J399" i="31"/>
  <c r="N399" i="31"/>
  <c r="G424" i="31"/>
  <c r="J499" i="31"/>
  <c r="J549" i="31"/>
  <c r="I624" i="31"/>
  <c r="L674" i="31"/>
  <c r="J699" i="31"/>
  <c r="L724" i="31"/>
  <c r="K1025" i="31"/>
  <c r="J1125" i="31"/>
  <c r="L1251" i="31"/>
  <c r="K1405" i="31"/>
  <c r="J1455" i="31"/>
  <c r="G1481" i="31"/>
  <c r="L123" i="31"/>
  <c r="J149" i="31"/>
  <c r="G174" i="31"/>
  <c r="L174" i="31"/>
  <c r="N199" i="31"/>
  <c r="J199" i="31"/>
  <c r="L274" i="31"/>
  <c r="K374" i="31"/>
  <c r="M449" i="31"/>
  <c r="M549" i="31"/>
  <c r="G624" i="31"/>
  <c r="J649" i="31"/>
  <c r="K674" i="31"/>
  <c r="I699" i="31"/>
  <c r="K724" i="31"/>
  <c r="K775" i="31"/>
  <c r="G850" i="31"/>
  <c r="L850" i="31"/>
  <c r="J875" i="31"/>
  <c r="N875" i="31"/>
  <c r="G900" i="31"/>
  <c r="L900" i="31"/>
  <c r="K1100" i="31"/>
  <c r="I1125" i="31"/>
  <c r="G1276" i="31"/>
  <c r="N1405" i="31"/>
  <c r="J574" i="31"/>
  <c r="J975" i="31"/>
  <c r="G1000" i="31"/>
  <c r="L1000" i="31"/>
  <c r="M1125" i="31"/>
  <c r="L1276" i="31"/>
  <c r="J1353" i="31"/>
  <c r="G574" i="31"/>
  <c r="L775" i="31"/>
  <c r="M800" i="31"/>
  <c r="K825" i="31"/>
  <c r="I850" i="31"/>
  <c r="M850" i="31"/>
  <c r="I900" i="31"/>
  <c r="M900" i="31"/>
  <c r="L1531" i="31"/>
  <c r="G699" i="31"/>
  <c r="L699" i="31"/>
  <c r="N724" i="31"/>
  <c r="L749" i="31"/>
  <c r="J775" i="31"/>
  <c r="L825" i="31"/>
  <c r="J850" i="31"/>
  <c r="L925" i="31"/>
  <c r="M925" i="31"/>
  <c r="J950" i="31"/>
  <c r="G1405" i="31"/>
  <c r="L1405" i="31"/>
  <c r="K1455" i="31"/>
  <c r="N1481" i="31"/>
  <c r="J1531" i="31"/>
  <c r="J724" i="31"/>
  <c r="K48" i="31"/>
  <c r="J299" i="31"/>
  <c r="I399" i="31"/>
  <c r="N649" i="31"/>
  <c r="K1050" i="31"/>
  <c r="I1075" i="31"/>
  <c r="M1405" i="31"/>
  <c r="G1455" i="31"/>
  <c r="L1455" i="31"/>
  <c r="I775" i="31"/>
  <c r="G1050" i="31"/>
  <c r="J1481" i="31"/>
  <c r="K224" i="31"/>
  <c r="N449" i="31"/>
  <c r="G474" i="31"/>
  <c r="I749" i="31"/>
  <c r="I925" i="31"/>
  <c r="N1125" i="31"/>
  <c r="J1226" i="31"/>
  <c r="G1251" i="31"/>
  <c r="K1353" i="31"/>
  <c r="K73" i="31"/>
  <c r="G123" i="31"/>
  <c r="M123" i="31"/>
  <c r="G149" i="31"/>
  <c r="N224" i="31"/>
  <c r="L249" i="31"/>
  <c r="N274" i="31"/>
  <c r="J274" i="31"/>
  <c r="K399" i="31"/>
  <c r="I424" i="31"/>
  <c r="G649" i="31"/>
  <c r="M649" i="31"/>
  <c r="K749" i="31"/>
  <c r="N925" i="31"/>
  <c r="J1000" i="31"/>
  <c r="N1000" i="31"/>
  <c r="N1100" i="31"/>
  <c r="J1506" i="31"/>
  <c r="K1506" i="31"/>
  <c r="K549" i="31"/>
  <c r="I649" i="31"/>
  <c r="K699" i="31"/>
  <c r="K1226" i="31"/>
  <c r="G1430" i="31"/>
  <c r="J73" i="31"/>
  <c r="I149" i="31"/>
  <c r="K149" i="31"/>
  <c r="I199" i="31"/>
  <c r="K199" i="31"/>
  <c r="I274" i="31"/>
  <c r="N299" i="31"/>
  <c r="I349" i="31"/>
  <c r="M349" i="31"/>
  <c r="G399" i="31"/>
  <c r="L399" i="31"/>
  <c r="J424" i="31"/>
  <c r="G449" i="31"/>
  <c r="G524" i="31"/>
  <c r="M749" i="31"/>
  <c r="K800" i="31"/>
  <c r="I825" i="31"/>
  <c r="M825" i="31"/>
  <c r="G875" i="31"/>
  <c r="L875" i="31"/>
  <c r="N900" i="31"/>
  <c r="K925" i="31"/>
  <c r="L950" i="31"/>
  <c r="K1000" i="31"/>
  <c r="N1050" i="31"/>
  <c r="L1075" i="31"/>
  <c r="J1100" i="31"/>
  <c r="G1150" i="31"/>
  <c r="L1150" i="31"/>
  <c r="J1176" i="31"/>
  <c r="G1201" i="31"/>
  <c r="L1201" i="31"/>
  <c r="M1226" i="31"/>
  <c r="K1251" i="31"/>
  <c r="G1328" i="31"/>
  <c r="L1328" i="31"/>
  <c r="L1378" i="31"/>
  <c r="J1430" i="31"/>
  <c r="G1531" i="31"/>
  <c r="L98" i="31"/>
  <c r="N349" i="31"/>
  <c r="G374" i="31"/>
  <c r="I449" i="31"/>
  <c r="L574" i="31"/>
  <c r="L599" i="31"/>
  <c r="N749" i="31"/>
  <c r="J825" i="31"/>
  <c r="N825" i="31"/>
  <c r="K850" i="31"/>
  <c r="I875" i="31"/>
  <c r="M875" i="31"/>
  <c r="K900" i="31"/>
  <c r="I950" i="31"/>
  <c r="M950" i="31"/>
  <c r="M1201" i="31"/>
  <c r="M1276" i="31"/>
  <c r="K1302" i="31"/>
  <c r="M1328" i="31"/>
  <c r="J1405" i="31"/>
  <c r="M1455" i="31"/>
  <c r="J123" i="31"/>
  <c r="K174" i="31"/>
  <c r="N174" i="31"/>
  <c r="J174" i="31"/>
  <c r="G199" i="31"/>
  <c r="L199" i="31"/>
  <c r="G224" i="31"/>
  <c r="N249" i="31"/>
  <c r="J249" i="31"/>
  <c r="M274" i="31"/>
  <c r="L424" i="31"/>
  <c r="M424" i="31"/>
  <c r="J449" i="31"/>
  <c r="N474" i="31"/>
  <c r="K474" i="31"/>
  <c r="G499" i="31"/>
  <c r="L499" i="31"/>
  <c r="I499" i="31"/>
  <c r="M499" i="31"/>
  <c r="J524" i="31"/>
  <c r="K524" i="31"/>
  <c r="G549" i="31"/>
  <c r="M599" i="31"/>
  <c r="I599" i="31"/>
  <c r="K599" i="31"/>
  <c r="K624" i="31"/>
  <c r="L649" i="31"/>
  <c r="I674" i="31"/>
  <c r="M674" i="31"/>
  <c r="G724" i="31"/>
  <c r="M775" i="31"/>
  <c r="N950" i="31"/>
  <c r="L975" i="31"/>
  <c r="I1000" i="31"/>
  <c r="M1050" i="31"/>
  <c r="J1075" i="31"/>
  <c r="N1075" i="31"/>
  <c r="K1075" i="31"/>
  <c r="G1100" i="31"/>
  <c r="L1100" i="31"/>
  <c r="M1100" i="31"/>
  <c r="J1150" i="31"/>
  <c r="K1150" i="31"/>
  <c r="G1176" i="31"/>
  <c r="L1176" i="31"/>
  <c r="I1176" i="31"/>
  <c r="M1176" i="31"/>
  <c r="J1201" i="31"/>
  <c r="K1201" i="31"/>
  <c r="L1226" i="31"/>
  <c r="J1251" i="31"/>
  <c r="K1378" i="31"/>
  <c r="M1506" i="31"/>
  <c r="N1506" i="31"/>
  <c r="K1531" i="31"/>
  <c r="G48" i="31"/>
  <c r="L224" i="31"/>
  <c r="M574" i="31"/>
  <c r="N73" i="31"/>
  <c r="M98" i="31"/>
  <c r="I224" i="31"/>
  <c r="N374" i="31"/>
  <c r="G800" i="31"/>
  <c r="K249" i="31"/>
  <c r="G299" i="31"/>
  <c r="M699" i="31"/>
  <c r="G749" i="31"/>
  <c r="G775" i="31"/>
  <c r="M1000" i="31"/>
  <c r="G1226" i="31"/>
  <c r="J1302" i="31"/>
  <c r="N1302" i="31"/>
  <c r="K1328" i="31"/>
  <c r="N1378" i="31"/>
  <c r="N1531" i="31"/>
  <c r="G98" i="31"/>
  <c r="K424" i="31"/>
  <c r="N424" i="31"/>
  <c r="K449" i="31"/>
  <c r="I549" i="31"/>
  <c r="N699" i="31"/>
  <c r="I800" i="31"/>
  <c r="I1100" i="31"/>
  <c r="M1378" i="31"/>
  <c r="L1506" i="31"/>
  <c r="J98" i="31"/>
  <c r="L149" i="31"/>
  <c r="I174" i="31"/>
  <c r="M224" i="31"/>
  <c r="K299" i="31"/>
  <c r="L324" i="31"/>
  <c r="G324" i="31"/>
  <c r="G349" i="31"/>
  <c r="J374" i="31"/>
  <c r="M374" i="31"/>
  <c r="N499" i="31"/>
  <c r="J599" i="31"/>
  <c r="N800" i="31"/>
  <c r="J1025" i="31"/>
  <c r="N1176" i="31"/>
  <c r="M48" i="31"/>
  <c r="I73" i="31"/>
  <c r="N98" i="31"/>
  <c r="N149" i="31"/>
  <c r="M174" i="31"/>
  <c r="M199" i="31"/>
  <c r="G274" i="31"/>
  <c r="L299" i="31"/>
  <c r="M399" i="31"/>
  <c r="I474" i="31"/>
  <c r="N524" i="31"/>
  <c r="L624" i="31"/>
  <c r="M724" i="31"/>
  <c r="J749" i="31"/>
  <c r="N775" i="31"/>
  <c r="L800" i="31"/>
  <c r="K875" i="31"/>
  <c r="K975" i="31"/>
  <c r="N975" i="31"/>
  <c r="G1025" i="31"/>
  <c r="L1025" i="31"/>
  <c r="M1075" i="31"/>
  <c r="L1125" i="31"/>
  <c r="I1150" i="31"/>
  <c r="N1150" i="31"/>
  <c r="N1201" i="31"/>
  <c r="K1276" i="31"/>
  <c r="G1378" i="31"/>
  <c r="M1430" i="31"/>
  <c r="K1481" i="31"/>
  <c r="I48" i="31"/>
  <c r="I249" i="31"/>
  <c r="G925" i="31"/>
  <c r="L1481" i="31"/>
  <c r="L449" i="31"/>
  <c r="N549" i="31"/>
  <c r="K574" i="31"/>
  <c r="G825" i="31"/>
  <c r="K950" i="31"/>
  <c r="N1226" i="31"/>
  <c r="M1481" i="31"/>
  <c r="M73" i="31"/>
  <c r="M249" i="31"/>
  <c r="M299" i="31"/>
  <c r="G950" i="31"/>
  <c r="K1125" i="31"/>
  <c r="N1328" i="31"/>
  <c r="N1353" i="31"/>
  <c r="L48" i="31"/>
  <c r="J474" i="31"/>
  <c r="I724" i="31"/>
  <c r="J900" i="31"/>
  <c r="M975" i="31"/>
  <c r="N1025" i="31"/>
  <c r="K83" i="13"/>
  <c r="L41" i="13"/>
  <c r="N83" i="13"/>
  <c r="M83" i="13"/>
  <c r="J62" i="13"/>
  <c r="N62" i="13"/>
  <c r="K41" i="13"/>
  <c r="I41" i="13"/>
  <c r="N41" i="13"/>
  <c r="I62" i="13"/>
  <c r="M62" i="13"/>
  <c r="K62" i="13"/>
  <c r="J41" i="13"/>
  <c r="J83" i="13"/>
  <c r="M41" i="13"/>
  <c r="G62" i="13"/>
  <c r="L83" i="13"/>
  <c r="L62" i="13"/>
  <c r="G41" i="13"/>
  <c r="I90" i="13"/>
  <c r="G90" i="13"/>
  <c r="M90" i="13"/>
  <c r="K1537" i="31"/>
  <c r="L90" i="13"/>
  <c r="G1537" i="31"/>
  <c r="L1537" i="31"/>
  <c r="J1537" i="31"/>
  <c r="N1537" i="31"/>
  <c r="M1537" i="31"/>
  <c r="K90" i="13"/>
  <c r="N90" i="13"/>
  <c r="J90" i="13"/>
  <c r="E5" i="47"/>
  <c r="M14" i="12"/>
  <c r="S14" i="12"/>
  <c r="E3" i="47"/>
  <c r="E6" i="47"/>
  <c r="E4" i="47"/>
  <c r="S52" i="12"/>
  <c r="I1226" i="31"/>
  <c r="I1251" i="31"/>
  <c r="I1263" i="31"/>
  <c r="I1274" i="31"/>
  <c r="I1276" i="31"/>
  <c r="I1302" i="31"/>
  <c r="I1314" i="31"/>
  <c r="I1328" i="31"/>
  <c r="I1340" i="31"/>
  <c r="I1353" i="31"/>
  <c r="I1365" i="31"/>
  <c r="I1378" i="31"/>
  <c r="I1390" i="31"/>
  <c r="I1391" i="31"/>
  <c r="I1403" i="31"/>
  <c r="I1405" i="31"/>
  <c r="I1417" i="31"/>
  <c r="I1428" i="31"/>
  <c r="I1430" i="31"/>
  <c r="I1533" i="31"/>
  <c r="I1442" i="31"/>
  <c r="I1535" i="31"/>
  <c r="I1455" i="31"/>
  <c r="I1481" i="31"/>
  <c r="I1506" i="31"/>
  <c r="I1531" i="31"/>
  <c r="I1537" i="31"/>
  <c r="E2" i="47"/>
  <c r="D6" i="47"/>
  <c r="D7" i="47"/>
  <c r="D5" i="47"/>
  <c r="D2" i="47"/>
  <c r="D3" i="47"/>
  <c r="D3" i="48"/>
  <c r="D2" i="48"/>
  <c r="D4" i="47"/>
  <c r="Z26" i="12" l="1"/>
  <c r="Z49" i="12"/>
  <c r="W56" i="12"/>
  <c r="Z34" i="12"/>
  <c r="Z14" i="12"/>
  <c r="Z52" i="12" s="1"/>
  <c r="U56" i="12"/>
  <c r="V56" i="12"/>
  <c r="AA34" i="12"/>
  <c r="P49" i="12"/>
  <c r="X56" i="12"/>
  <c r="AA49" i="12"/>
  <c r="AA14" i="12"/>
  <c r="AA52" i="12" s="1"/>
  <c r="O14" i="12"/>
  <c r="P14" i="12" s="1"/>
  <c r="O52" i="12" l="1"/>
  <c r="P52"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Williams, Keri</author>
  </authors>
  <commentList>
    <comment ref="H2" authorId="0" shapeId="0" xr:uid="{C0D06A4E-C762-4F0C-91B5-00744B7C0E7B}">
      <text>
        <r>
          <rPr>
            <sz val="9"/>
            <color indexed="81"/>
            <rFont val="Tahoma"/>
            <family val="2"/>
          </rPr>
          <t xml:space="preserve">
If the organization is a component unit, use xxxxx_90001.</t>
        </r>
      </text>
    </comment>
  </commentList>
</comments>
</file>

<file path=xl/sharedStrings.xml><?xml version="1.0" encoding="utf-8"?>
<sst xmlns="http://schemas.openxmlformats.org/spreadsheetml/2006/main" count="6605" uniqueCount="1572">
  <si>
    <t xml:space="preserve">PART B:  RECONCILIATION OF DEPOSITS TO CASH AND CASH EQUIVALENTS </t>
  </si>
  <si>
    <r>
      <t xml:space="preserve">Enter the </t>
    </r>
    <r>
      <rPr>
        <b/>
        <sz val="12"/>
        <color indexed="8"/>
        <rFont val="Times New Roman"/>
        <family val="1"/>
      </rPr>
      <t>general ledger account number, general ledger account name</t>
    </r>
    <r>
      <rPr>
        <sz val="12"/>
        <color indexed="8"/>
        <rFont val="Times New Roman"/>
        <family val="1"/>
      </rPr>
      <t xml:space="preserve"> and </t>
    </r>
    <r>
      <rPr>
        <b/>
        <sz val="12"/>
        <color indexed="8"/>
        <rFont val="Times New Roman"/>
        <family val="1"/>
      </rPr>
      <t>amounts</t>
    </r>
    <r>
      <rPr>
        <sz val="12"/>
        <color indexed="8"/>
        <rFont val="Times New Roman"/>
        <family val="1"/>
      </rPr>
      <t xml:space="preserve"> for other cash on hand.  Subtotal these amounts on line (2).</t>
    </r>
  </si>
  <si>
    <r>
      <t xml:space="preserve">Enter the </t>
    </r>
    <r>
      <rPr>
        <b/>
        <sz val="12"/>
        <color indexed="8"/>
        <rFont val="Times New Roman"/>
        <family val="1"/>
      </rPr>
      <t xml:space="preserve">general ledger account number, general ledger account name </t>
    </r>
    <r>
      <rPr>
        <sz val="12"/>
        <color indexed="8"/>
        <rFont val="Times New Roman"/>
        <family val="1"/>
      </rPr>
      <t xml:space="preserve">and </t>
    </r>
    <r>
      <rPr>
        <b/>
        <sz val="12"/>
        <color indexed="8"/>
        <rFont val="Times New Roman"/>
        <family val="1"/>
      </rPr>
      <t>amounts</t>
    </r>
    <r>
      <rPr>
        <sz val="12"/>
        <color indexed="8"/>
        <rFont val="Times New Roman"/>
        <family val="1"/>
      </rPr>
      <t xml:space="preserve"> for any </t>
    </r>
    <r>
      <rPr>
        <b/>
        <sz val="12"/>
        <color indexed="8"/>
        <rFont val="Times New Roman"/>
        <family val="1"/>
      </rPr>
      <t>other items</t>
    </r>
    <r>
      <rPr>
        <sz val="12"/>
        <color indexed="8"/>
        <rFont val="Times New Roman"/>
        <family val="1"/>
      </rPr>
      <t xml:space="preserve"> that are differences between "Deposits" on Part A and "Total Cash and Cash Equivalents".  Provide description(s) of the item(s) and justification as to why it is not included in items (A), (1), (2) or (3), above.</t>
    </r>
  </si>
  <si>
    <r>
      <t>DELETE</t>
    </r>
    <r>
      <rPr>
        <sz val="10"/>
        <color indexed="8"/>
        <rFont val="Times New Roman"/>
        <family val="1"/>
      </rPr>
      <t xml:space="preserve"> amounts reported as </t>
    </r>
    <r>
      <rPr>
        <b/>
        <sz val="10"/>
        <color indexed="8"/>
        <rFont val="Times New Roman"/>
        <family val="1"/>
      </rPr>
      <t>investments</t>
    </r>
    <r>
      <rPr>
        <sz val="10"/>
        <color indexed="8"/>
        <rFont val="Times New Roman"/>
        <family val="1"/>
      </rPr>
      <t xml:space="preserve"> on the general ledger or financial statements, but which are included in the </t>
    </r>
    <r>
      <rPr>
        <b/>
        <sz val="10"/>
        <color indexed="8"/>
        <rFont val="Times New Roman"/>
        <family val="1"/>
      </rPr>
      <t>deposits</t>
    </r>
    <r>
      <rPr>
        <sz val="10"/>
        <color indexed="8"/>
        <rFont val="Times New Roman"/>
        <family val="1"/>
      </rPr>
      <t xml:space="preserve"> footnote (e.g., nonnegotiable CD's with maturities greater than 3 months)</t>
    </r>
  </si>
  <si>
    <t>Entity Code:</t>
  </si>
  <si>
    <t xml:space="preserve">Entity Name: </t>
  </si>
  <si>
    <t>PART A:  DEPOSIT ANALYSIS</t>
  </si>
  <si>
    <t>CARRYING</t>
  </si>
  <si>
    <t>VALUE</t>
  </si>
  <si>
    <t>GENERAL LEDGER</t>
  </si>
  <si>
    <t>OR FINAL FINAN-</t>
  </si>
  <si>
    <t>CIAL STATEMENT</t>
  </si>
  <si>
    <t>BANK BALANCE</t>
  </si>
  <si>
    <t>Financial</t>
  </si>
  <si>
    <t>BALANCES</t>
  </si>
  <si>
    <t>INSURED</t>
  </si>
  <si>
    <t>CUSTODIAL CREDIT RISK CATEGORIES</t>
  </si>
  <si>
    <t>GL Acct. No.</t>
  </si>
  <si>
    <t>GL Account Name</t>
  </si>
  <si>
    <t>Institution Acct. No.</t>
  </si>
  <si>
    <t>(ALL FUNDS)</t>
  </si>
  <si>
    <t>TOTAL</t>
  </si>
  <si>
    <t>1</t>
  </si>
  <si>
    <t>2</t>
  </si>
  <si>
    <t>3</t>
  </si>
  <si>
    <t>4</t>
  </si>
  <si>
    <t>Interest Bearing Accounts</t>
  </si>
  <si>
    <t>Non-Interest Bearing Accounts</t>
  </si>
  <si>
    <t xml:space="preserve">  </t>
  </si>
  <si>
    <t>(A)</t>
  </si>
  <si>
    <t>Example:  An organization has the following bank balances for its deposits with a financial institution:</t>
  </si>
  <si>
    <t>Sample Bank and Trust</t>
  </si>
  <si>
    <t>Acct #1</t>
  </si>
  <si>
    <t>Acct #2</t>
  </si>
  <si>
    <t>(1)</t>
  </si>
  <si>
    <t>(2)</t>
  </si>
  <si>
    <t>(3)</t>
  </si>
  <si>
    <t>(4)</t>
  </si>
  <si>
    <t>(5)</t>
  </si>
  <si>
    <t>PART B:  RECONCILIATION OF DEPOSITS TO CASH AND CASH EQUIVALENTS</t>
  </si>
  <si>
    <t>Agency</t>
  </si>
  <si>
    <t>Total</t>
  </si>
  <si>
    <t>RECONCILING ITEMS</t>
  </si>
  <si>
    <t>GL Acct No.</t>
  </si>
  <si>
    <t>Amount</t>
  </si>
  <si>
    <r>
      <t>ADD</t>
    </r>
    <r>
      <rPr>
        <sz val="10"/>
        <rFont val="Times New Roman"/>
        <family val="1"/>
      </rPr>
      <t xml:space="preserve"> other cash on hand (e.g. petty cash)</t>
    </r>
  </si>
  <si>
    <r>
      <t>ADD/DELETE</t>
    </r>
    <r>
      <rPr>
        <sz val="10"/>
        <rFont val="Times New Roman"/>
        <family val="1"/>
      </rPr>
      <t xml:space="preserve"> Other</t>
    </r>
  </si>
  <si>
    <t>Provide a description of any other reconciling items</t>
  </si>
  <si>
    <t>LEDGER OR FINAL FINANCIAL STATEMENTS - ALL FUNDS</t>
  </si>
  <si>
    <t>Acct. _________</t>
  </si>
  <si>
    <t>General Ledger/Financial</t>
  </si>
  <si>
    <t>Statement Balance</t>
  </si>
  <si>
    <t>Variance (Describe)</t>
  </si>
  <si>
    <t>Bank Name 3</t>
  </si>
  <si>
    <t>not &gt; $250,000</t>
  </si>
  <si>
    <t>(A) + (1) + (2) - (3) +/- (4) +/- (5)</t>
  </si>
  <si>
    <t>LGIP Statement Balance</t>
  </si>
  <si>
    <t>SAO Contact</t>
  </si>
  <si>
    <t xml:space="preserve">   ►  Reconciliation of deposits to cash and cash equivalents (Part B)</t>
  </si>
  <si>
    <t xml:space="preserve">   ►  Disclosure of deposit information (Part A)</t>
  </si>
  <si>
    <t>Purpose of Form</t>
  </si>
  <si>
    <t>Submission Requirements</t>
  </si>
  <si>
    <t>Due Date</t>
  </si>
  <si>
    <t>Form Name</t>
  </si>
  <si>
    <t>GASB/GAAP References</t>
  </si>
  <si>
    <t>Applicable Organizations</t>
  </si>
  <si>
    <t xml:space="preserve">All amounts reported on this form must be presented in dollars and cents.  If a line does not apply, leave it blank.  </t>
  </si>
  <si>
    <t>General Information</t>
  </si>
  <si>
    <t>Instructions</t>
  </si>
  <si>
    <t>Reconciliation of Cash and Cash Equivalents to Deposits</t>
  </si>
  <si>
    <t>i.)</t>
  </si>
  <si>
    <t>ii.)</t>
  </si>
  <si>
    <t>iii.)</t>
  </si>
  <si>
    <t>iv.)</t>
  </si>
  <si>
    <t>v.)</t>
  </si>
  <si>
    <t>vi.)</t>
  </si>
  <si>
    <t>'"Account or Certificate Number" and "Balance at June 30" may be completed either by your organization or by the financial institution.  The financial institution should complete the remainder of the form.</t>
  </si>
  <si>
    <t>Upon return of form(s) from the financial institutions:</t>
  </si>
  <si>
    <t>b.</t>
  </si>
  <si>
    <t>a.</t>
  </si>
  <si>
    <t>Retain completed returned inquiries for possible examination by your organization's external auditors.</t>
  </si>
  <si>
    <t>The purpose of Part B "Reconciliation of Deposits to Cash and Cash Equivalents" is to reconcile data reported on the form for footnote disclosure purposes to amounts reported on the organization's general ledger or financial statements.</t>
  </si>
  <si>
    <t>If not carried forward, enter the amount of total deposits (Carrying Value) from Part A.</t>
  </si>
  <si>
    <r>
      <t xml:space="preserve">Enter the total of items (A) and (1) through (5).  </t>
    </r>
    <r>
      <rPr>
        <b/>
        <sz val="12"/>
        <color indexed="8"/>
        <rFont val="Times New Roman"/>
        <family val="1"/>
      </rPr>
      <t>This amount must agree with "Cash and Cash Equivalents" on the general ledger or the final financial statements, as applicable.</t>
    </r>
  </si>
  <si>
    <t>Prepared By:</t>
  </si>
  <si>
    <t>Telephone #:</t>
  </si>
  <si>
    <t>DISCLOSURE OF CUSTODIAL CREDIT RISK</t>
  </si>
  <si>
    <t>Financial Institution</t>
  </si>
  <si>
    <t>State of Georgia Organization Name</t>
  </si>
  <si>
    <t>Address</t>
  </si>
  <si>
    <t>FEI Number</t>
  </si>
  <si>
    <t>City, State, Zip</t>
  </si>
  <si>
    <t>Please return this form to the Organization above, as follows:</t>
  </si>
  <si>
    <t>By Fax to Fax #:</t>
  </si>
  <si>
    <t>By Mail to</t>
  </si>
  <si>
    <t>I.</t>
  </si>
  <si>
    <t>DETAIL OF DEPOSITS:</t>
  </si>
  <si>
    <t>AMOUNT</t>
  </si>
  <si>
    <t>AMOUNT OF</t>
  </si>
  <si>
    <t>DEPOSITORY</t>
  </si>
  <si>
    <t>BALANCE</t>
  </si>
  <si>
    <t>detail on worksheet</t>
  </si>
  <si>
    <t>COLLATERAL</t>
  </si>
  <si>
    <t>ACCOUNT OR CERTIFICATE NUMBER</t>
  </si>
  <si>
    <t>AT JUNE 30</t>
  </si>
  <si>
    <t>(Category 1)</t>
  </si>
  <si>
    <t>in Part III.</t>
  </si>
  <si>
    <t>PROVIDED</t>
  </si>
  <si>
    <t>A</t>
  </si>
  <si>
    <t>B</t>
  </si>
  <si>
    <t>C</t>
  </si>
  <si>
    <t>D</t>
  </si>
  <si>
    <t>E</t>
  </si>
  <si>
    <t>II.</t>
  </si>
  <si>
    <t>DESCRIPTION OF COLLATERALIZED DEPOSITS:</t>
  </si>
  <si>
    <t>1.</t>
  </si>
  <si>
    <t>C1</t>
  </si>
  <si>
    <t>2.</t>
  </si>
  <si>
    <t>C2</t>
  </si>
  <si>
    <t>III.</t>
  </si>
  <si>
    <t>DETAIL OF COLLATERAL PROVIDED:</t>
  </si>
  <si>
    <t>Description of Security</t>
  </si>
  <si>
    <t>Par Value</t>
  </si>
  <si>
    <t>Maturity Date</t>
  </si>
  <si>
    <t>Market Value</t>
  </si>
  <si>
    <t>By Whom Held</t>
  </si>
  <si>
    <t>In Whose Name Held</t>
  </si>
  <si>
    <t>Must = or exceed C2</t>
  </si>
  <si>
    <t>Completed By (Financial Institution Contact):</t>
  </si>
  <si>
    <t>Name</t>
  </si>
  <si>
    <t>Date</t>
  </si>
  <si>
    <t>Title</t>
  </si>
  <si>
    <t>Telephone Number</t>
  </si>
  <si>
    <t>The State Accounting Office - Financial Reporting section (SAO) will compile and summarize information described below for each organization (agency, board, commission, college/university, etc.) within the consolidated State reporting entity.</t>
  </si>
  <si>
    <r>
      <t xml:space="preserve">Organizations maintain currency on hand, demand deposits, time and savings deposits, short-term and long-term investments and securities in various accounts on their </t>
    </r>
    <r>
      <rPr>
        <u/>
        <sz val="12"/>
        <color indexed="8"/>
        <rFont val="Times New Roman"/>
        <family val="1"/>
      </rPr>
      <t>financial accounting systems</t>
    </r>
    <r>
      <rPr>
        <sz val="12"/>
        <color indexed="8"/>
        <rFont val="Times New Roman"/>
        <family val="1"/>
      </rPr>
      <t>.  These accounts are compiled as "Cash and Cash Equivalents" and "Investments" in financial statement preparation.  For State level financial statement reporting purposes, "</t>
    </r>
    <r>
      <rPr>
        <b/>
        <sz val="12"/>
        <color indexed="8"/>
        <rFont val="Times New Roman"/>
        <family val="1"/>
      </rPr>
      <t>cash and cash equivalents</t>
    </r>
    <r>
      <rPr>
        <sz val="12"/>
        <color indexed="8"/>
        <rFont val="Times New Roman"/>
        <family val="1"/>
      </rPr>
      <t xml:space="preserve">" are defined as currency on hand, demand deposits with banks and other financial institutions and short-term, highly liquid investments with maturity dates within three months of the date acquired.  For users of the Chart of Accounts maintained within the </t>
    </r>
    <r>
      <rPr>
        <i/>
        <sz val="12"/>
        <color indexed="8"/>
        <rFont val="Times New Roman"/>
        <family val="1"/>
      </rPr>
      <t>State of Georgia Accounting Procedures Manual</t>
    </r>
    <r>
      <rPr>
        <sz val="12"/>
        <color indexed="8"/>
        <rFont val="Times New Roman"/>
        <family val="1"/>
      </rPr>
      <t>, cash and cash equivalents are accounted for in the account range of 100000 through 112400.</t>
    </r>
  </si>
  <si>
    <t>Not Applicable</t>
  </si>
  <si>
    <r>
      <t xml:space="preserve">Enter the </t>
    </r>
    <r>
      <rPr>
        <b/>
        <sz val="12"/>
        <color indexed="8"/>
        <rFont val="Times New Roman"/>
        <family val="1"/>
      </rPr>
      <t>general ledger account number, general ledger account name</t>
    </r>
    <r>
      <rPr>
        <sz val="12"/>
        <color indexed="8"/>
        <rFont val="Times New Roman"/>
        <family val="1"/>
      </rPr>
      <t xml:space="preserve"> and </t>
    </r>
    <r>
      <rPr>
        <b/>
        <sz val="12"/>
        <color indexed="8"/>
        <rFont val="Times New Roman"/>
        <family val="1"/>
      </rPr>
      <t>amounts</t>
    </r>
    <r>
      <rPr>
        <sz val="12"/>
        <color indexed="8"/>
        <rFont val="Times New Roman"/>
        <family val="1"/>
      </rPr>
      <t xml:space="preserve"> for items reported as </t>
    </r>
    <r>
      <rPr>
        <b/>
        <sz val="12"/>
        <color indexed="8"/>
        <rFont val="Times New Roman"/>
        <family val="1"/>
      </rPr>
      <t>investments</t>
    </r>
    <r>
      <rPr>
        <sz val="12"/>
        <color indexed="8"/>
        <rFont val="Times New Roman"/>
        <family val="1"/>
      </rPr>
      <t xml:space="preserve"> on the general ledger or financial statements, which are included in the </t>
    </r>
    <r>
      <rPr>
        <b/>
        <sz val="12"/>
        <color indexed="8"/>
        <rFont val="Times New Roman"/>
        <family val="1"/>
      </rPr>
      <t>deposits</t>
    </r>
    <r>
      <rPr>
        <sz val="12"/>
        <color indexed="8"/>
        <rFont val="Times New Roman"/>
        <family val="1"/>
      </rPr>
      <t xml:space="preserve"> footnote (i.e., </t>
    </r>
    <r>
      <rPr>
        <u/>
        <sz val="12"/>
        <color indexed="8"/>
        <rFont val="Times New Roman"/>
        <family val="1"/>
      </rPr>
      <t>subject to</t>
    </r>
    <r>
      <rPr>
        <sz val="12"/>
        <color indexed="8"/>
        <rFont val="Times New Roman"/>
        <family val="1"/>
      </rPr>
      <t xml:space="preserve"> collateralization as a deposit).  Subtotal these amounts on line (3).</t>
    </r>
  </si>
  <si>
    <r>
      <t xml:space="preserve">(6)  TOTAL CASH AND CASH EQUIVALENTS PER </t>
    </r>
    <r>
      <rPr>
        <b/>
        <u/>
        <sz val="11"/>
        <rFont val="Times New Roman"/>
        <family val="1"/>
      </rPr>
      <t>CONSOLIDATED</t>
    </r>
    <r>
      <rPr>
        <b/>
        <sz val="11"/>
        <rFont val="Times New Roman"/>
        <family val="1"/>
      </rPr>
      <t xml:space="preserve"> GENERAL</t>
    </r>
  </si>
  <si>
    <t>F</t>
  </si>
  <si>
    <t>UNCOLLATERALIZED</t>
  </si>
  <si>
    <t>NO</t>
  </si>
  <si>
    <t>(Category 2)</t>
  </si>
  <si>
    <t>(Category 3)</t>
  </si>
  <si>
    <t>Should = B + C + D + E + F</t>
  </si>
  <si>
    <t>Provide total by account</t>
  </si>
  <si>
    <t>below, consolidated</t>
  </si>
  <si>
    <t xml:space="preserve"> total in Part II, and</t>
  </si>
  <si>
    <t>Verify that amounts in column "A" (Balance at June 30) = columns B + C + D + E + F</t>
  </si>
  <si>
    <t>Appendix</t>
  </si>
  <si>
    <t>Category  4</t>
  </si>
  <si>
    <t>Category 3</t>
  </si>
  <si>
    <t>Category 2</t>
  </si>
  <si>
    <t>Category 1</t>
  </si>
  <si>
    <t>Entity</t>
  </si>
  <si>
    <t>Period</t>
  </si>
  <si>
    <t>Year</t>
  </si>
  <si>
    <t>Value</t>
  </si>
  <si>
    <t>&lt;entity currency&gt;</t>
  </si>
  <si>
    <t>ICP</t>
  </si>
  <si>
    <t>[icp none]</t>
  </si>
  <si>
    <t>C3</t>
  </si>
  <si>
    <t>C4</t>
  </si>
  <si>
    <t>Scenario</t>
  </si>
  <si>
    <t>Actual</t>
  </si>
  <si>
    <t>View</t>
  </si>
  <si>
    <t>YTD</t>
  </si>
  <si>
    <t>Secretary of State</t>
  </si>
  <si>
    <t>Subsequent Injury Trust Fund</t>
  </si>
  <si>
    <t>Northwest Georgia RESA</t>
  </si>
  <si>
    <t>North Georgia RESA</t>
  </si>
  <si>
    <t>Pioneer RESA</t>
  </si>
  <si>
    <t>Metropolitan RESA</t>
  </si>
  <si>
    <t>Northeast Georgia RESA</t>
  </si>
  <si>
    <t>West Georgia RESA</t>
  </si>
  <si>
    <t>Griffin RESA</t>
  </si>
  <si>
    <t>Middle Georgia RESA</t>
  </si>
  <si>
    <t>Oconee RESA</t>
  </si>
  <si>
    <t>Central Savannah River Area RESA</t>
  </si>
  <si>
    <t>Chattahoochee-Flint RESA</t>
  </si>
  <si>
    <t>Heart of Georgia RESA</t>
  </si>
  <si>
    <t>First District RESA</t>
  </si>
  <si>
    <t>Southwest Georgia RESA</t>
  </si>
  <si>
    <t>Coastal Plains RESA</t>
  </si>
  <si>
    <t>Okefenokee RESA</t>
  </si>
  <si>
    <t>North Georgia Mountains Authority</t>
  </si>
  <si>
    <t>Lake Lanier Islands Development Authority</t>
  </si>
  <si>
    <t>930X</t>
  </si>
  <si>
    <t>Sapelo Island Heritage Authority</t>
  </si>
  <si>
    <t>Regional Transportation Authority, Georgia</t>
  </si>
  <si>
    <t>OneGeorgia Authority</t>
  </si>
  <si>
    <t>No Exposure</t>
  </si>
  <si>
    <t>5</t>
  </si>
  <si>
    <t>Exposure</t>
  </si>
  <si>
    <t>Verify that the amounts included in the column for FDIC insurance do not exceed legal limits</t>
  </si>
  <si>
    <t>Categories 1 + 2 + 3 + 4 + 5 should equal "Total" Bank Balance for each line/subtotal/total</t>
  </si>
  <si>
    <t>not &gt; $250,000 *</t>
  </si>
  <si>
    <t>not &gt; $500,000 *</t>
  </si>
  <si>
    <t>(Category 4)</t>
  </si>
  <si>
    <t xml:space="preserve"> (Category 5)</t>
  </si>
  <si>
    <t>Must = or exceed C3</t>
  </si>
  <si>
    <t>3.</t>
  </si>
  <si>
    <t>Should = C + D + E on first page</t>
  </si>
  <si>
    <t>Must = or exceed C4</t>
  </si>
  <si>
    <t>3.  Securities held by the Financial Institution (Category 4)</t>
  </si>
  <si>
    <t>INSURANCE *</t>
  </si>
  <si>
    <t>Bank of America - collateral for amounts above $250,000 deposit insurance limit</t>
  </si>
  <si>
    <t>SunTrust - collateral for amounts above $250,000 deposit insurance limit</t>
  </si>
  <si>
    <t>Category  5</t>
  </si>
  <si>
    <t>Category 1:</t>
  </si>
  <si>
    <t>Category 2:</t>
  </si>
  <si>
    <t>Category 3:</t>
  </si>
  <si>
    <t>Category 4:</t>
  </si>
  <si>
    <t>Category 5:</t>
  </si>
  <si>
    <t>Accounts with balances above the FDIC insurance limit of $250,000 that are collateralized with investments held with the Financial Institution.</t>
  </si>
  <si>
    <t>Please review the category information below prior to completing the Disclosure of Custodial Credit Risk confirmation.</t>
  </si>
  <si>
    <t>AMOUNT COLLATERALIZED</t>
  </si>
  <si>
    <t>Verify that any collateral provided, as indicated (in sections C2, C3, and C4 of the Sample Inquiry), was allowable in accordance with OCGA Section 50-17-59 (e.g., debt obligations of states and/or municipalities outside of the State of Georgia are not allowable collateral).  Any deposits secured with unallowable collateral should be listed as Category 5, "Uncollateralized".</t>
  </si>
  <si>
    <t>No collateral provided.  Any bank not mentioned above which indicates that collateral is not provided in which</t>
  </si>
  <si>
    <t>balances exceed the FDIC insurance of $250,000.</t>
  </si>
  <si>
    <t>agent in the organization's or the State's name</t>
  </si>
  <si>
    <t>Deposits of any bank where deposit is collateralized with pledging of investments held by bank's trust department or</t>
  </si>
  <si>
    <t>Deposits collateralized under pledging of investments held with the Financial Institution</t>
  </si>
  <si>
    <t>Description 1</t>
  </si>
  <si>
    <t>Description 2</t>
  </si>
  <si>
    <t>Form Recd</t>
  </si>
  <si>
    <t>Deposit Analysis</t>
  </si>
  <si>
    <t>Technical College System of Georgia</t>
  </si>
  <si>
    <t>Stone Mountain Memorial Association</t>
  </si>
  <si>
    <t>Georgia Military College</t>
  </si>
  <si>
    <t>Georgia Economic Development Foundation, Inc.</t>
  </si>
  <si>
    <t>Georgia Tourism Foundation</t>
  </si>
  <si>
    <t>B.</t>
  </si>
  <si>
    <t>A.</t>
  </si>
  <si>
    <t>Section A.</t>
  </si>
  <si>
    <t>Section B.</t>
  </si>
  <si>
    <r>
      <t xml:space="preserve">Enter the June 30 general ledger balance or final financial statement balance, as applicable, for each account in the </t>
    </r>
    <r>
      <rPr>
        <b/>
        <sz val="12"/>
        <color indexed="8"/>
        <rFont val="Times New Roman"/>
        <family val="1"/>
      </rPr>
      <t>Carrying Value</t>
    </r>
    <r>
      <rPr>
        <sz val="12"/>
        <color indexed="8"/>
        <rFont val="Times New Roman"/>
        <family val="1"/>
      </rPr>
      <t xml:space="preserve"> column (column G).</t>
    </r>
  </si>
  <si>
    <r>
      <t xml:space="preserve">Enter the June 30 bank balance for each account in the </t>
    </r>
    <r>
      <rPr>
        <b/>
        <sz val="12"/>
        <color indexed="8"/>
        <rFont val="Times New Roman"/>
        <family val="1"/>
      </rPr>
      <t>Bank Balance Total</t>
    </r>
    <r>
      <rPr>
        <sz val="12"/>
        <color indexed="8"/>
        <rFont val="Times New Roman"/>
        <family val="1"/>
      </rPr>
      <t xml:space="preserve"> column (column I).</t>
    </r>
  </si>
  <si>
    <t>Form_Cash_A</t>
  </si>
  <si>
    <t>Form_Cash_B</t>
  </si>
  <si>
    <t>CB&amp;T - collateral for amounts above $250,000 deposit insurance limit</t>
  </si>
  <si>
    <t>Account</t>
  </si>
  <si>
    <t>Cash_BankBal</t>
  </si>
  <si>
    <t>Cash_FDIC</t>
  </si>
  <si>
    <t>Acct. ________</t>
  </si>
  <si>
    <t>Verify that the final total in the total bank balance column cross foots.</t>
  </si>
  <si>
    <t xml:space="preserve">Prior to completing the request for the disclosure, please review the custodial credit risk categories below.  We request complete information on each bank account balance based on these categories.  </t>
  </si>
  <si>
    <t>Verify that the total bank account balances provided on the collateralization confirmation letter(s) equal the amounts on the related June 30 bank statement and organization bank reconciliation.</t>
  </si>
  <si>
    <t>Verify that amounts in column "A" on the collateralization confirmation letter(s) equal columns "B" + "C" + "D" + "E" + "F".</t>
  </si>
  <si>
    <t>PART A - DEPOSIT ANALYSIS</t>
  </si>
  <si>
    <t>PART B - RECONCILIATION OF DEPOSITS TO CASH AND CASH EQUIVALENTS</t>
  </si>
  <si>
    <t>Verify that any amounts reported as investments on the general ledger or financial statements that should be included in the deposits footnote, as noted in PART "B" #3, have been documented and reconciled to supporting documents.</t>
  </si>
  <si>
    <t>Verify total reconciled amount on PART "B" #6 agree with "Cash and Cash Equivalents" for all funds on the general ledger or the final financial statements.</t>
  </si>
  <si>
    <t>(7)  Reconciliation of OST Accounts to Statements</t>
  </si>
  <si>
    <t>OST Account No.</t>
  </si>
  <si>
    <t>OST Account Name</t>
  </si>
  <si>
    <t>40200_EWAdj</t>
  </si>
  <si>
    <t>Yes</t>
  </si>
  <si>
    <t>40300_EWAdj</t>
  </si>
  <si>
    <t>No</t>
  </si>
  <si>
    <t>40400_EWAdj</t>
  </si>
  <si>
    <t>40600_EWAdj</t>
  </si>
  <si>
    <t>40700_EWAdj</t>
  </si>
  <si>
    <t>40800_EWAdj</t>
  </si>
  <si>
    <t>40900_EWAdj</t>
  </si>
  <si>
    <t>41000_EWAdj</t>
  </si>
  <si>
    <t>41100_EWAdj</t>
  </si>
  <si>
    <t>41400_EWAdj</t>
  </si>
  <si>
    <t>41500_30400</t>
  </si>
  <si>
    <t>41600_80106</t>
  </si>
  <si>
    <t>41800_EWAdj</t>
  </si>
  <si>
    <t>41900_EWAdj</t>
  </si>
  <si>
    <t>42000_EWAdj</t>
  </si>
  <si>
    <t>42200_EWAdj</t>
  </si>
  <si>
    <t>42700_EWAdj</t>
  </si>
  <si>
    <t>42800_EWAdj</t>
  </si>
  <si>
    <t>42900_EWAdj</t>
  </si>
  <si>
    <t>43100_EWAdj</t>
  </si>
  <si>
    <t>43200_EWAdj</t>
  </si>
  <si>
    <t>43400_EWAdj</t>
  </si>
  <si>
    <t>43600_EWAdj</t>
  </si>
  <si>
    <t>43800_EWAdj</t>
  </si>
  <si>
    <t>44000_EWAdj</t>
  </si>
  <si>
    <t>44100_EWAdj</t>
  </si>
  <si>
    <t>44200_EWAdj</t>
  </si>
  <si>
    <t>44400_EWAdj</t>
  </si>
  <si>
    <t>46100_EWAdj</t>
  </si>
  <si>
    <t>46200_EWAdj</t>
  </si>
  <si>
    <t>46500_EWAdj</t>
  </si>
  <si>
    <t>46600_EWAdj</t>
  </si>
  <si>
    <t>46700_EWAdj</t>
  </si>
  <si>
    <t>46900_EWAdj</t>
  </si>
  <si>
    <t>47000_EWAdj</t>
  </si>
  <si>
    <t>47100_EWAdj</t>
  </si>
  <si>
    <t>47200_30400</t>
  </si>
  <si>
    <t>47400_EWAdj</t>
  </si>
  <si>
    <t>47500_EWAdj</t>
  </si>
  <si>
    <t>47600_EWAdj</t>
  </si>
  <si>
    <t>47800_EWAdj</t>
  </si>
  <si>
    <t>48200_80106</t>
  </si>
  <si>
    <t>48400_EWAdj</t>
  </si>
  <si>
    <t>48600_EWAdj</t>
  </si>
  <si>
    <t>48800_EWAdj</t>
  </si>
  <si>
    <t>48900_80301</t>
  </si>
  <si>
    <t>49000_EWAdj</t>
  </si>
  <si>
    <t>49200_EWAdj</t>
  </si>
  <si>
    <t>85040_90001</t>
  </si>
  <si>
    <t>85240_90001</t>
  </si>
  <si>
    <t>85440_90001</t>
  </si>
  <si>
    <t>85640_90001</t>
  </si>
  <si>
    <t>85840_90001</t>
  </si>
  <si>
    <t>86040_90001</t>
  </si>
  <si>
    <t>86240_90001</t>
  </si>
  <si>
    <t>86440_90001</t>
  </si>
  <si>
    <t>86640_90001</t>
  </si>
  <si>
    <t>86840_90001</t>
  </si>
  <si>
    <t>87240_90001</t>
  </si>
  <si>
    <t>87640_90001</t>
  </si>
  <si>
    <t>88040_90001</t>
  </si>
  <si>
    <t>88440_90001</t>
  </si>
  <si>
    <t>88640_90001</t>
  </si>
  <si>
    <t>88840_90001</t>
  </si>
  <si>
    <t>91100_90001</t>
  </si>
  <si>
    <t>46200_90231</t>
  </si>
  <si>
    <t>91300_90001</t>
  </si>
  <si>
    <t>91400_90001</t>
  </si>
  <si>
    <t>91600_90001</t>
  </si>
  <si>
    <t>91700_90001</t>
  </si>
  <si>
    <t>91800_90001</t>
  </si>
  <si>
    <t>92100_40001</t>
  </si>
  <si>
    <t>92200_90001</t>
  </si>
  <si>
    <t>92300_90001</t>
  </si>
  <si>
    <t>92600_90001</t>
  </si>
  <si>
    <t>92700_EWAdj</t>
  </si>
  <si>
    <t>92800_90001</t>
  </si>
  <si>
    <t>93000_60170</t>
  </si>
  <si>
    <t>930X_60170</t>
  </si>
  <si>
    <t>94700_80106</t>
  </si>
  <si>
    <t>94800_80106</t>
  </si>
  <si>
    <t>94900_80106</t>
  </si>
  <si>
    <t>95000_80106</t>
  </si>
  <si>
    <t>95100_80106</t>
  </si>
  <si>
    <t>95500_90001</t>
  </si>
  <si>
    <t>96900_30001</t>
  </si>
  <si>
    <t>97300_90001</t>
  </si>
  <si>
    <t>97600_90001</t>
  </si>
  <si>
    <t>97700_90001</t>
  </si>
  <si>
    <t>98000_40001</t>
  </si>
  <si>
    <t>98100_90001</t>
  </si>
  <si>
    <t>99100_80106</t>
  </si>
  <si>
    <t>totc1</t>
  </si>
  <si>
    <t>totc2</t>
  </si>
  <si>
    <t>totc3</t>
  </si>
  <si>
    <t>totc4</t>
  </si>
  <si>
    <t>&lt;entity curr total&gt;</t>
  </si>
  <si>
    <t>Cash roll-up</t>
  </si>
  <si>
    <t>Deposit accounts</t>
  </si>
  <si>
    <t>SLB</t>
  </si>
  <si>
    <t>Petty cash</t>
  </si>
  <si>
    <t>From Cash</t>
  </si>
  <si>
    <t>Form</t>
  </si>
  <si>
    <t>Cash_LGIP</t>
  </si>
  <si>
    <t>&lt;entity curr adjs&gt;</t>
  </si>
  <si>
    <t>LGIP Investments</t>
  </si>
  <si>
    <t>LGIP Cash</t>
  </si>
  <si>
    <t>40500_EWAdj</t>
  </si>
  <si>
    <t>E-mail Address:</t>
  </si>
  <si>
    <t>Bank Name 1</t>
  </si>
  <si>
    <t>Bank Name 2</t>
  </si>
  <si>
    <r>
      <t xml:space="preserve">Enter the </t>
    </r>
    <r>
      <rPr>
        <b/>
        <sz val="12"/>
        <color indexed="8"/>
        <rFont val="Times New Roman"/>
        <family val="1"/>
      </rPr>
      <t>general ledger account number, general ledger account name</t>
    </r>
    <r>
      <rPr>
        <sz val="12"/>
        <color indexed="8"/>
        <rFont val="Times New Roman"/>
        <family val="1"/>
      </rPr>
      <t xml:space="preserve"> and </t>
    </r>
    <r>
      <rPr>
        <b/>
        <sz val="12"/>
        <color indexed="8"/>
        <rFont val="Times New Roman"/>
        <family val="1"/>
      </rPr>
      <t xml:space="preserve">financial institution account number (ONLY the last 4 digits) </t>
    </r>
    <r>
      <rPr>
        <sz val="12"/>
        <color indexed="8"/>
        <rFont val="Times New Roman"/>
        <family val="1"/>
      </rPr>
      <t xml:space="preserve"> for each interest bearing and non-interest bearing account.  It is necessary to obtain a subtotal for each type of account (interest bearing / non-interest bearing) in order to apply the amount of depository insurance available to the organization (depositor).</t>
    </r>
  </si>
  <si>
    <t>(ONLY last 4 digits)</t>
  </si>
  <si>
    <t>Bank Name 14</t>
  </si>
  <si>
    <t>Bank Name 15</t>
  </si>
  <si>
    <t>Bank Name 16</t>
  </si>
  <si>
    <t>Bank Name 17</t>
  </si>
  <si>
    <t>Bank Name 18</t>
  </si>
  <si>
    <t>Bank Name 19</t>
  </si>
  <si>
    <t>Bank Name 20</t>
  </si>
  <si>
    <t>Bank Name 21</t>
  </si>
  <si>
    <t>Bank Name 22</t>
  </si>
  <si>
    <t>Bank Name 23</t>
  </si>
  <si>
    <t>Bank Name 24</t>
  </si>
  <si>
    <t>Bank Name 25</t>
  </si>
  <si>
    <t>Bank Name 26</t>
  </si>
  <si>
    <t>Bank Name 27</t>
  </si>
  <si>
    <t>Bank Name 28</t>
  </si>
  <si>
    <t>Bank Name 29</t>
  </si>
  <si>
    <t>Bank Name 30</t>
  </si>
  <si>
    <t>Bank Name 31</t>
  </si>
  <si>
    <t>Bank Name 32</t>
  </si>
  <si>
    <t>Bank Name 33</t>
  </si>
  <si>
    <t>Bank Name 34</t>
  </si>
  <si>
    <t>Bank Name 35</t>
  </si>
  <si>
    <t>Bank Name 36</t>
  </si>
  <si>
    <t>Bank Name 37</t>
  </si>
  <si>
    <t>Bank Name 38</t>
  </si>
  <si>
    <t>Bank Name 39</t>
  </si>
  <si>
    <t>Bank Name 40</t>
  </si>
  <si>
    <t>Bank Name 41</t>
  </si>
  <si>
    <t>Bank Name 42</t>
  </si>
  <si>
    <t>Bank Name 43</t>
  </si>
  <si>
    <t>Bank Name 44</t>
  </si>
  <si>
    <t>Bank Name 45</t>
  </si>
  <si>
    <t>Bank Name 46</t>
  </si>
  <si>
    <t>Bank Name 47</t>
  </si>
  <si>
    <t>Bank Name 48</t>
  </si>
  <si>
    <t>Bank Name 49</t>
  </si>
  <si>
    <t>Bank Name 50</t>
  </si>
  <si>
    <t>Bank Name 51</t>
  </si>
  <si>
    <t>Bank Name 52</t>
  </si>
  <si>
    <t>Bank Name 53</t>
  </si>
  <si>
    <t>Bank Name 54</t>
  </si>
  <si>
    <t>Bank Name 55</t>
  </si>
  <si>
    <t>Bank Name 56</t>
  </si>
  <si>
    <t>Bank Name 57</t>
  </si>
  <si>
    <t>Bank Name 58</t>
  </si>
  <si>
    <t>Bank Name 60</t>
  </si>
  <si>
    <t>Verify that only the last 4 digits of the bank account number is listed.</t>
  </si>
  <si>
    <t>CD Cash/Cash equvilent Investments</t>
  </si>
  <si>
    <t>Form Variance</t>
  </si>
  <si>
    <t>CHECK</t>
  </si>
  <si>
    <t>to EC</t>
  </si>
  <si>
    <t>Cash &amp; Deposits</t>
  </si>
  <si>
    <t>http://www.fdic.gov/deposit/deposits/FactSheet.html</t>
  </si>
  <si>
    <t>http://www.fdic.gov/deposit/deposits/</t>
  </si>
  <si>
    <t>http://www.fdic.gov/deposit/deposits/dis/</t>
  </si>
  <si>
    <t>below to the FDIC website:</t>
  </si>
  <si>
    <r>
      <t xml:space="preserve">Collateralized with Financial Institution's Trust Department or Agent by pledging of investments, </t>
    </r>
    <r>
      <rPr>
        <b/>
        <sz val="12"/>
        <rFont val="Times New Roman"/>
        <family val="1"/>
      </rPr>
      <t xml:space="preserve">but NOT specifically </t>
    </r>
  </si>
  <si>
    <t>to ECT</t>
  </si>
  <si>
    <t>XXX_FormXX_Investments.xls provides for disclosure of footnote investment information and a reconciliation of footnote investments to the financial statement line item, "Investments".  XXX_FormXX_Investments.xls is available to all organizations.  If the organization does not have any investments to report, the form should be marked N/A.</t>
  </si>
  <si>
    <t>Governor's Defense Initiative, Inc.</t>
  </si>
  <si>
    <t>Agency info will automatically update</t>
  </si>
  <si>
    <t>http://sao.georgia.gov/year-end-training-videos</t>
  </si>
  <si>
    <t>As indicated above, this form must be prepared for all organizations not receiving a financial statement audit performed by an independent CPA firm and having deposits with financial institutions.  Deposits include all interest bearing and non-interest bearing accounts with financial institutions such as demand deposits (e.g., checking accounts) and time and savings deposits (e.g., savings accounts, non-negotiable certificates of deposit).  Financial institutions include banks, savings and loans, credit unions and other institutions holding deposits.</t>
  </si>
  <si>
    <t>It is the organization's responsibility to verify (and to potentially document for auditors) that FDIC or other depository insurance coverage is provided by any of the organization's financial institutions with which the organization elects to assume (and not confirm) depository insurance coverage.  Inquiries should be sent to financial institutions as close to June 30 as possible, regardless of the organization's general ledger closing schedule, to allow for potentially lengthy response times from financial institutions, in order to meet this form's due date.</t>
  </si>
  <si>
    <t>Fill in Name and Mailing Address of the Financial Institution.</t>
  </si>
  <si>
    <t>Fill in your Organization Name and FEI Number.</t>
  </si>
  <si>
    <t>Verify that the total bank account balance = the amounts reconciled to from the June 30 bank statement.</t>
  </si>
  <si>
    <t xml:space="preserve">Cash and Deposits </t>
  </si>
  <si>
    <t xml:space="preserve">Generally accepted accounting principles (GAAP) specify requirements for reporting financial statement balances and note disclosures for the State's cash, cash equivalents and investments. The required disclosures should provide information separately for each cash and cash-like item, such as deposits, short-term investments, and petty cash. </t>
  </si>
  <si>
    <r>
      <t>Deposit and investment</t>
    </r>
    <r>
      <rPr>
        <u/>
        <sz val="12"/>
        <color indexed="8"/>
        <rFont val="Times New Roman"/>
        <family val="1"/>
      </rPr>
      <t xml:space="preserve"> note disclosures</t>
    </r>
    <r>
      <rPr>
        <sz val="12"/>
        <color indexed="8"/>
        <rFont val="Times New Roman"/>
        <family val="1"/>
      </rPr>
      <t xml:space="preserve"> are required by GASB Statement No. 3, </t>
    </r>
    <r>
      <rPr>
        <i/>
        <sz val="12"/>
        <color indexed="8"/>
        <rFont val="Times New Roman"/>
        <family val="1"/>
      </rPr>
      <t xml:space="preserve">Deposits with Financial Institutions, Investments (including Repurchase Agreements), and Reverse Repurchase Agreements, as amended by GASB Statement No. 40, Deposit and Investment Risk Disclosures. </t>
    </r>
    <r>
      <rPr>
        <sz val="12"/>
        <color indexed="8"/>
        <rFont val="Times New Roman"/>
        <family val="1"/>
      </rPr>
      <t xml:space="preserve"> These statements require that certain information about holdings included on the financial statements be disclosed in the notes to those financial statements.  Holdings reported in one account range or category on the general ledger and financial statements (cash and cash equivalents/investments) may be required to be disclosed in a different category (deposits/investments) in footnote disclosures.  In other words, not all cash and cash equivalents are deposits and not all general ledger investments are footnote investments.  The attached forms provide for disclosure of </t>
    </r>
    <r>
      <rPr>
        <b/>
        <sz val="12"/>
        <color indexed="8"/>
        <rFont val="Times New Roman"/>
        <family val="1"/>
      </rPr>
      <t>deposit</t>
    </r>
    <r>
      <rPr>
        <sz val="12"/>
        <color indexed="8"/>
        <rFont val="Times New Roman"/>
        <family val="1"/>
      </rPr>
      <t xml:space="preserve"> information (PART A) and a </t>
    </r>
    <r>
      <rPr>
        <b/>
        <sz val="12"/>
        <color indexed="8"/>
        <rFont val="Times New Roman"/>
        <family val="1"/>
      </rPr>
      <t xml:space="preserve">reconciliation of deposits to cash and cash equivalents </t>
    </r>
    <r>
      <rPr>
        <sz val="12"/>
        <color indexed="8"/>
        <rFont val="Times New Roman"/>
        <family val="1"/>
      </rPr>
      <t xml:space="preserve">(PART B).  </t>
    </r>
  </si>
  <si>
    <t>Insert rows where necessary</t>
  </si>
  <si>
    <t>All Entity Info Will Automatically Update</t>
  </si>
  <si>
    <r>
      <t xml:space="preserve">There are two options of "A" Deposit Analysis tabs – Short Form and Long Form. Generally, it is recommended that agencies use the short form.  The long form is </t>
    </r>
    <r>
      <rPr>
        <b/>
        <sz val="12"/>
        <rFont val="Times New Roman"/>
        <family val="1"/>
      </rPr>
      <t>required</t>
    </r>
    <r>
      <rPr>
        <sz val="12"/>
        <rFont val="Times New Roman"/>
        <family val="1"/>
      </rPr>
      <t xml:space="preserve"> for agencies that need to report on more than three banks that cannot be accommodated in the short form.  Enter the name of the bank, savings and loan, credit union or other institution holding deposits for each "</t>
    </r>
    <r>
      <rPr>
        <b/>
        <sz val="12"/>
        <rFont val="Times New Roman"/>
        <family val="1"/>
      </rPr>
      <t>Bank Name</t>
    </r>
    <r>
      <rPr>
        <sz val="12"/>
        <rFont val="Times New Roman"/>
        <family val="1"/>
      </rPr>
      <t>" in column B, replacing the generic "Bank Name".  This will also place the bank's name in the line in column F for this bank's subtotal.</t>
    </r>
  </si>
  <si>
    <t>Bank Name 13</t>
  </si>
  <si>
    <t>Bank Name 12</t>
  </si>
  <si>
    <t>Bank Name 11</t>
  </si>
  <si>
    <t>Bank Name 10</t>
  </si>
  <si>
    <t>Bank Name 9</t>
  </si>
  <si>
    <t>Bank Name 8</t>
  </si>
  <si>
    <t>Bank Name 7</t>
  </si>
  <si>
    <t>Bank Name 6</t>
  </si>
  <si>
    <t>Bank Name 5</t>
  </si>
  <si>
    <t>Bank Name 4</t>
  </si>
  <si>
    <t xml:space="preserve">IV. </t>
  </si>
  <si>
    <t>SIGNIFICANT COLLATERALIZATION REQUIREMENT VIOLATIONS</t>
  </si>
  <si>
    <t>1.  Were there any significant legal or contractual violations of collateralization requirements during the fiscal year?</t>
  </si>
  <si>
    <t>If yes, describe violation, period of violation, and affected accounts below:</t>
  </si>
  <si>
    <t xml:space="preserve">Violations of </t>
  </si>
  <si>
    <t>Collateralization</t>
  </si>
  <si>
    <t>Requirements</t>
  </si>
  <si>
    <t>Indicated</t>
  </si>
  <si>
    <t>Data Validation for drop down box</t>
  </si>
  <si>
    <t>Description of violations of Collateralization Requirements:</t>
  </si>
  <si>
    <r>
      <t xml:space="preserve">1.  Securities held by the Financial Institution's trust department or agent in the Organization's </t>
    </r>
    <r>
      <rPr>
        <b/>
        <i/>
        <u/>
        <sz val="12"/>
        <rFont val="Times New Roman"/>
        <family val="1"/>
      </rPr>
      <t>or the State of Georgia's</t>
    </r>
    <r>
      <rPr>
        <i/>
        <sz val="12"/>
        <rFont val="Times New Roman"/>
        <family val="1"/>
      </rPr>
      <t xml:space="preserve"> name (Category 2)</t>
    </r>
  </si>
  <si>
    <r>
      <t xml:space="preserve">2.  Securities held by the Financial Institution's trust department or agent, but NOT in the Organization's </t>
    </r>
    <r>
      <rPr>
        <b/>
        <i/>
        <u/>
        <sz val="12"/>
        <rFont val="Times New Roman"/>
        <family val="1"/>
      </rPr>
      <t>or the State of Georgia's</t>
    </r>
    <r>
      <rPr>
        <i/>
        <sz val="12"/>
        <rFont val="Times New Roman"/>
        <family val="1"/>
      </rPr>
      <t xml:space="preserve"> name (Category 3)</t>
    </r>
  </si>
  <si>
    <t>Bank Name 59</t>
  </si>
  <si>
    <r>
      <t xml:space="preserve">THE TOTAL BANK BALANCE </t>
    </r>
    <r>
      <rPr>
        <sz val="10"/>
        <color indexed="8"/>
        <rFont val="Times New Roman"/>
        <family val="1"/>
      </rPr>
      <t>(column I)</t>
    </r>
    <r>
      <rPr>
        <b/>
        <sz val="10"/>
        <color indexed="8"/>
        <rFont val="Times New Roman"/>
        <family val="1"/>
      </rPr>
      <t xml:space="preserve"> SHOULD EQUAL THE SUM OF CATEGORIES 1 THROUGH 5 (columns J through N) FOR EACH TYPE OF ACCOUNT FOR EACH FINANCIAL INSTITUTION.</t>
    </r>
  </si>
  <si>
    <t>4.</t>
  </si>
  <si>
    <t>5.</t>
  </si>
  <si>
    <t>6.</t>
  </si>
  <si>
    <t>7.</t>
  </si>
  <si>
    <t>8.</t>
  </si>
  <si>
    <t>9.</t>
  </si>
  <si>
    <t>10.</t>
  </si>
  <si>
    <t>Verify that the recorded value for OST accounts recorded in PART "B" equals the June 30 OST Statement.  If they do not, provide reconciliation at the bottom of the "Reconciliation of Cash and Cash Equivalents to Deposits" in the space provided.</t>
  </si>
  <si>
    <t xml:space="preserve">   ►  The portions of each item that are interest bearing, non-interest bearing, insured, and exposed to custodial credit risk</t>
  </si>
  <si>
    <r>
      <t xml:space="preserve">Completion of this form will also require the organization to communicate with each of its financial institutions regarding the organization's exposure to custodial credit risk.  </t>
    </r>
    <r>
      <rPr>
        <b/>
        <sz val="12"/>
        <color indexed="8"/>
        <rFont val="Times New Roman"/>
        <family val="1"/>
      </rPr>
      <t>Custodial credit risk</t>
    </r>
    <r>
      <rPr>
        <sz val="12"/>
        <color indexed="8"/>
        <rFont val="Times New Roman"/>
        <family val="1"/>
      </rPr>
      <t xml:space="preserve"> for deposits is the risk that, in the event of a bank failure, the organization's deposits may not be recovered.  A sample inquiry form from the organization to the financial institution has been provided. If the aggregate interest or non-interest bearing accounts at a particular financial institution are less than known depository insurance coverage (e.g., FDIC coverage of $250,000), it is at the organization's discretion whether to confirm or not to confirm depository insurance coverage with that organization's financial institution. </t>
    </r>
  </si>
  <si>
    <t>Complete Steps 6, 7 and 8, above, based on the returned inquiries.</t>
  </si>
  <si>
    <t>Email Address:</t>
  </si>
  <si>
    <t>For each financial institution, in column O, select "Yes" or "No" from the drop down box to indicate whether or not the financial institution indicated there were any significant violations of collateralization requirements during the fiscal year.  For any "Yes" response, enter the description of the violation(s) provided by the financial institution in the space provided below the "TOTAL DEPOSITS" to Part B line.</t>
  </si>
  <si>
    <t>Accounts with balances of $250,000 or less are 100% FDIC insured.  For additional information, please follow the links</t>
  </si>
  <si>
    <r>
      <t xml:space="preserve">held for the State organization or the State of Georgia. </t>
    </r>
    <r>
      <rPr>
        <b/>
        <sz val="12"/>
        <rFont val="Times New Roman"/>
        <family val="1"/>
      </rPr>
      <t xml:space="preserve"> If the Financial Institution cannot provide specific referenced</t>
    </r>
  </si>
  <si>
    <t>Collateralized with Financial Institution's trust department or agent by pledging of investments held for the State organization or</t>
  </si>
  <si>
    <t>as category 3.</t>
  </si>
  <si>
    <t>that the collateral is being held for the State organization or the State of Georgia then collateral must be categorized</t>
  </si>
  <si>
    <r>
      <rPr>
        <sz val="12"/>
        <rFont val="Times New Roman"/>
        <family val="1"/>
      </rPr>
      <t xml:space="preserve">the State of Georgia.  </t>
    </r>
    <r>
      <rPr>
        <b/>
        <sz val="12"/>
        <rFont val="Times New Roman"/>
        <family val="1"/>
      </rPr>
      <t>Pledging to the State organization or the State of Georgia must be referenced by</t>
    </r>
  </si>
  <si>
    <t>collateralization information provided by the Financial Institution.</t>
  </si>
  <si>
    <t>Select Yes or No</t>
  </si>
  <si>
    <t xml:space="preserve">Description of violations of Collateralization Requirements: </t>
  </si>
  <si>
    <t>47700_EWAdj</t>
  </si>
  <si>
    <t>51270_80106</t>
  </si>
  <si>
    <t>90000_40001</t>
  </si>
  <si>
    <t>910Au_90001</t>
  </si>
  <si>
    <t>910Fd_90001</t>
  </si>
  <si>
    <t>Georgia Foundation for Public Education</t>
  </si>
  <si>
    <t>Accounts insured up to FDIC's $250,000 limit.</t>
  </si>
  <si>
    <r>
      <t xml:space="preserve">Accounts with balances above the FDIC insurance limit of $250,000 that are collateralized with investments.  These investments are pledged to and/or held for the State organization </t>
    </r>
    <r>
      <rPr>
        <b/>
        <u/>
        <sz val="14"/>
        <rFont val="Times New Roman"/>
        <family val="1"/>
      </rPr>
      <t>or the State of Georgia</t>
    </r>
    <r>
      <rPr>
        <sz val="14"/>
        <rFont val="Times New Roman"/>
        <family val="1"/>
      </rPr>
      <t xml:space="preserve"> with the Financial Institution's trust department or agent.  Collateral reports should reference investments pledged to the State organization </t>
    </r>
    <r>
      <rPr>
        <b/>
        <u/>
        <sz val="14"/>
        <rFont val="Times New Roman"/>
        <family val="1"/>
      </rPr>
      <t>or the State of Georgia</t>
    </r>
    <r>
      <rPr>
        <sz val="14"/>
        <rFont val="Times New Roman"/>
        <family val="1"/>
      </rPr>
      <t>.  Accounts with financial Institutions that are enrolled in the Bank Fee Payment Program would be included in this category.</t>
    </r>
  </si>
  <si>
    <r>
      <t xml:space="preserve">Accounts with balances above the FDIC insurance limit of $250,000 that are collateralized with investments held with the Financial Institution's trust department or agent. These investments are pledged, but collateral reports do NOT specifically reference the State organization's, </t>
    </r>
    <r>
      <rPr>
        <b/>
        <u/>
        <sz val="14"/>
        <rFont val="Times New Roman"/>
        <family val="1"/>
      </rPr>
      <t>or the State of Georgia's</t>
    </r>
    <r>
      <rPr>
        <b/>
        <sz val="14"/>
        <rFont val="Times New Roman"/>
        <family val="1"/>
      </rPr>
      <t>,</t>
    </r>
    <r>
      <rPr>
        <sz val="14"/>
        <rFont val="Times New Roman"/>
        <family val="1"/>
      </rPr>
      <t xml:space="preserve"> claim.</t>
    </r>
  </si>
  <si>
    <r>
      <t xml:space="preserve">Accounts with balances above the FDIC insurance limit of $250,000 that are </t>
    </r>
    <r>
      <rPr>
        <b/>
        <sz val="14"/>
        <rFont val="Times New Roman"/>
        <family val="1"/>
      </rPr>
      <t>NOT</t>
    </r>
    <r>
      <rPr>
        <sz val="14"/>
        <rFont val="Times New Roman"/>
        <family val="1"/>
      </rPr>
      <t xml:space="preserve"> collateralized.</t>
    </r>
  </si>
  <si>
    <r>
      <t xml:space="preserve">Please provide the following information regarding our deposits in your institution's custody at June 30.  This information is required for the preparation of the </t>
    </r>
    <r>
      <rPr>
        <b/>
        <i/>
        <sz val="12"/>
        <rFont val="Times New Roman"/>
        <family val="1"/>
      </rPr>
      <t>State of Georgia Comprehensive Annual Financial Report</t>
    </r>
    <r>
      <rPr>
        <sz val="12"/>
        <rFont val="Times New Roman"/>
        <family val="1"/>
      </rPr>
      <t>.</t>
    </r>
  </si>
  <si>
    <t>Collateralized with securities held by the Financial Institution's trust department or agent in the organization's, or the State of Georgia's, name (Category 2).</t>
  </si>
  <si>
    <t>Category 2 represents deposits collateralized with pledging of investments held by the Financial Institution's trust department or agent specifically for the State organization or the State of Georgia. This category will include (but is not limited to) deposits with Financial Institutions that are members of the Georgia State Pledging Pool who are also enrolled in the Bank Fee Payment Program.</t>
  </si>
  <si>
    <t xml:space="preserve">Collateralized with securities held by the Financial Institution's trust department of agent, but NOT in the organization's, or the State of Georgia's, name (Category 3). </t>
  </si>
  <si>
    <t>Category 3 represents deposits collateralized with pledging of investments that are held in the financial institution's trust department or agent that are NOT specifically pledged for the State organization or the State of Georgia as referenced by a collateralization report.</t>
  </si>
  <si>
    <t>Collateralized with securities held by the Financial Institution (Category 4).</t>
  </si>
  <si>
    <t>Category 4 represents deposits collateralized with pledging of investments that are held by the Financial Institution and NOT with it's trust department or agent.</t>
  </si>
  <si>
    <r>
      <t xml:space="preserve">Enter the amount from the </t>
    </r>
    <r>
      <rPr>
        <b/>
        <sz val="12"/>
        <color indexed="8"/>
        <rFont val="Times New Roman"/>
        <family val="1"/>
      </rPr>
      <t xml:space="preserve">general ledger account 101200 </t>
    </r>
    <r>
      <rPr>
        <sz val="12"/>
        <color indexed="8"/>
        <rFont val="Times New Roman"/>
        <family val="1"/>
      </rPr>
      <t>on the line. This account should not be included on the deposit analysis sheet as the collateral status for the State's consolidated bank account will be reported to SAO by OST.</t>
    </r>
  </si>
  <si>
    <t>This includes (but is not limited to) deposits with financial institutions who are members of the Georgia State Pledging Pool.</t>
  </si>
  <si>
    <r>
      <t xml:space="preserve">Per GASB Statement No. 3, </t>
    </r>
    <r>
      <rPr>
        <i/>
        <sz val="12"/>
        <rFont val="Times New Roman"/>
        <family val="1"/>
      </rPr>
      <t xml:space="preserve">Deposits with Financial Institutions, Investments, and Reverse Repurchase Agreements, </t>
    </r>
    <r>
      <rPr>
        <sz val="12"/>
        <rFont val="Times New Roman"/>
        <family val="1"/>
      </rPr>
      <t xml:space="preserve">as amended by GASB Statement No. 40, </t>
    </r>
    <r>
      <rPr>
        <i/>
        <sz val="12"/>
        <rFont val="Times New Roman"/>
        <family val="1"/>
      </rPr>
      <t>Deposit and Investment Risk Disclosures</t>
    </r>
    <r>
      <rPr>
        <sz val="12"/>
        <rFont val="Times New Roman"/>
        <family val="1"/>
      </rPr>
      <t xml:space="preserve">, and per GASB Statement No. 38, </t>
    </r>
    <r>
      <rPr>
        <i/>
        <sz val="12"/>
        <rFont val="Times New Roman"/>
        <family val="1"/>
      </rPr>
      <t>Certain Financial Statement Note Disclosures,</t>
    </r>
    <r>
      <rPr>
        <sz val="12"/>
        <rFont val="Times New Roman"/>
        <family val="1"/>
      </rPr>
      <t xml:space="preserve"> information presented about cash and cash equivalents should include:</t>
    </r>
  </si>
  <si>
    <t xml:space="preserve">   ►  Significant violations during the period of legal or contractual provisions for deposits and the actions taken to address</t>
  </si>
  <si>
    <t xml:space="preserve">  such violations</t>
  </si>
  <si>
    <t>By Email:</t>
  </si>
  <si>
    <t>Instructions for utilizing Sample Collateralization Confirmation Inquiry Form</t>
  </si>
  <si>
    <t>Verify that any collateralization violations included on returned collateralization inquiries have been included on this form.</t>
  </si>
  <si>
    <r>
      <t xml:space="preserve">Account 101200 </t>
    </r>
    <r>
      <rPr>
        <sz val="10"/>
        <color rgb="FFFF0000"/>
        <rFont val="Times New Roman"/>
        <family val="1"/>
      </rPr>
      <t>(Do not include this account on the Deposit Analysis tab)</t>
    </r>
  </si>
  <si>
    <t>Cash_Pool</t>
  </si>
  <si>
    <t>Judicial Branch</t>
  </si>
  <si>
    <t>43000_EWAdj</t>
  </si>
  <si>
    <t>44500_EWAdj</t>
  </si>
  <si>
    <t>44600_EWAdj</t>
  </si>
  <si>
    <t>45200_EWAdj</t>
  </si>
  <si>
    <t>Amount per</t>
  </si>
  <si>
    <t>Bank Statement</t>
  </si>
  <si>
    <t>ABC Bank and Trust</t>
  </si>
  <si>
    <t>Cash - Operating Acct 1</t>
  </si>
  <si>
    <t>Bank Balance or</t>
  </si>
  <si>
    <t>From the "SDP Deposit Detail" tab</t>
  </si>
  <si>
    <t>SDP Deposit Detail tab</t>
  </si>
  <si>
    <t>Select the entity code number from the drop-down menu (organization name should be automatically populated), enter preparer's name, e-mail address, and telephone number at the top of the form.  This will populate section A of the remaining tabs to be completed.</t>
  </si>
  <si>
    <t>General Ledger</t>
  </si>
  <si>
    <t>This is automatically populated from the "SDP Deposit Detail" tab.</t>
  </si>
  <si>
    <t>Cash - Payroll Acct 1</t>
  </si>
  <si>
    <t>XYZ Bank</t>
  </si>
  <si>
    <t>Cash- Operating Acct 2</t>
  </si>
  <si>
    <r>
      <t xml:space="preserve">Enter the June 30 bank balance for each account in the </t>
    </r>
    <r>
      <rPr>
        <b/>
        <sz val="12"/>
        <color indexed="8"/>
        <rFont val="Times New Roman"/>
        <family val="1"/>
      </rPr>
      <t>Bank Balance Total</t>
    </r>
    <r>
      <rPr>
        <sz val="12"/>
        <color indexed="8"/>
        <rFont val="Times New Roman"/>
        <family val="1"/>
      </rPr>
      <t xml:space="preserve"> column (column G). Insert additional rows as necessary.</t>
    </r>
  </si>
  <si>
    <t>Cash_MBPP</t>
  </si>
  <si>
    <t>"SDP Deposit Detail" tab</t>
  </si>
  <si>
    <t>once agency info is updated on the</t>
  </si>
  <si>
    <t>Verify both general ledger and bank statement amounts are listed for each account by bank</t>
  </si>
  <si>
    <t>11.</t>
  </si>
  <si>
    <t>https://www.fdic.gov/deposit/deposits/faq.html</t>
  </si>
  <si>
    <t>Verify if collateral provided by Financial Institution as listed on the collateralization confirmation letter(s) is allowable in accordance with OCGA Section 50-17-59.</t>
  </si>
  <si>
    <t xml:space="preserve">Agency info will automatically update from the "SDP Deposit Detail" tab </t>
  </si>
  <si>
    <r>
      <t xml:space="preserve">All organizations </t>
    </r>
    <r>
      <rPr>
        <b/>
        <u/>
        <sz val="12"/>
        <color indexed="8"/>
        <rFont val="Times New Roman"/>
        <family val="1"/>
      </rPr>
      <t>not</t>
    </r>
    <r>
      <rPr>
        <sz val="12"/>
        <color indexed="8"/>
        <rFont val="Times New Roman"/>
        <family val="1"/>
      </rPr>
      <t xml:space="preserve"> receiving a financial statement audit from an independent CPA firm.  </t>
    </r>
    <r>
      <rPr>
        <sz val="12"/>
        <rFont val="Times New Roman"/>
        <family val="1"/>
      </rPr>
      <t>Organizations receiving independent audits should utilize FormXX_CPA and DOAA Audited Organizations_Cash and Investments.xls to submit information to SAO, supplemental to that included in their audited financial statements.</t>
    </r>
    <r>
      <rPr>
        <sz val="12"/>
        <color indexed="8"/>
        <rFont val="Times New Roman"/>
        <family val="1"/>
      </rPr>
      <t xml:space="preserve"> </t>
    </r>
  </si>
  <si>
    <t>Which tabs should my organization complete?</t>
  </si>
  <si>
    <r>
      <rPr>
        <b/>
        <sz val="12"/>
        <rFont val="Times New Roman"/>
        <family val="1"/>
      </rPr>
      <t>Situation 1</t>
    </r>
    <r>
      <rPr>
        <sz val="12"/>
        <rFont val="Times New Roman"/>
        <family val="1"/>
      </rPr>
      <t>- All of my organization's banks are listed on the "SDP bank list" tab.</t>
    </r>
  </si>
  <si>
    <r>
      <rPr>
        <b/>
        <sz val="12"/>
        <rFont val="Times New Roman"/>
        <family val="1"/>
      </rPr>
      <t>Situation 2</t>
    </r>
    <r>
      <rPr>
        <sz val="12"/>
        <rFont val="Times New Roman"/>
        <family val="1"/>
      </rPr>
      <t xml:space="preserve">- One or more, </t>
    </r>
    <r>
      <rPr>
        <b/>
        <sz val="12"/>
        <rFont val="Times New Roman"/>
        <family val="1"/>
      </rPr>
      <t>but not all</t>
    </r>
    <r>
      <rPr>
        <sz val="12"/>
        <rFont val="Times New Roman"/>
        <family val="1"/>
      </rPr>
      <t xml:space="preserve"> of my organization's banks, are listed on the SDP bank list tab.</t>
    </r>
  </si>
  <si>
    <r>
      <rPr>
        <b/>
        <sz val="12"/>
        <rFont val="Times New Roman"/>
        <family val="1"/>
      </rPr>
      <t>Situation 3</t>
    </r>
    <r>
      <rPr>
        <sz val="12"/>
        <rFont val="Times New Roman"/>
        <family val="1"/>
      </rPr>
      <t>- None of my organization's banks are listed on the SDP bank list tab</t>
    </r>
  </si>
  <si>
    <t>Tabs to Complete:</t>
  </si>
  <si>
    <t>Cash - Multi Bank Pledge Pool</t>
  </si>
  <si>
    <r>
      <t xml:space="preserve">COLLATERALIZATION INQUIRY LETTERS RETURNED FROM FINANCIAL INSTITUTIONS per the Sample Collateralization Confirmation Inquiry Form </t>
    </r>
    <r>
      <rPr>
        <b/>
        <sz val="12"/>
        <color rgb="FF0070C0"/>
        <rFont val="Times New Roman"/>
        <family val="1"/>
      </rPr>
      <t xml:space="preserve">(only if your organization's bank is </t>
    </r>
    <r>
      <rPr>
        <b/>
        <u/>
        <sz val="12"/>
        <color rgb="FF0070C0"/>
        <rFont val="Times New Roman"/>
        <family val="1"/>
      </rPr>
      <t>not</t>
    </r>
    <r>
      <rPr>
        <b/>
        <sz val="12"/>
        <color rgb="FF0070C0"/>
        <rFont val="Times New Roman"/>
        <family val="1"/>
      </rPr>
      <t xml:space="preserve"> on the "SDP bank list" tab)</t>
    </r>
  </si>
  <si>
    <t>Verify that the recorded value for PART "B", #1, less the amount per the June 30 OST statement is zero.  If not, verify that the amount remaining has been included on the XXX_FormXX_Investments.xls Part "A".</t>
  </si>
  <si>
    <t>"A" Deposit Analysis (using the completed Bank Collateral Confirmation Inquiry), "B" Cash Recon, Checklist, Bank Collateral Confirmation Inquiry</t>
  </si>
  <si>
    <r>
      <t>Enter the amount of depository insurance applicable (</t>
    </r>
    <r>
      <rPr>
        <b/>
        <sz val="12"/>
        <color indexed="8"/>
        <rFont val="Times New Roman"/>
        <family val="1"/>
      </rPr>
      <t>Bank Balance Insured Category 1 column</t>
    </r>
    <r>
      <rPr>
        <sz val="12"/>
        <color indexed="8"/>
        <rFont val="Times New Roman"/>
        <family val="1"/>
      </rPr>
      <t xml:space="preserve"> [column J]) to each account, if any.  FDIC provides a </t>
    </r>
    <r>
      <rPr>
        <u/>
        <sz val="12"/>
        <color indexed="8"/>
        <rFont val="Times New Roman"/>
        <family val="1"/>
      </rPr>
      <t>maximum</t>
    </r>
    <r>
      <rPr>
        <sz val="12"/>
        <color indexed="8"/>
        <rFont val="Times New Roman"/>
        <family val="1"/>
      </rPr>
      <t xml:space="preserve"> of $250,000 for aggregate interest bearing and  $250,000 aggregate non-interest bearing deposits for each depositor. In rare instances, more than $250,000 of insurance coverage is applicable. Regardless of whether or not insurance coverage is confirmed with the financial institution, as prescribed above, if the aggregate interest or non-interest bearing accounts at a financial institution are less than $250,000, then enter the bank balance (i.e., do not enter an amount greater than the bank balance in column I).</t>
    </r>
  </si>
  <si>
    <r>
      <t xml:space="preserve">Indicate your organization's preferred Method of Return by placing an "X" in either the "By Fax", "By Email", or "By Mail" box.  Fill in either the fax number, email address, or mailing address as chosen. </t>
    </r>
    <r>
      <rPr>
        <b/>
        <sz val="12"/>
        <color indexed="8"/>
        <rFont val="Times New Roman"/>
        <family val="1"/>
      </rPr>
      <t>Send the Collateralization Confirmation Inquiry Form to each financial institution that holds public deposits for your organization as close to June 30 as possible</t>
    </r>
    <r>
      <rPr>
        <sz val="12"/>
        <color indexed="8"/>
        <rFont val="Times New Roman"/>
        <family val="1"/>
      </rPr>
      <t>.</t>
    </r>
  </si>
  <si>
    <t>*Note:  FDIC Insurance coverage is limited to a total of $250,000 in aggregate for Demand Deposit Accounts (non-interest bearing checking accounts) and an additional $250,000 in aggregate for Time and Savings deposits (NOW accounts, Money Market deposit accounts, etc.) for a maximum coverage limit of $500,000. See Appendix tab for more information</t>
  </si>
  <si>
    <t>*Note:  FDIC Insurance coverage is limited to a total of $250,000 in aggregate for Demand Deposit Accounts (non-interest bearing checking accounts) and an additional $250,000 in aggregate for Time and Savings deposits (NOW accounts, Money Market deposit accounts, etc.) for a maximum coverage limit of $500,000.  See Appendix tab for more information.</t>
  </si>
  <si>
    <t>Agriculture, Department of</t>
  </si>
  <si>
    <t>Public Health, Department of</t>
  </si>
  <si>
    <t>Banking and Finance, Department of</t>
  </si>
  <si>
    <t>Accounting Office, State</t>
  </si>
  <si>
    <t>Financing and Investment Commission, Georgia State</t>
  </si>
  <si>
    <t>Defense, Department of</t>
  </si>
  <si>
    <t>Education, Department of</t>
  </si>
  <si>
    <t>Governor, Office of the</t>
  </si>
  <si>
    <t>Human Services, Department of</t>
  </si>
  <si>
    <t>Community Affairs, Department of</t>
  </si>
  <si>
    <t>Economic Development, Department of</t>
  </si>
  <si>
    <t>Juvenile Court Judges, Council of</t>
  </si>
  <si>
    <t>Behavioral Health and Developmental Disabilities, Department of</t>
  </si>
  <si>
    <t>Law, Department of</t>
  </si>
  <si>
    <t>Juvenile Justice, Department of</t>
  </si>
  <si>
    <t>Natural Resources, Department of</t>
  </si>
  <si>
    <t>Pardons and Paroles, State Board of</t>
  </si>
  <si>
    <t>Public Safety, Department of</t>
  </si>
  <si>
    <t>Corrections, Department of</t>
  </si>
  <si>
    <t>Early Care and Learning, Department of</t>
  </si>
  <si>
    <t>Investigation, Georgia Bureau of</t>
  </si>
  <si>
    <t>Regents of the University System of Georgia, Board of</t>
  </si>
  <si>
    <t>Revenue, Department of</t>
  </si>
  <si>
    <t>Driver Services, Department of</t>
  </si>
  <si>
    <t>Student Finance Commission, Georgia</t>
  </si>
  <si>
    <t>47610_90001</t>
  </si>
  <si>
    <t>Community Supervision, Department of</t>
  </si>
  <si>
    <t>Teachers Retirement System of Georgia</t>
  </si>
  <si>
    <t>Transportation, Department of</t>
  </si>
  <si>
    <t>State Treasurer, Office of the</t>
  </si>
  <si>
    <t>Workers' Compensation, State Board of</t>
  </si>
  <si>
    <t>Development Authority, Georgia</t>
  </si>
  <si>
    <t>Ports Authority, Georgia</t>
  </si>
  <si>
    <t>Student Finance Authority, Georgia</t>
  </si>
  <si>
    <t>Higher Education Assistance Corporation, Georgia</t>
  </si>
  <si>
    <t>Seed Development Commission, Georgia</t>
  </si>
  <si>
    <t>Correctional Industries Administration, Georgia</t>
  </si>
  <si>
    <t>Highway Authority, Georgia</t>
  </si>
  <si>
    <t>Environmental Finance Authority, Georgia</t>
  </si>
  <si>
    <t>Superior Court Clerks' Retirement Fund of Georgia</t>
  </si>
  <si>
    <t>Firefighters' Pension Fund, Georgia</t>
  </si>
  <si>
    <t>Sheriffs' Retirement Fund of Georgia</t>
  </si>
  <si>
    <t>Superior Court Clerks' Cooperative Authority, Georgia</t>
  </si>
  <si>
    <t>Rail Passenger Authority, Georgia</t>
  </si>
  <si>
    <t>96800_90001</t>
  </si>
  <si>
    <t>Higher Education Facilities Authority, Georgia</t>
  </si>
  <si>
    <t>Lottery Corporation, Georgia</t>
  </si>
  <si>
    <t>Public Telecommunications Commission, Georgia</t>
  </si>
  <si>
    <t>Technology Authority, Georgia</t>
  </si>
  <si>
    <t>Magistrates Retirement Fund of Georgia</t>
  </si>
  <si>
    <r>
      <t xml:space="preserve">Note: This form is only applicable if your organization has public deposits in financial institutions </t>
    </r>
    <r>
      <rPr>
        <b/>
        <u/>
        <sz val="12.5"/>
        <rFont val="Times New Roman"/>
        <family val="1"/>
      </rPr>
      <t>outside</t>
    </r>
    <r>
      <rPr>
        <sz val="12.5"/>
        <rFont val="Times New Roman"/>
        <family val="1"/>
      </rPr>
      <t xml:space="preserve"> of the State of Georgia Secure Deposit Program (SDP).  See "SDP bank list" tab for a current list of participating banks in the SDP. If </t>
    </r>
    <r>
      <rPr>
        <b/>
        <u/>
        <sz val="12.5"/>
        <rFont val="Times New Roman"/>
        <family val="1"/>
      </rPr>
      <t>all</t>
    </r>
    <r>
      <rPr>
        <sz val="12.5"/>
        <rFont val="Times New Roman"/>
        <family val="1"/>
      </rPr>
      <t xml:space="preserve"> of your organization's banks are with the SDP, you do not need to send this form out to your banks.</t>
    </r>
  </si>
  <si>
    <r>
      <t xml:space="preserve">Enter the </t>
    </r>
    <r>
      <rPr>
        <b/>
        <sz val="12"/>
        <color indexed="8"/>
        <rFont val="Times New Roman"/>
        <family val="1"/>
      </rPr>
      <t>Custodial Credit Risk</t>
    </r>
    <r>
      <rPr>
        <sz val="12"/>
        <color indexed="8"/>
        <rFont val="Times New Roman"/>
        <family val="1"/>
      </rPr>
      <t xml:space="preserve"> exposures (in columns K through N) for each account, as applicable.  This information should have been provided through communication with the financial institution by category of exposure (2 through 5).  The sum total of J through N should equal the total Bank Balance in column I.  If the row is out of balance, column I will be highlighted in RED and will remain that way until balanced.  Refer to the Appendix tab for current information provided by OST regarding deposit collateralization.  Verify that financial institution information provided on collateralization inquiry agrees with this appendix.  If any discrepancies are noted, contact the financial institution to verify their responses.  If additional lines are needed to accommodate additional bank accounts (not bank relationships), rows may be added.  However, additional rows MUST be added above the "Total" line.</t>
    </r>
  </si>
  <si>
    <r>
      <t xml:space="preserve">If your organization has public deposits in any of the financial institutions listed on the "SDP bank list" tab, the collateral requirements for balances at </t>
    </r>
    <r>
      <rPr>
        <b/>
        <sz val="12"/>
        <rFont val="Times New Roman"/>
        <family val="1"/>
      </rPr>
      <t>these</t>
    </r>
    <r>
      <rPr>
        <sz val="12"/>
        <rFont val="Times New Roman"/>
        <family val="1"/>
      </rPr>
      <t xml:space="preserve"> financial institutions are met through the Georgia multi-bank pledging pool (Secure Deposit Program) and the amounts need not be categorized anymore, as the collateralization requirements will be provided by the Office of State Treasurer. Only the total general ledger and total bank balance are required. An example is displayed on the Instructions tab. </t>
    </r>
  </si>
  <si>
    <t>Cash_Risk_3</t>
  </si>
  <si>
    <t>Cash_Risk_4</t>
  </si>
  <si>
    <t>Cash_Risk_5</t>
  </si>
  <si>
    <t>SDP Deposit Detail, "B" Cash Recon, Checklist</t>
  </si>
  <si>
    <t>SDP Deposit Detail, "A" Deposit Analysis (using the completed Bank Collateral Confirmation Inquiry), "B" Cash Recon, Checklist, Bank Collateral Confirmation Inquiry</t>
  </si>
  <si>
    <t>SECURE DEPOSIT PROGRAM (SDP)</t>
  </si>
  <si>
    <t>Enter the general ledger account number, general ledger account name and amounts for items reported as cash equivalents on the general ledger or financial statements, and which are included in the investments footnote (i.e., not subject to collateralization as a deposit).  For most organizations, holdings at the Office the State Treasurer (OST) fit into this category (this category does not include allotment balances at OST).  List each LGIP and/or GEAP account number and balance within a single general ledger account separately.  If the recorded value for an OST account does not equal the June 30 statement from OST, identify the variance by OST account in the space provided at the bottom of the form (line 7).  As noted on the form, if the total of the items listed here, less OST holdings does not equal 0.00, this total should equal the total of the items listed as Reconciling Item (2) on FormXX_Investments.xls, Part "B", Invest Recon tab and should be included in the investments listed on FormXX_Investments.xls, Part "A".  Subtotal the amounts in this section on line (1).</t>
  </si>
  <si>
    <r>
      <t xml:space="preserve">Completion of this form will require an analysis of the organization's bank accounts by bank and by type of account (interest bearing / non-interest bearing).  All deposits in all general ledger funds (Budget, Revenue Collections, Agency, Enterprise, Fiduciary) belonging to the organization must be included in this analysis.  Year-end close general ledger balances or final financial statement balances should be utilized, as applicable, for carrying value.  Generally, the carrying value should be that which was reconciled to the bank statement balance on the June bank reconciliation.  For TeamWorks organizations, the carrying value should be the year-end close TeamWorks general ledger balance for each account. </t>
    </r>
    <r>
      <rPr>
        <sz val="12"/>
        <color rgb="FFFF0000"/>
        <rFont val="Times New Roman"/>
        <family val="1"/>
      </rPr>
      <t xml:space="preserve">If a TeamWorks organization's June 30 bank reconciliations are prepared utilizing a carrying value including post-closing adjustments submitted to SAO,  please </t>
    </r>
    <r>
      <rPr>
        <b/>
        <u/>
        <sz val="12"/>
        <color rgb="FFFF0000"/>
        <rFont val="Times New Roman"/>
        <family val="1"/>
      </rPr>
      <t>exclude</t>
    </r>
    <r>
      <rPr>
        <sz val="12"/>
        <color rgb="FFFF0000"/>
        <rFont val="Times New Roman"/>
        <family val="1"/>
      </rPr>
      <t xml:space="preserve"> the post-closing adjustment amount from this form as SAO needs the cash balance your general ledger </t>
    </r>
    <r>
      <rPr>
        <u/>
        <sz val="12"/>
        <color rgb="FFFF0000"/>
        <rFont val="Times New Roman"/>
        <family val="1"/>
      </rPr>
      <t>currently</t>
    </r>
    <r>
      <rPr>
        <sz val="12"/>
        <color rgb="FFFF0000"/>
        <rFont val="Times New Roman"/>
        <family val="1"/>
      </rPr>
      <t xml:space="preserve"> displays.</t>
    </r>
    <r>
      <rPr>
        <sz val="12"/>
        <rFont val="Times New Roman"/>
        <family val="1"/>
      </rPr>
      <t xml:space="preserve"> Any post closing entries submitted (or subsequently required for reporting purposes) will be incorporated and accounted for during the deposit analysis by SAO personnel.</t>
    </r>
  </si>
  <si>
    <t>Administrative Services, Department of - GAA</t>
  </si>
  <si>
    <t>40300_20000</t>
  </si>
  <si>
    <t>Administrative Services, Department of - General Fund</t>
  </si>
  <si>
    <t>Administrative Services, Department of - ISF</t>
  </si>
  <si>
    <t>40300_40001</t>
  </si>
  <si>
    <t xml:space="preserve">Audits and Accounts, Department of </t>
  </si>
  <si>
    <t>Insurance Department of the State of Georgia</t>
  </si>
  <si>
    <t>Properties Commission, State</t>
  </si>
  <si>
    <t>Employees' Retirement System of Georgia</t>
  </si>
  <si>
    <t>Judicial Council of Georgia</t>
  </si>
  <si>
    <t>44000(ENT)</t>
  </si>
  <si>
    <t>Labor, Department of  - Enterprise Fund</t>
  </si>
  <si>
    <t>44000_30200</t>
  </si>
  <si>
    <t>44000(GF)</t>
  </si>
  <si>
    <t>Labor, Department of - General Fund</t>
  </si>
  <si>
    <t>General Assembly, Georgia</t>
  </si>
  <si>
    <t>House of Representatives, Georgia</t>
  </si>
  <si>
    <t>State Senate, Georgia</t>
  </si>
  <si>
    <t>REACH Georgia Foundation, Inc.</t>
  </si>
  <si>
    <t>Transportation, Department of - TIA</t>
  </si>
  <si>
    <t>48400_20200</t>
  </si>
  <si>
    <t>Department of Veterans Service</t>
  </si>
  <si>
    <t>Augusta University Early Retirement Pension Plan</t>
  </si>
  <si>
    <t>Building Authority, Georgia</t>
  </si>
  <si>
    <t>Jekyll Island - State Park Authority</t>
  </si>
  <si>
    <t>Z_91900_90001</t>
  </si>
  <si>
    <t>Geo. L. Smith II Georgia World Congress Center Authority</t>
  </si>
  <si>
    <t>Housing and Finance Authority, Georgia</t>
  </si>
  <si>
    <t>Z_92400_90001</t>
  </si>
  <si>
    <t>92700(ENT)</t>
  </si>
  <si>
    <t>Road and Tollway Authority, State - Enterprise Fund</t>
  </si>
  <si>
    <t>92700_20000</t>
  </si>
  <si>
    <t>92700(GF)</t>
  </si>
  <si>
    <t>Road and Tollway Authority, State - General Fund</t>
  </si>
  <si>
    <t>Boll Weevil Eradication Foundation of Georgia, Inc.</t>
  </si>
  <si>
    <t>Z_46200_90311</t>
  </si>
  <si>
    <t>Judges of the Probate Courts Retirement Fund of Georgia</t>
  </si>
  <si>
    <t>Z_48400_90001</t>
  </si>
  <si>
    <t>Z_98700_20000</t>
  </si>
  <si>
    <t>Z_98900_20000</t>
  </si>
  <si>
    <t>Jekyll Island Foundation, Inc.</t>
  </si>
  <si>
    <t>Z_99400_90001</t>
  </si>
  <si>
    <t>Natural Resources Foundation, Georgia</t>
  </si>
  <si>
    <t>Z_46200_20000</t>
  </si>
  <si>
    <t>Agricultural Commodities Commissions</t>
  </si>
  <si>
    <t>Savannah – Georgia Convention Center Authority</t>
  </si>
  <si>
    <t>Please access the 'SDP Participating Banks' link which will be available on SAO's website</t>
  </si>
  <si>
    <t>Vesna Mesihovic</t>
  </si>
  <si>
    <t>Vesna.Mesihovic@sao.ga.gov</t>
  </si>
  <si>
    <t>https://sao.georgia.gov/statewide-reporting/year-end-forms</t>
  </si>
  <si>
    <t>N/A</t>
  </si>
  <si>
    <t xml:space="preserve"> as of 6/30 (GL080 in TW)</t>
  </si>
  <si>
    <t>Bank Name</t>
  </si>
  <si>
    <t>AB&amp;T</t>
  </si>
  <si>
    <t>American Pride Bank</t>
  </si>
  <si>
    <t>Ameris Bank</t>
  </si>
  <si>
    <t>Bank of America, National Association</t>
  </si>
  <si>
    <t>BankSouth</t>
  </si>
  <si>
    <t>Citibank, N.A.</t>
  </si>
  <si>
    <t>Douglas National Bank</t>
  </si>
  <si>
    <t>Fifth Third Bank</t>
  </si>
  <si>
    <t>First National Bank of Dectur County</t>
  </si>
  <si>
    <t>JPMorgan Chase Bank, National Association</t>
  </si>
  <si>
    <t>Morris Bank</t>
  </si>
  <si>
    <t>PNC Bank, National Association</t>
  </si>
  <si>
    <t>Regions Bank</t>
  </si>
  <si>
    <t>Renasant Bank</t>
  </si>
  <si>
    <t>ServisFirst Bank</t>
  </si>
  <si>
    <t>Synovus Bank</t>
  </si>
  <si>
    <t>The Citizens Bank of Swainsboro</t>
  </si>
  <si>
    <t>The Commercial Bank</t>
  </si>
  <si>
    <t>The Piedmont Bank</t>
  </si>
  <si>
    <t>U.S. Bank, Natinal Association</t>
  </si>
  <si>
    <t>United Community Bank</t>
  </si>
  <si>
    <t>Wells Fargo Bank, National Association</t>
  </si>
  <si>
    <t>Select bank name from drop-down menu, enter general ledger account number, general ledger account name and financial institution account number (ONLY the last 4 digits) of each account for your organization (columns B through E).</t>
  </si>
  <si>
    <r>
      <t xml:space="preserve">Enter the </t>
    </r>
    <r>
      <rPr>
        <b/>
        <u/>
        <sz val="12"/>
        <rFont val="Times New Roman"/>
        <family val="1"/>
      </rPr>
      <t>June 30</t>
    </r>
    <r>
      <rPr>
        <u/>
        <sz val="12"/>
        <rFont val="Times New Roman"/>
        <family val="1"/>
      </rPr>
      <t xml:space="preserve"> </t>
    </r>
    <r>
      <rPr>
        <b/>
        <u/>
        <sz val="12"/>
        <rFont val="Times New Roman"/>
        <family val="1"/>
      </rPr>
      <t>general ledger balance</t>
    </r>
    <r>
      <rPr>
        <u/>
        <sz val="12"/>
        <rFont val="Times New Roman"/>
        <family val="1"/>
      </rPr>
      <t xml:space="preserve"> </t>
    </r>
    <r>
      <rPr>
        <b/>
        <u/>
        <sz val="12"/>
        <rFont val="Times New Roman"/>
        <family val="1"/>
      </rPr>
      <t>(GL080 pd998 in Teamworks)</t>
    </r>
    <r>
      <rPr>
        <b/>
        <sz val="12"/>
        <rFont val="Times New Roman"/>
        <family val="1"/>
      </rPr>
      <t xml:space="preserve"> </t>
    </r>
    <r>
      <rPr>
        <sz val="12"/>
        <rFont val="Times New Roman"/>
        <family val="1"/>
      </rPr>
      <t xml:space="preserve">or final financial statement balance, as applicable, for each account in the General Ledger column (column F). </t>
    </r>
    <r>
      <rPr>
        <b/>
        <u/>
        <sz val="12"/>
        <rFont val="Times New Roman"/>
        <family val="1"/>
      </rPr>
      <t>Do not enter PCA's</t>
    </r>
    <r>
      <rPr>
        <b/>
        <sz val="12"/>
        <rFont val="Times New Roman"/>
        <family val="1"/>
      </rPr>
      <t>.</t>
    </r>
  </si>
  <si>
    <r>
      <rPr>
        <b/>
        <sz val="14"/>
        <color rgb="FFFF0000"/>
        <rFont val="Times New Roman"/>
        <family val="1"/>
      </rPr>
      <t>ATTENTION</t>
    </r>
    <r>
      <rPr>
        <sz val="14"/>
        <color rgb="FFFF0000"/>
        <rFont val="Times New Roman"/>
        <family val="1"/>
      </rPr>
      <t xml:space="preserve">: Use this tab </t>
    </r>
    <r>
      <rPr>
        <b/>
        <sz val="14"/>
        <color rgb="FFFF0000"/>
        <rFont val="Times New Roman"/>
        <family val="1"/>
      </rPr>
      <t>only</t>
    </r>
    <r>
      <rPr>
        <sz val="14"/>
        <color rgb="FFFF0000"/>
        <rFont val="Times New Roman"/>
        <family val="1"/>
      </rPr>
      <t xml:space="preserve"> if your organization has public deposits in financial institutions </t>
    </r>
    <r>
      <rPr>
        <b/>
        <sz val="14"/>
        <color rgb="FFFF0000"/>
        <rFont val="Times New Roman"/>
        <family val="1"/>
      </rPr>
      <t>outside</t>
    </r>
    <r>
      <rPr>
        <sz val="14"/>
        <color rgb="FFFF0000"/>
        <rFont val="Times New Roman"/>
        <family val="1"/>
      </rPr>
      <t xml:space="preserve"> of the banks listed on the "SDP bank list" tab. </t>
    </r>
  </si>
  <si>
    <r>
      <rPr>
        <b/>
        <u/>
        <sz val="12"/>
        <rFont val="Times New Roman"/>
        <family val="1"/>
      </rPr>
      <t>READ THIS FIRST</t>
    </r>
    <r>
      <rPr>
        <b/>
        <sz val="12"/>
        <rFont val="Times New Roman"/>
        <family val="1"/>
      </rPr>
      <t xml:space="preserve">: If all of your organization's bank(s) are listed on the SDP bank list tab, you do </t>
    </r>
    <r>
      <rPr>
        <b/>
        <u/>
        <sz val="12"/>
        <rFont val="Times New Roman"/>
        <family val="1"/>
      </rPr>
      <t>not</t>
    </r>
    <r>
      <rPr>
        <b/>
        <sz val="12"/>
        <rFont val="Times New Roman"/>
        <family val="1"/>
      </rPr>
      <t xml:space="preserve"> need to send out the Bank Confirmation Letter, </t>
    </r>
    <r>
      <rPr>
        <b/>
        <u/>
        <sz val="12"/>
        <rFont val="Times New Roman"/>
        <family val="1"/>
      </rPr>
      <t>nor</t>
    </r>
    <r>
      <rPr>
        <b/>
        <sz val="12"/>
        <rFont val="Times New Roman"/>
        <family val="1"/>
      </rPr>
      <t xml:space="preserve"> complete the Deposit Analysis "A" tab. However, if none of your organization's banks are listed on the SDP bank list tab, then you should complete the Deposit Analysis "A" tab using the completed Bank Confirmation Letter.</t>
    </r>
  </si>
  <si>
    <t>For more information on FDIC insured deposits, please see following links:</t>
  </si>
  <si>
    <t>Training</t>
  </si>
  <si>
    <t xml:space="preserve">Training related to this form is available online through the Carl Vinson Institute of Government and can be accessed by following the link below:  </t>
  </si>
  <si>
    <t>Organizational Unit</t>
  </si>
  <si>
    <t>Metadata</t>
  </si>
  <si>
    <t>Z_99000_20000</t>
  </si>
  <si>
    <t>99800_90001</t>
  </si>
  <si>
    <t>SDP (SECURE DEPOSIT PROGRAM) Deposit Detail tab</t>
  </si>
  <si>
    <t>PART A - DEPOSIT ANALYSIS tab (Short or Long)</t>
  </si>
  <si>
    <t>Verify that the generic Bank Name in column 'C' has been replaced with valid bank name.</t>
  </si>
  <si>
    <t>Verify that the amounts included in the 'Total' column 'I' for each account equals the SUM of column's 'J' through 'N'.</t>
  </si>
  <si>
    <r>
      <t xml:space="preserve">Question the validity of any amounts in risk categories 3, 4, and 5 by reviewing the Category 2 section of the 'Appendix' tab and verifying that none of the banks in these categories are listed on the State Pledging Pool </t>
    </r>
    <r>
      <rPr>
        <sz val="12"/>
        <color rgb="FFFF0000"/>
        <rFont val="Times New Roman"/>
        <family val="1"/>
      </rPr>
      <t>(updated list will be provided in cash training).</t>
    </r>
    <r>
      <rPr>
        <sz val="12"/>
        <rFont val="Times New Roman"/>
        <family val="1"/>
      </rPr>
      <t xml:space="preserve"> Return any amounts in category 5 to the agency due to high risk.</t>
    </r>
  </si>
  <si>
    <t>Verify that the agency has selected 'Yes' or 'No' from the drop down menu in the 'Violations of Collateralization Requirements Indicated' in column O. If no selection has been made, return the form to the agency for completion and resubmission.</t>
  </si>
  <si>
    <t>PART B - CASH RECON tab</t>
  </si>
  <si>
    <t xml:space="preserve">Ungroup the cells using the (+) indicator above column X </t>
  </si>
  <si>
    <t>Verify that the 'Total Deposits' from Part A (row 15) are pulling the totals correctly from the Deposit Analysis short (cell G90) and long tabs (cell G:1656).</t>
  </si>
  <si>
    <r>
      <t xml:space="preserve">On the 'Tie to LGIP' tab of the LGIP validation file, select the entity numbers (column A) or entity name (column B) using the drop down filter. </t>
    </r>
    <r>
      <rPr>
        <b/>
        <sz val="12"/>
        <rFont val="Times New Roman"/>
        <family val="1"/>
      </rPr>
      <t>NOTE: the agency may have LGIP accounts across a number of funds. Ensure all accounts related to the agency are selected.</t>
    </r>
  </si>
  <si>
    <t>Please note that you are tieing to the agency's per books (EC) data. As you continue through your particular fund's checklist, a review of prior year entries may warrant making journal entries to either tie to OST or to make adjustments unknown to the agency, which would update the ECA total. The OST trial balance preparer may also need to make adjustments to the LGIP validation file (i.e., if the LGIP account was setup in the wrong fund as compared to where the agency actually posted the LGIP activity).</t>
  </si>
  <si>
    <t xml:space="preserve">Verify that the recorded amounts for Deposits, LGIP, Petty Cash and CTAS sections to the left of the page reconciles to the amounts populated in the grey Hyperion trial balance section.  </t>
  </si>
  <si>
    <r>
      <t>Verify that no cell is highlighted</t>
    </r>
    <r>
      <rPr>
        <b/>
        <sz val="12"/>
        <rFont val="Times New Roman"/>
        <family val="1"/>
      </rPr>
      <t xml:space="preserve"> </t>
    </r>
    <r>
      <rPr>
        <sz val="12"/>
        <rFont val="Times New Roman"/>
        <family val="1"/>
      </rPr>
      <t xml:space="preserve">in </t>
    </r>
    <r>
      <rPr>
        <b/>
        <sz val="12"/>
        <color indexed="10"/>
        <rFont val="Times New Roman"/>
        <family val="1"/>
      </rPr>
      <t>RED</t>
    </r>
    <r>
      <rPr>
        <b/>
        <sz val="12"/>
        <rFont val="Times New Roman"/>
        <family val="1"/>
      </rPr>
      <t xml:space="preserve"> </t>
    </r>
    <r>
      <rPr>
        <sz val="12"/>
        <rFont val="Times New Roman"/>
        <family val="1"/>
      </rPr>
      <t>columns Q - V.</t>
    </r>
    <r>
      <rPr>
        <sz val="12"/>
        <color indexed="10"/>
        <rFont val="Times New Roman"/>
        <family val="1"/>
      </rPr>
      <t xml:space="preserve"> </t>
    </r>
    <r>
      <rPr>
        <sz val="12"/>
        <color indexed="8"/>
        <rFont val="Times New Roman"/>
        <family val="1"/>
      </rPr>
      <t>This denotes an error that must be corrected.</t>
    </r>
  </si>
  <si>
    <t>Verify that no variances are noted in columns 'U' and 'V' or in cells Q:57 through S:57.</t>
  </si>
  <si>
    <r>
      <t xml:space="preserve">Cross reference the total of the amounts in column J of section 1 in the Cash and Deposits form (Reconciling Items) to the balances to the LGIP validation file.  The amounts should total to column K of the LGIP file (Tie to LGIP tab). You can also validate this information by analyzing the variance section of the 'Tie to LGIP' tab (columns T - V). NOTE: The 20XX Summary tab provides a detail listing of all LGIP accounts by agency and by fund. It may be helpful to refer to this tab (also by filtering on the entity number or entity name) to help drill down, by account, if multiple accounts exist. If a variance exists on the cash form (B Cash Recon tab), it should be noted in the Reconciliation of OST Accounts to Statements' section 7.  If a variance exists and no reconciliation is noted in section 7, communicate with the agency to provide this information. </t>
    </r>
    <r>
      <rPr>
        <b/>
        <sz val="12"/>
        <rFont val="Times New Roman"/>
        <family val="1"/>
      </rPr>
      <t>(See the OST trial balance preparer with specific questions)</t>
    </r>
    <r>
      <rPr>
        <sz val="12"/>
        <rFont val="Times New Roman"/>
        <family val="1"/>
      </rPr>
      <t>.</t>
    </r>
  </si>
  <si>
    <r>
      <t xml:space="preserve">Verify that the amounts included in the column for FDIC insurance in column 'J' do not the exceed legal limit of $250,000. </t>
    </r>
    <r>
      <rPr>
        <sz val="12"/>
        <color rgb="FFFF0000"/>
        <rFont val="Times New Roman"/>
        <family val="1"/>
      </rPr>
      <t xml:space="preserve"> </t>
    </r>
  </si>
  <si>
    <t>Do not list CTAS accounts on this tab.</t>
  </si>
  <si>
    <t>GL Account No.</t>
  </si>
  <si>
    <t xml:space="preserve">Bank Name </t>
  </si>
  <si>
    <t>Non-Interest Bearing Accounts  "TOTAL DEPOSITS"</t>
  </si>
  <si>
    <t xml:space="preserve">Interest Bearing Accounts "TOTAL DEPOSITS" </t>
  </si>
  <si>
    <t xml:space="preserve">Non-Interest Bearing Accounts  "TOTAL DEPOSITS" </t>
  </si>
  <si>
    <t>The Georgia Secure Deposit Program (SDP) is a multi-state pledge pool that requires collateral pledging levels ranging from 25% to 110% of the net aggregate daily ledger balance to cover public deposits of approved financial institutions. A link for the current listing of participating banks is referenced on the tab labeled "SDP bank list." If your organization uses any of the banks listed in the 'SDP Participating Banks' link on SAO's Year-End Reporting website (link will be available June 30th), enter both general ledger and bank balance amounts on the tab labeled "SDP Deposit Detail." See the guide below to assist in determining what tabs to complete.</t>
  </si>
  <si>
    <t>"TOTAL DEPOSITS" - for tab "B" Cash Recon</t>
  </si>
  <si>
    <t>Data Source</t>
  </si>
  <si>
    <t>InterCompany</t>
  </si>
  <si>
    <t>Movement</t>
  </si>
  <si>
    <t>Consolidation</t>
  </si>
  <si>
    <t>Jun</t>
  </si>
  <si>
    <t>FCCS_Other Data</t>
  </si>
  <si>
    <t>FCCS_No Intercompany</t>
  </si>
  <si>
    <t>No Custom1</t>
  </si>
  <si>
    <t>No Custom2</t>
  </si>
  <si>
    <t>No Custom3</t>
  </si>
  <si>
    <t>FCCS_YTD_Input</t>
  </si>
  <si>
    <t>No Custom4</t>
  </si>
  <si>
    <t>FCCS_Entity Input</t>
  </si>
  <si>
    <t>Deposit Analysis Form Received</t>
  </si>
  <si>
    <t>FCCS_Intercompany Top</t>
  </si>
  <si>
    <t>FCCS_Total Data Source</t>
  </si>
  <si>
    <t>FCCS_ClosingBalance</t>
  </si>
  <si>
    <t>FCCS_Entity Total</t>
  </si>
  <si>
    <t>FCCS_YTD</t>
  </si>
  <si>
    <t>Total Custom1</t>
  </si>
  <si>
    <t>Total Custom2</t>
  </si>
  <si>
    <t>Total Custom3</t>
  </si>
  <si>
    <t>Total Custom4</t>
  </si>
  <si>
    <t xml:space="preserve">
FCCS_Managed Data</t>
  </si>
  <si>
    <t xml:space="preserve">
FCCS_Journal Input</t>
  </si>
  <si>
    <t xml:space="preserve">ADD amounts reported as cash equivalents on the general ledger or financial statements, which are included in the investment footnote (e.g., LGIP, GEAP, commercial paper, money market funds, banker's acceptances).  The total of the items listed here, less OST holdings, should equal 0.00, or the total of the items listed as Reconciling Item (2) on Form20_Investments.xls, Part "B", Invest Recon and should be included in the investments listed on XXX_Form20_Investments.xls, Part "A".  THIS DOES NOT INCLUDE OST ALLOTMENT BALANCES </t>
  </si>
  <si>
    <t>FCC Formula</t>
  </si>
  <si>
    <t>FCC Account</t>
  </si>
  <si>
    <t>FCC Desc</t>
  </si>
  <si>
    <t>FCCFormula</t>
  </si>
  <si>
    <t>American Commerce Bank</t>
  </si>
  <si>
    <t>Cadence Bank</t>
  </si>
  <si>
    <t>Colony Bank</t>
  </si>
  <si>
    <t>First Peoples Bank</t>
  </si>
  <si>
    <t>First State Bank</t>
  </si>
  <si>
    <t>FirstBank</t>
  </si>
  <si>
    <t>Truist Bank</t>
  </si>
  <si>
    <r>
      <t xml:space="preserve">Note: If your organization has public deposits </t>
    </r>
    <r>
      <rPr>
        <b/>
        <sz val="10"/>
        <color rgb="FFFF0000"/>
        <rFont val="Times New Roman"/>
        <family val="1"/>
      </rPr>
      <t>outside</t>
    </r>
    <r>
      <rPr>
        <sz val="10"/>
        <color rgb="FFFF0000"/>
        <rFont val="Times New Roman"/>
        <family val="1"/>
      </rPr>
      <t xml:space="preserve"> of the financial institutions listed on "SDP bank list" tab, you must also complete tab "A." (either the short or long form)</t>
    </r>
  </si>
  <si>
    <t xml:space="preserve">
FCCS_Other Data</t>
  </si>
  <si>
    <t xml:space="preserve">
1100000</t>
  </si>
  <si>
    <t xml:space="preserve">
1100200</t>
  </si>
  <si>
    <t xml:space="preserve">
1201000</t>
  </si>
  <si>
    <t xml:space="preserve">
1100300</t>
  </si>
  <si>
    <t>26000_60130</t>
  </si>
  <si>
    <t>26000_60170</t>
  </si>
  <si>
    <t>40200_10100</t>
  </si>
  <si>
    <t>40200_10200</t>
  </si>
  <si>
    <t>40200_55001</t>
  </si>
  <si>
    <t>40200_60170</t>
  </si>
  <si>
    <t>40300_10000</t>
  </si>
  <si>
    <t>40300_10100</t>
  </si>
  <si>
    <t>40300_40501</t>
  </si>
  <si>
    <t>40300_40520</t>
  </si>
  <si>
    <t>40300_40530</t>
  </si>
  <si>
    <t>40300_40550</t>
  </si>
  <si>
    <t>40300_40570</t>
  </si>
  <si>
    <t>40300_40580</t>
  </si>
  <si>
    <t>40300_40590</t>
  </si>
  <si>
    <t>40300_60170</t>
  </si>
  <si>
    <t>40300_40Adj</t>
  </si>
  <si>
    <t>40400_10000</t>
  </si>
  <si>
    <t>40400_10100</t>
  </si>
  <si>
    <t>40400_10200</t>
  </si>
  <si>
    <t>40400_55001</t>
  </si>
  <si>
    <t>40500_10000</t>
  </si>
  <si>
    <t>40500_10100</t>
  </si>
  <si>
    <t>40500_10200</t>
  </si>
  <si>
    <t>40500_55001</t>
  </si>
  <si>
    <t>40500_55Adj</t>
  </si>
  <si>
    <t>40500_60110</t>
  </si>
  <si>
    <t>40500_60170</t>
  </si>
  <si>
    <t>40500_60180</t>
  </si>
  <si>
    <t>40600_10100</t>
  </si>
  <si>
    <t>40600_55001</t>
  </si>
  <si>
    <t>40700_10000</t>
  </si>
  <si>
    <t>40700_10100</t>
  </si>
  <si>
    <t>40700_10200</t>
  </si>
  <si>
    <t>40700_55001</t>
  </si>
  <si>
    <t>40800_10100</t>
  </si>
  <si>
    <t>40800_10200</t>
  </si>
  <si>
    <t>40800_60170</t>
  </si>
  <si>
    <t>40900_10000</t>
  </si>
  <si>
    <t>40900_20000</t>
  </si>
  <si>
    <t>40900_55001</t>
  </si>
  <si>
    <t>41000_10100</t>
  </si>
  <si>
    <t>41000_10200</t>
  </si>
  <si>
    <t>41100_10000</t>
  </si>
  <si>
    <t>41100_10100</t>
  </si>
  <si>
    <t>41100_55001</t>
  </si>
  <si>
    <t>41100_55Adj</t>
  </si>
  <si>
    <t>41400_55001</t>
  </si>
  <si>
    <t>41400_60170</t>
  </si>
  <si>
    <t>41400_70100</t>
  </si>
  <si>
    <t>41400_10100</t>
  </si>
  <si>
    <t>41400_10000</t>
  </si>
  <si>
    <t>41500_10100</t>
  </si>
  <si>
    <t>41600_10000</t>
  </si>
  <si>
    <t>41600_30001</t>
  </si>
  <si>
    <t>41600_60190</t>
  </si>
  <si>
    <t>41600_80130</t>
  </si>
  <si>
    <t>41600_80160</t>
  </si>
  <si>
    <t>41600_80170</t>
  </si>
  <si>
    <t>41600_80190</t>
  </si>
  <si>
    <t>41600_80210</t>
  </si>
  <si>
    <t>41600_80240</t>
  </si>
  <si>
    <t>41600_80510</t>
  </si>
  <si>
    <t>41600_80520</t>
  </si>
  <si>
    <t>41600_80530</t>
  </si>
  <si>
    <t>41600_80550</t>
  </si>
  <si>
    <t>41600_10100</t>
  </si>
  <si>
    <t>41800_60170</t>
  </si>
  <si>
    <t>41800_10100</t>
  </si>
  <si>
    <t>42000_10100</t>
  </si>
  <si>
    <t>42000_55001</t>
  </si>
  <si>
    <t>42200_10000</t>
  </si>
  <si>
    <t>42200_10100</t>
  </si>
  <si>
    <t>42200_10200</t>
  </si>
  <si>
    <t>42200_55001</t>
  </si>
  <si>
    <t>42200_60170</t>
  </si>
  <si>
    <t>42200_60180</t>
  </si>
  <si>
    <t>42700_10000</t>
  </si>
  <si>
    <t>42700_10100</t>
  </si>
  <si>
    <t>42700_10200</t>
  </si>
  <si>
    <t>42700_55001</t>
  </si>
  <si>
    <t>42700_55Adj</t>
  </si>
  <si>
    <t>42700_60100</t>
  </si>
  <si>
    <t>42700_60110</t>
  </si>
  <si>
    <t>42700_60170</t>
  </si>
  <si>
    <t>42700_60180</t>
  </si>
  <si>
    <t>42800_10000</t>
  </si>
  <si>
    <t>42800_60170</t>
  </si>
  <si>
    <t>42800_60180</t>
  </si>
  <si>
    <t>42800_10100</t>
  </si>
  <si>
    <t>42900_10100</t>
  </si>
  <si>
    <t>43000_60180</t>
  </si>
  <si>
    <t>43100_10100</t>
  </si>
  <si>
    <t>43200_10000</t>
  </si>
  <si>
    <t>43200_10200</t>
  </si>
  <si>
    <t>43200_10100</t>
  </si>
  <si>
    <t>43400_10000</t>
  </si>
  <si>
    <t>43400_60170</t>
  </si>
  <si>
    <t>43400_10100</t>
  </si>
  <si>
    <t>43600_10100</t>
  </si>
  <si>
    <t>43800_10100</t>
  </si>
  <si>
    <t>44000_10000</t>
  </si>
  <si>
    <t>44000_10100</t>
  </si>
  <si>
    <t>44000_10200</t>
  </si>
  <si>
    <t>44000_55001</t>
  </si>
  <si>
    <t>44000_55Adj</t>
  </si>
  <si>
    <t>44000_60170</t>
  </si>
  <si>
    <t>44100_10000</t>
  </si>
  <si>
    <t>44100_10100</t>
  </si>
  <si>
    <t>44100_10200</t>
  </si>
  <si>
    <t>44100_55001</t>
  </si>
  <si>
    <t>44100_60100</t>
  </si>
  <si>
    <t>44100_60170</t>
  </si>
  <si>
    <t>44200_10200</t>
  </si>
  <si>
    <t>44200_60170</t>
  </si>
  <si>
    <t>44200_10100</t>
  </si>
  <si>
    <t>44400_10000</t>
  </si>
  <si>
    <t>44500_10100</t>
  </si>
  <si>
    <t>44600_10100</t>
  </si>
  <si>
    <t>45200_10100</t>
  </si>
  <si>
    <t>45200_55001</t>
  </si>
  <si>
    <t>46100_10000</t>
  </si>
  <si>
    <t>46100_10100</t>
  </si>
  <si>
    <t>46100_55001</t>
  </si>
  <si>
    <t>46100_55Adj</t>
  </si>
  <si>
    <t>46100_60170</t>
  </si>
  <si>
    <t>46200_10000</t>
  </si>
  <si>
    <t>46200_10100</t>
  </si>
  <si>
    <t>46200_10200</t>
  </si>
  <si>
    <t>46200_20000</t>
  </si>
  <si>
    <t>46200_55001</t>
  </si>
  <si>
    <t>46200_55Adj</t>
  </si>
  <si>
    <t>46200_60170</t>
  </si>
  <si>
    <t>46500_10100</t>
  </si>
  <si>
    <t>46500_10200</t>
  </si>
  <si>
    <t>46500_55001</t>
  </si>
  <si>
    <t>46600_10100</t>
  </si>
  <si>
    <t>46600_10200</t>
  </si>
  <si>
    <t>46600_55001</t>
  </si>
  <si>
    <t>46600_60170</t>
  </si>
  <si>
    <t>46700_10000</t>
  </si>
  <si>
    <t>46700_10100</t>
  </si>
  <si>
    <t>46700_55001</t>
  </si>
  <si>
    <t>46700_60120</t>
  </si>
  <si>
    <t>46700_60170</t>
  </si>
  <si>
    <t>46900_10100</t>
  </si>
  <si>
    <t>47000_10100</t>
  </si>
  <si>
    <t>47000_60140</t>
  </si>
  <si>
    <t>47000_60170</t>
  </si>
  <si>
    <t>47100_10000</t>
  </si>
  <si>
    <t>47100_10100</t>
  </si>
  <si>
    <t>47100_10200</t>
  </si>
  <si>
    <t>47100_55001</t>
  </si>
  <si>
    <t>47100_60170</t>
  </si>
  <si>
    <t>47100_60180</t>
  </si>
  <si>
    <t>47200_10000</t>
  </si>
  <si>
    <t>47200_80510</t>
  </si>
  <si>
    <t>47200_80540</t>
  </si>
  <si>
    <t>47200_90001</t>
  </si>
  <si>
    <t>47200_10100</t>
  </si>
  <si>
    <t>47400_10000</t>
  </si>
  <si>
    <t>47400_10100</t>
  </si>
  <si>
    <t>47400_10200</t>
  </si>
  <si>
    <t>47400_55001</t>
  </si>
  <si>
    <t>47400_60170</t>
  </si>
  <si>
    <t>47500_10000</t>
  </si>
  <si>
    <t>47500_10100</t>
  </si>
  <si>
    <t>47500_10200</t>
  </si>
  <si>
    <t>47500_60170</t>
  </si>
  <si>
    <t>47500_60180</t>
  </si>
  <si>
    <t>47600_60170</t>
  </si>
  <si>
    <t>47600_10100</t>
  </si>
  <si>
    <t>47700_10100</t>
  </si>
  <si>
    <t>47700_55001</t>
  </si>
  <si>
    <t>47700_60170</t>
  </si>
  <si>
    <t>47800_10000</t>
  </si>
  <si>
    <t>47800_10200</t>
  </si>
  <si>
    <t>47800_60170</t>
  </si>
  <si>
    <t>47800_80310</t>
  </si>
  <si>
    <t>47800_80320</t>
  </si>
  <si>
    <t>47800_60180</t>
  </si>
  <si>
    <t>47800_10100</t>
  </si>
  <si>
    <t>48200_10000</t>
  </si>
  <si>
    <t>48200_10100</t>
  </si>
  <si>
    <t>48400_10000</t>
  </si>
  <si>
    <t>48400_10100</t>
  </si>
  <si>
    <t>48400_55001</t>
  </si>
  <si>
    <t>48400_55Adj</t>
  </si>
  <si>
    <t>48600_10000</t>
  </si>
  <si>
    <t>48600_10200</t>
  </si>
  <si>
    <t>48600_60161</t>
  </si>
  <si>
    <t>48600_60162</t>
  </si>
  <si>
    <t>48600_60163</t>
  </si>
  <si>
    <t>48600_60164</t>
  </si>
  <si>
    <t>48600_60165</t>
  </si>
  <si>
    <t>48600_60170</t>
  </si>
  <si>
    <t>48600_60168</t>
  </si>
  <si>
    <t>48600_81200</t>
  </si>
  <si>
    <t>48600_81300</t>
  </si>
  <si>
    <t>486F_10000</t>
  </si>
  <si>
    <t>48800_10000</t>
  </si>
  <si>
    <t>48800_10100</t>
  </si>
  <si>
    <t>48800_55001</t>
  </si>
  <si>
    <t>48800_55Adj</t>
  </si>
  <si>
    <t>49000_10200</t>
  </si>
  <si>
    <t>49000_60170</t>
  </si>
  <si>
    <t>49000_10100</t>
  </si>
  <si>
    <t>49200_10100</t>
  </si>
  <si>
    <t>92400_90001</t>
  </si>
  <si>
    <t>92700_30001</t>
  </si>
  <si>
    <t>92700_70200</t>
  </si>
  <si>
    <t>92700_40001</t>
  </si>
  <si>
    <t>46200_90311</t>
  </si>
  <si>
    <t>48400_90001</t>
  </si>
  <si>
    <t>97400_90001</t>
  </si>
  <si>
    <t>99400_90001</t>
  </si>
  <si>
    <t>36000_30100</t>
  </si>
  <si>
    <t>36000_30100_SAO</t>
  </si>
  <si>
    <t>36000_80820_SAO</t>
  </si>
  <si>
    <t>36000_80820</t>
  </si>
  <si>
    <t>41900_820AJ</t>
  </si>
  <si>
    <t>36000_80830_SAO</t>
  </si>
  <si>
    <t>36000_80830</t>
  </si>
  <si>
    <t>41900_830AJ</t>
  </si>
  <si>
    <t>41900_10000</t>
  </si>
  <si>
    <t>41900_10200</t>
  </si>
  <si>
    <t>41900_10100</t>
  </si>
  <si>
    <t>41900_55001</t>
  </si>
  <si>
    <t>41900_55Adj</t>
  </si>
  <si>
    <t>41900_60180</t>
  </si>
  <si>
    <t>419F_10000</t>
  </si>
  <si>
    <t>41900_30100</t>
  </si>
  <si>
    <t>Z_41400_70100</t>
  </si>
  <si>
    <t>50350_90001</t>
  </si>
  <si>
    <t>80301_Adj</t>
  </si>
  <si>
    <t>80106_adj</t>
  </si>
  <si>
    <t>Entity_Fund Code</t>
  </si>
  <si>
    <t>Grand Total</t>
  </si>
  <si>
    <t>Format s/b</t>
  </si>
  <si>
    <t>BU/Entity</t>
  </si>
  <si>
    <t>BU</t>
  </si>
  <si>
    <t>BU 26000</t>
  </si>
  <si>
    <t>BU 40200</t>
  </si>
  <si>
    <t>BU 40300</t>
  </si>
  <si>
    <t>BU 40400</t>
  </si>
  <si>
    <t>BU 40500</t>
  </si>
  <si>
    <t>BU 40600</t>
  </si>
  <si>
    <t>BU 40700</t>
  </si>
  <si>
    <t>BU 40800</t>
  </si>
  <si>
    <t>BU 40900</t>
  </si>
  <si>
    <t>BU 41000</t>
  </si>
  <si>
    <t>BU 41100</t>
  </si>
  <si>
    <t>BU 41400</t>
  </si>
  <si>
    <t>BU 41500</t>
  </si>
  <si>
    <t>BU 41600</t>
  </si>
  <si>
    <t>BU 41800</t>
  </si>
  <si>
    <t>BU 42000</t>
  </si>
  <si>
    <t>BU 42200</t>
  </si>
  <si>
    <t>BU 42700</t>
  </si>
  <si>
    <t>BU 42800</t>
  </si>
  <si>
    <t>BU 42900</t>
  </si>
  <si>
    <t>BU 43000</t>
  </si>
  <si>
    <t>BU 43100</t>
  </si>
  <si>
    <t>BU 43200</t>
  </si>
  <si>
    <t>BU 43400</t>
  </si>
  <si>
    <t>BU 43600</t>
  </si>
  <si>
    <t>BU 43800</t>
  </si>
  <si>
    <t>BU 44000</t>
  </si>
  <si>
    <t>BU 44100</t>
  </si>
  <si>
    <t>BU 44200</t>
  </si>
  <si>
    <t>BU 44400</t>
  </si>
  <si>
    <t>BU 44500</t>
  </si>
  <si>
    <t>BU 44600</t>
  </si>
  <si>
    <t>BU 45200</t>
  </si>
  <si>
    <t>BU 46100</t>
  </si>
  <si>
    <t>BU 46200</t>
  </si>
  <si>
    <t>BU 46500</t>
  </si>
  <si>
    <t>BU 46600</t>
  </si>
  <si>
    <t>BU 46700</t>
  </si>
  <si>
    <t>BU 46900</t>
  </si>
  <si>
    <t>BU 47000</t>
  </si>
  <si>
    <t>BU 47100</t>
  </si>
  <si>
    <t>BU 47200</t>
  </si>
  <si>
    <t>BU 47400</t>
  </si>
  <si>
    <t>BU 47500</t>
  </si>
  <si>
    <t>BU 47600</t>
  </si>
  <si>
    <t>BU 47700</t>
  </si>
  <si>
    <t>BU 47800</t>
  </si>
  <si>
    <t>BU 48200</t>
  </si>
  <si>
    <t>BU 48400</t>
  </si>
  <si>
    <t>BU 48600</t>
  </si>
  <si>
    <t>BU 48800</t>
  </si>
  <si>
    <t>BU 48900</t>
  </si>
  <si>
    <t>BU 49000</t>
  </si>
  <si>
    <t>BU 49200</t>
  </si>
  <si>
    <t>BU 51270</t>
  </si>
  <si>
    <t>BU 90000</t>
  </si>
  <si>
    <t>BU 91000</t>
  </si>
  <si>
    <t>BU 91100</t>
  </si>
  <si>
    <t>BU 91300</t>
  </si>
  <si>
    <t>BU 91400</t>
  </si>
  <si>
    <t>BU 91600</t>
  </si>
  <si>
    <t>BU 91700</t>
  </si>
  <si>
    <t>BU 91800</t>
  </si>
  <si>
    <t>BU 92200</t>
  </si>
  <si>
    <t>BU 92300</t>
  </si>
  <si>
    <t>BU 92400</t>
  </si>
  <si>
    <t>BU 92600</t>
  </si>
  <si>
    <t>BU 92700</t>
  </si>
  <si>
    <t>BU 92800</t>
  </si>
  <si>
    <t>BU 93000</t>
  </si>
  <si>
    <t>BU 94700</t>
  </si>
  <si>
    <t>BU 94800</t>
  </si>
  <si>
    <t>BU 94900</t>
  </si>
  <si>
    <t>BU 95000</t>
  </si>
  <si>
    <t>BU 95100</t>
  </si>
  <si>
    <t>BU 95500</t>
  </si>
  <si>
    <t>BU 96800</t>
  </si>
  <si>
    <t>BU 96900</t>
  </si>
  <si>
    <t>BU 97300</t>
  </si>
  <si>
    <t>BU 97400</t>
  </si>
  <si>
    <t>BU 97600</t>
  </si>
  <si>
    <t>BU 97700</t>
  </si>
  <si>
    <t>BU 98000</t>
  </si>
  <si>
    <t>BU 98100</t>
  </si>
  <si>
    <t>BU 99100</t>
  </si>
  <si>
    <t>BU 99400</t>
  </si>
  <si>
    <t>BU 92100</t>
  </si>
  <si>
    <t>BU 36000</t>
  </si>
  <si>
    <t>BU 41900</t>
  </si>
  <si>
    <t>BU 50350</t>
  </si>
  <si>
    <t>BU 47610</t>
  </si>
  <si>
    <t>BU 80301</t>
  </si>
  <si>
    <t>BU 80106</t>
  </si>
  <si>
    <t>BU 85040</t>
  </si>
  <si>
    <t>BU 85240</t>
  </si>
  <si>
    <t>BU 85440</t>
  </si>
  <si>
    <t>BU 85640</t>
  </si>
  <si>
    <t>BU 85840</t>
  </si>
  <si>
    <t>BU 86040</t>
  </si>
  <si>
    <t>BU 86240</t>
  </si>
  <si>
    <t>BU 86440</t>
  </si>
  <si>
    <t>BU 86640</t>
  </si>
  <si>
    <t>BU 86840</t>
  </si>
  <si>
    <t>BU 87240</t>
  </si>
  <si>
    <t>BU 87640</t>
  </si>
  <si>
    <t>BU 88040</t>
  </si>
  <si>
    <t>BU 88440</t>
  </si>
  <si>
    <t>BU 88640</t>
  </si>
  <si>
    <t>BU 88840</t>
  </si>
  <si>
    <t>BU 40200 Total</t>
  </si>
  <si>
    <t>40200_10000</t>
  </si>
  <si>
    <t>40600_10000</t>
  </si>
  <si>
    <t>40800_10000</t>
  </si>
  <si>
    <t>41000_10000</t>
  </si>
  <si>
    <t>42000_10000</t>
  </si>
  <si>
    <t>44200_10000</t>
  </si>
  <si>
    <t>46500_10000</t>
  </si>
  <si>
    <t>46600_10000</t>
  </si>
  <si>
    <t>47700_10000</t>
  </si>
  <si>
    <t>Unhide the 'FCC Cash TB' tab and hit refresh. Unhide the 'Pivot FCC Cash Tab', click within the pivot table in column A. In the PivotTable Analyze section, click Refresh.</t>
  </si>
  <si>
    <t>Cell # 678-725-5450</t>
  </si>
  <si>
    <t>PART A: Deposit Analysis A (either short or long form)</t>
  </si>
  <si>
    <t>Entity List for Forms</t>
  </si>
  <si>
    <t>40300(GAA)</t>
  </si>
  <si>
    <t>40300(GF)</t>
  </si>
  <si>
    <t>40300(ISF)</t>
  </si>
  <si>
    <t>419(GF)</t>
  </si>
  <si>
    <t>Community Health, Department of - regular</t>
  </si>
  <si>
    <t>419(SHBP)</t>
  </si>
  <si>
    <t>Community Health, Department of - SHBP</t>
  </si>
  <si>
    <t>Georgia General Assembly Joint Offices</t>
  </si>
  <si>
    <t>48400(TIA)</t>
  </si>
  <si>
    <t>Georgia Commission on the Holocaust</t>
  </si>
  <si>
    <t>49500_Ewadj</t>
  </si>
  <si>
    <t>910Au</t>
  </si>
  <si>
    <t>910FD</t>
  </si>
  <si>
    <t>91900_90001</t>
  </si>
  <si>
    <t>Z_99000_20200</t>
  </si>
  <si>
    <t>99600_90001</t>
  </si>
  <si>
    <t>"TOTAL DEPOSITS" - From Tab "A" Deposit Analysis - Short or Long and SDP Deposit Detail</t>
  </si>
  <si>
    <t>Bank of Monticello</t>
  </si>
  <si>
    <t>East West Bank</t>
  </si>
  <si>
    <t>North Georgia National Bank</t>
  </si>
  <si>
    <t>Pinnacle Bank, Elberton GA</t>
  </si>
  <si>
    <t xml:space="preserve">Affinity Bank </t>
  </si>
  <si>
    <t xml:space="preserve">South State Bank NA </t>
  </si>
  <si>
    <t>Open the LGIP validation file located here: W:\ACFR20XX\Organization Folders\Primary Government\486 - OST\Investment Analysis\Consolidated Files\XX_LGIP File.xlsx</t>
  </si>
  <si>
    <t>26000_EWAdj</t>
  </si>
  <si>
    <t xml:space="preserve">Administrative Services, Department of </t>
  </si>
  <si>
    <t>Personnel Administration, State (State Flexible Benefits)</t>
  </si>
  <si>
    <t>keep green highlighted entities for FY22 (add updated entity list starting in row 7)</t>
  </si>
  <si>
    <t>40200_55Adj</t>
  </si>
  <si>
    <t>40300</t>
  </si>
  <si>
    <t>40300_40560</t>
  </si>
  <si>
    <t>40300_60180</t>
  </si>
  <si>
    <t>40400_55Adj</t>
  </si>
  <si>
    <t>40400_60180</t>
  </si>
  <si>
    <t>40600_10200</t>
  </si>
  <si>
    <t>40600_55Adj</t>
  </si>
  <si>
    <t>40700_55Adj</t>
  </si>
  <si>
    <t>40700_60180</t>
  </si>
  <si>
    <t>40800_60180</t>
  </si>
  <si>
    <t>40800_60185</t>
  </si>
  <si>
    <t>40900_55Adj</t>
  </si>
  <si>
    <t>40900_60168</t>
  </si>
  <si>
    <t>41100_60170</t>
  </si>
  <si>
    <t>41100_60180</t>
  </si>
  <si>
    <t>41500_60170</t>
  </si>
  <si>
    <t>41500_60175</t>
  </si>
  <si>
    <t>41600_80560</t>
  </si>
  <si>
    <t>41600_80570</t>
  </si>
  <si>
    <t>41800_60180</t>
  </si>
  <si>
    <t>41900_80820</t>
  </si>
  <si>
    <t>41900_80830</t>
  </si>
  <si>
    <t>42200_60200</t>
  </si>
  <si>
    <t>42900_10000</t>
  </si>
  <si>
    <t>42900_60180</t>
  </si>
  <si>
    <t>43000_10100</t>
  </si>
  <si>
    <t>43000_60170</t>
  </si>
  <si>
    <t>43100_10000</t>
  </si>
  <si>
    <t>43400_10200</t>
  </si>
  <si>
    <t>43600_10000</t>
  </si>
  <si>
    <t>43800_10000</t>
  </si>
  <si>
    <t>43800_10200</t>
  </si>
  <si>
    <t>44000_60180</t>
  </si>
  <si>
    <t>44500_10000</t>
  </si>
  <si>
    <t>44500_55001</t>
  </si>
  <si>
    <t>44500_55Adj</t>
  </si>
  <si>
    <t>44600_10000</t>
  </si>
  <si>
    <t>44600_55001</t>
  </si>
  <si>
    <t>44600_55Adj</t>
  </si>
  <si>
    <t>45200_10000</t>
  </si>
  <si>
    <t>45200_10200</t>
  </si>
  <si>
    <t>45200_55Adj</t>
  </si>
  <si>
    <t>46100_60120</t>
  </si>
  <si>
    <t>46100_60180</t>
  </si>
  <si>
    <t>46200_60180</t>
  </si>
  <si>
    <t>46200_90331</t>
  </si>
  <si>
    <t>46500_55Adj</t>
  </si>
  <si>
    <t>46500_60170</t>
  </si>
  <si>
    <t>46500_60180</t>
  </si>
  <si>
    <t>46600_55Adj</t>
  </si>
  <si>
    <t>46600_60180</t>
  </si>
  <si>
    <t>46700_10200</t>
  </si>
  <si>
    <t>46700_55Adj</t>
  </si>
  <si>
    <t>46700_60180</t>
  </si>
  <si>
    <t>46900_10000</t>
  </si>
  <si>
    <t>46900_10200</t>
  </si>
  <si>
    <t>46900_60180</t>
  </si>
  <si>
    <t>47000_10000</t>
  </si>
  <si>
    <t>47000_10200</t>
  </si>
  <si>
    <t>47000_55001</t>
  </si>
  <si>
    <t>47000_55Adj</t>
  </si>
  <si>
    <t>47000_60150</t>
  </si>
  <si>
    <t>47100_55Adj</t>
  </si>
  <si>
    <t>47200_60175</t>
  </si>
  <si>
    <t>47200_60195</t>
  </si>
  <si>
    <t>47400_55Adj</t>
  </si>
  <si>
    <t>47400_60160</t>
  </si>
  <si>
    <t>47400_60161</t>
  </si>
  <si>
    <t>47400_60162</t>
  </si>
  <si>
    <t>47400_60163</t>
  </si>
  <si>
    <t>47400_60164</t>
  </si>
  <si>
    <t>47400_60165</t>
  </si>
  <si>
    <t>47400_60168</t>
  </si>
  <si>
    <t>47400_60180</t>
  </si>
  <si>
    <t>47500_55001</t>
  </si>
  <si>
    <t>47500_55adj</t>
  </si>
  <si>
    <t>47600_10000</t>
  </si>
  <si>
    <t>47600_10200</t>
  </si>
  <si>
    <t>47600_80340</t>
  </si>
  <si>
    <t>47700_10200</t>
  </si>
  <si>
    <t>47700_55Adj</t>
  </si>
  <si>
    <t>47700_60180</t>
  </si>
  <si>
    <t>47800_55001</t>
  </si>
  <si>
    <t>47800_55Adj</t>
  </si>
  <si>
    <t>48400_10200</t>
  </si>
  <si>
    <t>48600_10100</t>
  </si>
  <si>
    <t>48600_10300</t>
  </si>
  <si>
    <t>48600_60160</t>
  </si>
  <si>
    <t>48600_81100</t>
  </si>
  <si>
    <t>49000_10000</t>
  </si>
  <si>
    <t>49200_10000</t>
  </si>
  <si>
    <t>49200_55001</t>
  </si>
  <si>
    <t>49200_55Adj</t>
  </si>
  <si>
    <t>49500_10000</t>
  </si>
  <si>
    <t>51280_90001</t>
  </si>
  <si>
    <t>53920_30100</t>
  </si>
  <si>
    <t>55120_30100</t>
  </si>
  <si>
    <t>55430_30100</t>
  </si>
  <si>
    <t>91000_90001</t>
  </si>
  <si>
    <t>92700_10000</t>
  </si>
  <si>
    <t>92700_30510</t>
  </si>
  <si>
    <t>92700_30520</t>
  </si>
  <si>
    <t>92700_30530</t>
  </si>
  <si>
    <t>95100</t>
  </si>
  <si>
    <t>95500_10200</t>
  </si>
  <si>
    <t>97700</t>
  </si>
  <si>
    <t>98700_20000</t>
  </si>
  <si>
    <t>98900_20000</t>
  </si>
  <si>
    <t>99000_20000</t>
  </si>
  <si>
    <t>AG_60adj</t>
  </si>
  <si>
    <t>Z_42200_90001</t>
  </si>
  <si>
    <t>Z_99600_90001</t>
  </si>
  <si>
    <t>BOR_30001</t>
  </si>
  <si>
    <t>92700_NME</t>
  </si>
  <si>
    <t>36000_SchOPEB_SAO</t>
  </si>
  <si>
    <t>36000_StoOPEB_SAO</t>
  </si>
  <si>
    <t>Ag_60000</t>
  </si>
  <si>
    <t>Ag_60195</t>
  </si>
  <si>
    <t>36000_SchOPEB_FID</t>
  </si>
  <si>
    <t>36000_StOPEB_FID</t>
  </si>
  <si>
    <t>FMV_Invst_Note 5</t>
  </si>
  <si>
    <t>BOR_FASB</t>
  </si>
  <si>
    <t>ERS_TRS</t>
  </si>
  <si>
    <t>POEBTF</t>
  </si>
  <si>
    <t>444C_10000</t>
  </si>
  <si>
    <t>444C_10100</t>
  </si>
  <si>
    <t>444C_10200</t>
  </si>
  <si>
    <t>FCCS_Managed Data
1100000</t>
  </si>
  <si>
    <t>FCCS_Journal Input
1100000</t>
  </si>
  <si>
    <t>FCCS_Other Data
1100000</t>
  </si>
  <si>
    <t>FCCS_Total Data Source
1100000</t>
  </si>
  <si>
    <t>FCCS_Managed Data
1201000</t>
  </si>
  <si>
    <t>FCCS_Journal Input
1201000</t>
  </si>
  <si>
    <t>FCCS_Other Data
1201000</t>
  </si>
  <si>
    <t>FCCS_Total Data Source
1201000</t>
  </si>
  <si>
    <t>FCCS_Managed Data
1100300</t>
  </si>
  <si>
    <t>FCCS_Journal Input
1100300</t>
  </si>
  <si>
    <t>FCCS_Other Data
1100300</t>
  </si>
  <si>
    <t>FCCS_Total Data Source
1100300</t>
  </si>
  <si>
    <t>Row Labels</t>
  </si>
  <si>
    <t>Sum of FCCS_Managed Data</t>
  </si>
  <si>
    <t>Sum of FCCS_Journal Input</t>
  </si>
  <si>
    <t>Sum of FCCS_Other Data</t>
  </si>
  <si>
    <t>Sum of FCCS_Total Data Source</t>
  </si>
  <si>
    <t>42200_55Adj</t>
  </si>
  <si>
    <t>44100_55Adj</t>
  </si>
  <si>
    <t>BU 419F_</t>
  </si>
  <si>
    <t>BU 444C_</t>
  </si>
  <si>
    <t>BU 486F_</t>
  </si>
  <si>
    <t>BU 49500</t>
  </si>
  <si>
    <t>BU 51280</t>
  </si>
  <si>
    <t>BU 53920</t>
  </si>
  <si>
    <t>BU 55120</t>
  </si>
  <si>
    <t>BU 55430</t>
  </si>
  <si>
    <t>BU 910Au</t>
  </si>
  <si>
    <t>BU 910Fd</t>
  </si>
  <si>
    <t>BU 91900</t>
  </si>
  <si>
    <t>BU 98700</t>
  </si>
  <si>
    <t>BU 98900</t>
  </si>
  <si>
    <t>BU 99000</t>
  </si>
  <si>
    <t>BU 99600</t>
  </si>
  <si>
    <t>BU 99800</t>
  </si>
  <si>
    <t>BU Ag_60</t>
  </si>
  <si>
    <t>BU AG_60</t>
  </si>
  <si>
    <t>BU BOR_3</t>
  </si>
  <si>
    <t>BU Entit</t>
  </si>
  <si>
    <t>BU Z_414</t>
  </si>
  <si>
    <t>BU Z_422</t>
  </si>
  <si>
    <t>BU Z_462</t>
  </si>
  <si>
    <t>BU Z_484</t>
  </si>
  <si>
    <t>BU Z_919</t>
  </si>
  <si>
    <t>BU Z_924</t>
  </si>
  <si>
    <t>BU Z_987</t>
  </si>
  <si>
    <t>BU Z_989</t>
  </si>
  <si>
    <t>BU Z_990</t>
  </si>
  <si>
    <t>BU Z_994</t>
  </si>
  <si>
    <t>BU Z_996</t>
  </si>
  <si>
    <t>BU FMV_I</t>
  </si>
  <si>
    <t>BU BOR_F</t>
  </si>
  <si>
    <t>BU ERS_T</t>
  </si>
  <si>
    <t>BU POEBT</t>
  </si>
  <si>
    <t>&lt;entity curr other&gt;</t>
  </si>
  <si>
    <t>FCCS_Managed Data
1100200</t>
  </si>
  <si>
    <t>FCCS_Journal Input
1100200</t>
  </si>
  <si>
    <t>FCCS_Other Data
100200</t>
  </si>
  <si>
    <t>FCCS_Total Data Source
1100200</t>
  </si>
  <si>
    <t>FCCS_Managed Data
Cash_Pool</t>
  </si>
  <si>
    <t>FCCS_Journal Input
Cash_Pool</t>
  </si>
  <si>
    <t>FCCS_Other Data
Cash_Pool</t>
  </si>
  <si>
    <t>FCCS_Total Data Source
Cash_Pool</t>
  </si>
  <si>
    <t>Cash Pool</t>
  </si>
  <si>
    <t>CA - Cash &amp; Cash Equivalents</t>
  </si>
  <si>
    <t>1100200</t>
  </si>
  <si>
    <t>CA - Cash and Cash Equivalents - Cash on Hand</t>
  </si>
  <si>
    <t>1201000 CD</t>
  </si>
  <si>
    <t>CA - Investments - CDs</t>
  </si>
  <si>
    <t>1100300 - CTAS</t>
  </si>
  <si>
    <t>CA - Cash and Cash Equivalents - SLB</t>
  </si>
  <si>
    <t>BU 26000 Total</t>
  </si>
  <si>
    <t>BU 36000 Total</t>
  </si>
  <si>
    <t>BU 40300 Total</t>
  </si>
  <si>
    <t>BU 40400 Total</t>
  </si>
  <si>
    <t>BU 40500 Total</t>
  </si>
  <si>
    <t>BU 40600 Total</t>
  </si>
  <si>
    <t>BU 40700 Total</t>
  </si>
  <si>
    <t>BU 40800 Total</t>
  </si>
  <si>
    <t>BU 40900 Total</t>
  </si>
  <si>
    <t>BU 41000 Total</t>
  </si>
  <si>
    <t>BU 41100 Total</t>
  </si>
  <si>
    <t>BU 41400 Total</t>
  </si>
  <si>
    <t>BU 41500 Total</t>
  </si>
  <si>
    <t>BU 41600 Total</t>
  </si>
  <si>
    <t>BU 41800 Total</t>
  </si>
  <si>
    <t>BU 41900 Total</t>
  </si>
  <si>
    <t>BU 419F_ Total</t>
  </si>
  <si>
    <t>BU 42000 Total</t>
  </si>
  <si>
    <t>BU 42200 Total</t>
  </si>
  <si>
    <t>BU 42700 Total</t>
  </si>
  <si>
    <t>BU 42800 Total</t>
  </si>
  <si>
    <t>BU 42900 Total</t>
  </si>
  <si>
    <t>BU 43000 Total</t>
  </si>
  <si>
    <t>BU 43100 Total</t>
  </si>
  <si>
    <t>BU 43200 Total</t>
  </si>
  <si>
    <t>BU 43400 Total</t>
  </si>
  <si>
    <t>BU 43600 Total</t>
  </si>
  <si>
    <t>BU 43800 Total</t>
  </si>
  <si>
    <t>BU 44000 Total</t>
  </si>
  <si>
    <t>BU 44100 Total</t>
  </si>
  <si>
    <t>BU 44200 Total</t>
  </si>
  <si>
    <t>BU 44400 Total</t>
  </si>
  <si>
    <t>BU 444C_ Total</t>
  </si>
  <si>
    <t>BU 44500 Total</t>
  </si>
  <si>
    <t>BU 44600 Total</t>
  </si>
  <si>
    <t>BU 45200 Total</t>
  </si>
  <si>
    <t>BU 46100 Total</t>
  </si>
  <si>
    <t>BU 46200 Total</t>
  </si>
  <si>
    <t>BU 46500 Total</t>
  </si>
  <si>
    <t>BU 46600 Total</t>
  </si>
  <si>
    <t>BU 46700 Total</t>
  </si>
  <si>
    <t>BU 46900 Total</t>
  </si>
  <si>
    <t>BU 47000 Total</t>
  </si>
  <si>
    <t>BU 47100 Total</t>
  </si>
  <si>
    <t>BU 47200 Total</t>
  </si>
  <si>
    <t>BU 47400 Total</t>
  </si>
  <si>
    <t>BU 47500 Total</t>
  </si>
  <si>
    <t>BU 47600 Total</t>
  </si>
  <si>
    <t>BU 47610 Total</t>
  </si>
  <si>
    <t>BU 47700 Total</t>
  </si>
  <si>
    <t>BU 47800 Total</t>
  </si>
  <si>
    <t>BU 48200 Total</t>
  </si>
  <si>
    <t>BU 48400 Total</t>
  </si>
  <si>
    <t>BU 48600 Total</t>
  </si>
  <si>
    <t>BU 486F_ Total</t>
  </si>
  <si>
    <t>BU 48800 Total</t>
  </si>
  <si>
    <t>BU 48900 Total</t>
  </si>
  <si>
    <t>BU 49000 Total</t>
  </si>
  <si>
    <t>BU 49200 Total</t>
  </si>
  <si>
    <t>BU 49500 Total</t>
  </si>
  <si>
    <t>BU 50350 Total</t>
  </si>
  <si>
    <t>BU 51270 Total</t>
  </si>
  <si>
    <t>BU 51280 Total</t>
  </si>
  <si>
    <t>BU 53920 Total</t>
  </si>
  <si>
    <t>BU 55120 Total</t>
  </si>
  <si>
    <t>BU 55430 Total</t>
  </si>
  <si>
    <t>BU 80106 Total</t>
  </si>
  <si>
    <t>BU 80301 Total</t>
  </si>
  <si>
    <t>BU 85040 Total</t>
  </si>
  <si>
    <t>BU 85240 Total</t>
  </si>
  <si>
    <t>BU 85440 Total</t>
  </si>
  <si>
    <t>BU 85640 Total</t>
  </si>
  <si>
    <t>BU 85840 Total</t>
  </si>
  <si>
    <t>BU 86040 Total</t>
  </si>
  <si>
    <t>BU 86240 Total</t>
  </si>
  <si>
    <t>BU 86440 Total</t>
  </si>
  <si>
    <t>BU 86640 Total</t>
  </si>
  <si>
    <t>BU 86840 Total</t>
  </si>
  <si>
    <t>BU 87240 Total</t>
  </si>
  <si>
    <t>BU 87640 Total</t>
  </si>
  <si>
    <t>BU 88040 Total</t>
  </si>
  <si>
    <t>BU 88440 Total</t>
  </si>
  <si>
    <t>BU 88640 Total</t>
  </si>
  <si>
    <t>BU 88840 Total</t>
  </si>
  <si>
    <t>BU 90000 Total</t>
  </si>
  <si>
    <t>BU 91000 Total</t>
  </si>
  <si>
    <t>BU 910Au Total</t>
  </si>
  <si>
    <t>BU 910Fd Total</t>
  </si>
  <si>
    <t>BU 91100 Total</t>
  </si>
  <si>
    <t>BU 91300 Total</t>
  </si>
  <si>
    <t>BU 91400 Total</t>
  </si>
  <si>
    <t>BU 91600 Total</t>
  </si>
  <si>
    <t>BU 91700 Total</t>
  </si>
  <si>
    <t>BU 91800 Total</t>
  </si>
  <si>
    <t>BU 91900 Total</t>
  </si>
  <si>
    <t>BU 92100 Total</t>
  </si>
  <si>
    <t>BU 92200 Total</t>
  </si>
  <si>
    <t>BU 92300 Total</t>
  </si>
  <si>
    <t>BU 92400 Total</t>
  </si>
  <si>
    <t>BU 92600 Total</t>
  </si>
  <si>
    <t>BU 92700 Total</t>
  </si>
  <si>
    <t>BU 92800 Total</t>
  </si>
  <si>
    <t>BU 93000 Total</t>
  </si>
  <si>
    <t>BU 94700 Total</t>
  </si>
  <si>
    <t>BU 94800 Total</t>
  </si>
  <si>
    <t>BU 94900 Total</t>
  </si>
  <si>
    <t>BU 95000 Total</t>
  </si>
  <si>
    <t>BU 95100 Total</t>
  </si>
  <si>
    <t>BU 95500 Total</t>
  </si>
  <si>
    <t>BU 96800 Total</t>
  </si>
  <si>
    <t>BU 96900 Total</t>
  </si>
  <si>
    <t>BU 97300 Total</t>
  </si>
  <si>
    <t>BU 97400 Total</t>
  </si>
  <si>
    <t>BU 97600 Total</t>
  </si>
  <si>
    <t>BU 97700 Total</t>
  </si>
  <si>
    <t>BU 98000 Total</t>
  </si>
  <si>
    <t>BU 98100 Total</t>
  </si>
  <si>
    <t>BU 98700 Total</t>
  </si>
  <si>
    <t>BU 98900 Total</t>
  </si>
  <si>
    <t>BU 99000 Total</t>
  </si>
  <si>
    <t>BU 99100 Total</t>
  </si>
  <si>
    <t>BU 99400 Total</t>
  </si>
  <si>
    <t>BU 99600 Total</t>
  </si>
  <si>
    <t>BU 99800 Total</t>
  </si>
  <si>
    <t>BU Ag_60 Total</t>
  </si>
  <si>
    <t>BU BOR_3 Total</t>
  </si>
  <si>
    <t>BU BOR_F Total</t>
  </si>
  <si>
    <t>BU Entit Total</t>
  </si>
  <si>
    <t>BU ERS_T Total</t>
  </si>
  <si>
    <t>BU FMV_I Total</t>
  </si>
  <si>
    <t>(blank)</t>
  </si>
  <si>
    <t>BU POEBT Total</t>
  </si>
  <si>
    <t>BU Z_414 Total</t>
  </si>
  <si>
    <t>BU Z_422 Total</t>
  </si>
  <si>
    <t>BU Z_462 Total</t>
  </si>
  <si>
    <t>BU Z_484 Total</t>
  </si>
  <si>
    <t>BU Z_919 Total</t>
  </si>
  <si>
    <t>BU Z_924 Total</t>
  </si>
  <si>
    <t>BU Z_987 Total</t>
  </si>
  <si>
    <t>BU Z_989 Total</t>
  </si>
  <si>
    <t>BU Z_990 Total</t>
  </si>
  <si>
    <t>BU Z_994 Total</t>
  </si>
  <si>
    <t>BU Z_996 Total</t>
  </si>
  <si>
    <t>(blank) Total</t>
  </si>
  <si>
    <t>FCC Collateral Tab</t>
  </si>
  <si>
    <t>Verify that amounts in column E are correct, enter correct Entity Number and verify Period and Year are correct.</t>
  </si>
  <si>
    <t>Submit data in Smart View.</t>
  </si>
  <si>
    <t>Verify the completeness of data in columns B through G. The total of funds held in all banks should be calculated on row 53. If data from columns B-G is missing, contact the agency for the missing information.</t>
  </si>
  <si>
    <t>Verify that bank names have been selected on this tab in Column B. (Section C.)</t>
  </si>
  <si>
    <t>Georgia Veterans Service Foundation, Inc.</t>
  </si>
  <si>
    <t>z_15100_20000</t>
  </si>
  <si>
    <t>The Foundation for Public Education in Georgia, Inc.</t>
  </si>
  <si>
    <t>z_15300_90001</t>
  </si>
  <si>
    <t>Georgia Vocational Rehabilitation Agency</t>
  </si>
  <si>
    <t>United Bank, Zebulon</t>
  </si>
  <si>
    <t>Wheeler County State Bank/Atlantic South Bank</t>
  </si>
  <si>
    <t>FCCS_ClosingBalance_Input</t>
  </si>
  <si>
    <t>26000</t>
  </si>
  <si>
    <r>
      <t xml:space="preserve">For a list of banks participating in Georgia's Secure Deposit Program as of </t>
    </r>
    <r>
      <rPr>
        <b/>
        <u/>
        <sz val="11"/>
        <rFont val="Times New Roman"/>
        <family val="1"/>
      </rPr>
      <t>June 30, 2023</t>
    </r>
    <r>
      <rPr>
        <b/>
        <sz val="11"/>
        <rFont val="Times New Roman"/>
        <family val="1"/>
      </rPr>
      <t xml:space="preserve">, </t>
    </r>
  </si>
  <si>
    <t>on June 30, 2023.  You can access the list at:</t>
  </si>
  <si>
    <t>Information regarding FY 2023 bank collateralization categories provided by OST</t>
  </si>
  <si>
    <t>FY23 List for Year-end forms</t>
  </si>
  <si>
    <t>FY23</t>
  </si>
  <si>
    <t>BU 41200</t>
  </si>
  <si>
    <t>BU 930X</t>
  </si>
  <si>
    <t>41200_10000</t>
  </si>
  <si>
    <t>41200_10100</t>
  </si>
  <si>
    <t>41200_55001</t>
  </si>
  <si>
    <t>41200_55adj</t>
  </si>
  <si>
    <t>BU 41200 Total</t>
  </si>
  <si>
    <t>BU 930X Total</t>
  </si>
  <si>
    <t>If the organization is a component unit, use xxxxx_90001.</t>
  </si>
  <si>
    <t>Verify that the 'Total' for 'Non-Interest Bearing Accounts' in column J, row 87, cross foots with risk categories 1 through 5.</t>
  </si>
  <si>
    <t>Verify that the 'Total' for 'Interest Bearing Accounts' in column J, row 89, cross foots with risk categories 1 through 5.</t>
  </si>
  <si>
    <t>Verify that 'Total Deposits to Part A' column J, row 91, cross foots with risk categories 1 through 5.</t>
  </si>
  <si>
    <t>Unhide the 'FCC Collateral' tab, review data from SDP Deposit Detail tab has populated.</t>
  </si>
  <si>
    <r>
      <t>ADD/DELETE CTAS account</t>
    </r>
    <r>
      <rPr>
        <sz val="10"/>
        <rFont val="Times New Roman"/>
        <family val="1"/>
      </rPr>
      <t xml:space="preserve"> (Consolidated Treasury Accounts Structure agencies only)</t>
    </r>
  </si>
  <si>
    <t>GL balance</t>
  </si>
  <si>
    <t>Flexible Benefits Program</t>
  </si>
  <si>
    <t>41200_Ewadj</t>
  </si>
  <si>
    <t>Prosecuting Attorneys' Council of the State of Georgia</t>
  </si>
  <si>
    <t>State Forestry Commission</t>
  </si>
  <si>
    <t>Court of Appeals</t>
  </si>
  <si>
    <t>Superior Courts</t>
  </si>
  <si>
    <t>Supreme Court</t>
  </si>
  <si>
    <t>Georgia Public Service Commission</t>
  </si>
  <si>
    <t>Georgia Public Defender Council</t>
  </si>
  <si>
    <t>Georgia Agricultural Exposition Authority</t>
  </si>
  <si>
    <t>92700_30000</t>
  </si>
  <si>
    <t>40200_60171</t>
  </si>
  <si>
    <t>40200_60172</t>
  </si>
  <si>
    <t>Peace Officers’ Annuity and Benefit Fund</t>
  </si>
  <si>
    <t>Atlanta-region Transit Link “ATL” Authority</t>
  </si>
  <si>
    <t>Updated 7.5.23</t>
  </si>
  <si>
    <t xml:space="preserve">To submit your form, please visit the form submission site at https://sao.georgia.gov/form/year-end-forms . If there is no data reported on the form, please do not attach a blank form. For forms not applicable, indicate that nothing needs to be communicated to SAO on the portal. Forms sent through the SAO_Reporting@sao.ga.gov mailbox or directly to SAO personnel will be returned. Submission of forms are only accepted through the website. 
Please make sure file is named as follows - XXX_Form23_Cash_and_Deposits .xls (where XXX is the organization's entity code number).
</t>
  </si>
  <si>
    <t>NEW FOR FY23!</t>
  </si>
  <si>
    <t xml:space="preserve"> SAO will populate GL amount in column O after Period I Close and after Period II Close and repost form on the website.</t>
  </si>
  <si>
    <t>Variance
 (Agency-GL variance)</t>
  </si>
  <si>
    <t>Bank of Dudley</t>
  </si>
  <si>
    <t>Coastal States Bank</t>
  </si>
  <si>
    <t>First-Citizens Bank &amp; Trust Company</t>
  </si>
  <si>
    <t>Georgia First Bank</t>
  </si>
  <si>
    <t>Home Trust Bank</t>
  </si>
  <si>
    <t xml:space="preserve">The First Bank </t>
  </si>
  <si>
    <t>Thomasville National Bank</t>
  </si>
  <si>
    <t>First Horizon Bank</t>
  </si>
  <si>
    <t>Updated 7.24.23</t>
  </si>
  <si>
    <t>GL balance for Close I period 7.24.23</t>
  </si>
  <si>
    <t>Form is updated for Close II period 8.7.23</t>
  </si>
  <si>
    <t>September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</si>
</sst>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
    <numFmt numFmtId="166" formatCode="[$-409]mmmm\ d\,\ yyyy;@"/>
    <numFmt numFmtId="167" formatCode="000\-000\-0000"/>
    <numFmt numFmtId="168" formatCode="000##########"/>
  </numFmts>
  <fonts count="11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Times New Roman"/>
      <family val="1"/>
    </font>
    <font>
      <sz val="10"/>
      <name val="Times New Roman"/>
      <family val="1"/>
    </font>
    <font>
      <b/>
      <sz val="12"/>
      <name val="Times New Roman"/>
      <family val="1"/>
    </font>
    <font>
      <sz val="10"/>
      <color indexed="10"/>
      <name val="Times New Roman"/>
      <family val="1"/>
    </font>
    <font>
      <u/>
      <sz val="10"/>
      <name val="Times New Roman"/>
      <family val="1"/>
    </font>
    <font>
      <sz val="11"/>
      <name val="Times New Roman"/>
      <family val="1"/>
    </font>
    <font>
      <b/>
      <sz val="11"/>
      <name val="Times New Roman"/>
      <family val="1"/>
    </font>
    <font>
      <b/>
      <u/>
      <sz val="10"/>
      <name val="Times New Roman"/>
      <family val="1"/>
    </font>
    <font>
      <sz val="10"/>
      <name val="Arial"/>
      <family val="2"/>
    </font>
    <font>
      <b/>
      <sz val="9"/>
      <name val="Times New Roman"/>
      <family val="1"/>
    </font>
    <font>
      <b/>
      <u/>
      <sz val="11"/>
      <name val="Times New Roman"/>
      <family val="1"/>
    </font>
    <font>
      <u/>
      <sz val="10"/>
      <color indexed="12"/>
      <name val="Arial"/>
      <family val="2"/>
    </font>
    <font>
      <sz val="10"/>
      <name val="MS Sans Serif"/>
      <family val="2"/>
    </font>
    <font>
      <sz val="12"/>
      <name val="Times New Roman"/>
      <family val="1"/>
    </font>
    <font>
      <sz val="10"/>
      <color indexed="8"/>
      <name val="Times New Roman"/>
      <family val="1"/>
    </font>
    <font>
      <b/>
      <sz val="10"/>
      <color indexed="8"/>
      <name val="Times New Roman"/>
      <family val="1"/>
    </font>
    <font>
      <u/>
      <sz val="10"/>
      <color indexed="12"/>
      <name val="Arial"/>
      <family val="2"/>
    </font>
    <font>
      <sz val="12"/>
      <color indexed="8"/>
      <name val="Times New Roman"/>
      <family val="1"/>
    </font>
    <font>
      <i/>
      <sz val="12"/>
      <name val="Times New Roman"/>
      <family val="1"/>
    </font>
    <font>
      <sz val="12"/>
      <color indexed="10"/>
      <name val="Times New Roman"/>
      <family val="1"/>
    </font>
    <font>
      <b/>
      <sz val="14"/>
      <color indexed="62"/>
      <name val="Times New Roman"/>
      <family val="1"/>
    </font>
    <font>
      <u/>
      <sz val="12"/>
      <color indexed="8"/>
      <name val="Times New Roman"/>
      <family val="1"/>
    </font>
    <font>
      <b/>
      <sz val="12"/>
      <color indexed="8"/>
      <name val="Times New Roman"/>
      <family val="1"/>
    </font>
    <font>
      <i/>
      <sz val="12"/>
      <color indexed="8"/>
      <name val="Times New Roman"/>
      <family val="1"/>
    </font>
    <font>
      <sz val="10"/>
      <name val="Arial Unicode MS"/>
      <family val="2"/>
    </font>
    <font>
      <sz val="8"/>
      <name val="Times New Roman"/>
      <family val="1"/>
    </font>
    <font>
      <b/>
      <i/>
      <sz val="10"/>
      <name val="Times New Roman"/>
      <family val="1"/>
    </font>
    <font>
      <b/>
      <u/>
      <sz val="12"/>
      <color indexed="8"/>
      <name val="Times New Roman"/>
      <family val="1"/>
    </font>
    <font>
      <u/>
      <sz val="10"/>
      <color indexed="12"/>
      <name val="Times New Roman"/>
      <family val="1"/>
    </font>
    <font>
      <sz val="8"/>
      <name val="Arial"/>
      <family val="2"/>
    </font>
    <font>
      <b/>
      <sz val="14"/>
      <name val="Times New Roman"/>
      <family val="1"/>
    </font>
    <font>
      <sz val="16"/>
      <name val="Times New Roman"/>
      <family val="1"/>
    </font>
    <font>
      <b/>
      <sz val="10"/>
      <name val="Arial"/>
      <family val="2"/>
    </font>
    <font>
      <sz val="10"/>
      <name val="Arial"/>
      <family val="2"/>
    </font>
    <font>
      <b/>
      <i/>
      <u/>
      <sz val="12"/>
      <name val="Times New Roman"/>
      <family val="1"/>
    </font>
    <font>
      <i/>
      <sz val="10"/>
      <name val="Times New Roman"/>
      <family val="1"/>
    </font>
    <font>
      <sz val="11"/>
      <color theme="1"/>
      <name val="Calibri"/>
      <family val="2"/>
      <scheme val="minor"/>
    </font>
    <font>
      <sz val="11"/>
      <color theme="1"/>
      <name val="Times New Roman"/>
      <family val="2"/>
    </font>
    <font>
      <b/>
      <sz val="11"/>
      <color theme="1"/>
      <name val="Calibri"/>
      <family val="2"/>
      <scheme val="minor"/>
    </font>
    <font>
      <sz val="20"/>
      <color theme="5" tint="-0.249977111117893"/>
      <name val="Times New Roman"/>
      <family val="1"/>
    </font>
    <font>
      <sz val="10"/>
      <color rgb="FFFF0000"/>
      <name val="Times New Roman"/>
      <family val="1"/>
    </font>
    <font>
      <b/>
      <sz val="10"/>
      <color rgb="FF0070C0"/>
      <name val="Arial"/>
      <family val="2"/>
    </font>
    <font>
      <b/>
      <sz val="10"/>
      <color rgb="FF7030A0"/>
      <name val="Arial"/>
      <family val="2"/>
    </font>
    <font>
      <b/>
      <sz val="10"/>
      <color rgb="FF00B050"/>
      <name val="Arial"/>
      <family val="2"/>
    </font>
    <font>
      <sz val="10"/>
      <color rgb="FF0070C0"/>
      <name val="Arial"/>
      <family val="2"/>
    </font>
    <font>
      <sz val="10"/>
      <color rgb="FF00B050"/>
      <name val="Arial"/>
      <family val="2"/>
    </font>
    <font>
      <sz val="11"/>
      <color rgb="FF7030A0"/>
      <name val="Calibri"/>
      <family val="2"/>
      <scheme val="minor"/>
    </font>
    <font>
      <b/>
      <sz val="10"/>
      <color rgb="FFFF0000"/>
      <name val="Times New Roman"/>
      <family val="1"/>
    </font>
    <font>
      <sz val="10"/>
      <color theme="4" tint="0.79998168889431442"/>
      <name val="Times New Roman"/>
      <family val="1"/>
    </font>
    <font>
      <b/>
      <sz val="10"/>
      <color rgb="FF0070C0"/>
      <name val="Times New Roman"/>
      <family val="1"/>
    </font>
    <font>
      <sz val="10"/>
      <color rgb="FF870E00"/>
      <name val="Times New Roman"/>
      <family val="1"/>
    </font>
    <font>
      <sz val="8"/>
      <color rgb="FF870E00"/>
      <name val="Times New Roman"/>
      <family val="1"/>
    </font>
    <font>
      <sz val="12"/>
      <color rgb="FFFF0000"/>
      <name val="Times New Roman"/>
      <family val="1"/>
    </font>
    <font>
      <b/>
      <sz val="14"/>
      <color rgb="FF002060"/>
      <name val="Times New Roman"/>
      <family val="1"/>
    </font>
    <font>
      <sz val="12"/>
      <color rgb="FF002060"/>
      <name val="Times New Roman"/>
      <family val="1"/>
    </font>
    <font>
      <u/>
      <sz val="12"/>
      <color indexed="12"/>
      <name val="Arial"/>
      <family val="2"/>
    </font>
    <font>
      <b/>
      <sz val="12"/>
      <color rgb="FFFF0000"/>
      <name val="Times New Roman"/>
      <family val="1"/>
    </font>
    <font>
      <sz val="14"/>
      <name val="Times New Roman"/>
      <family val="1"/>
    </font>
    <font>
      <b/>
      <u/>
      <sz val="14"/>
      <name val="Times New Roman"/>
      <family val="1"/>
    </font>
    <font>
      <b/>
      <sz val="12.5"/>
      <name val="Times New Roman"/>
      <family val="1"/>
    </font>
    <font>
      <b/>
      <sz val="13"/>
      <name val="Times New Roman"/>
      <family val="1"/>
    </font>
    <font>
      <b/>
      <i/>
      <sz val="12"/>
      <name val="Times New Roman"/>
      <family val="1"/>
    </font>
    <font>
      <u/>
      <sz val="12"/>
      <color indexed="12"/>
      <name val="Times New Roman"/>
      <family val="1"/>
    </font>
    <font>
      <b/>
      <sz val="12"/>
      <color rgb="FF870E00"/>
      <name val="Times New Roman"/>
      <family val="1"/>
    </font>
    <font>
      <i/>
      <sz val="10"/>
      <name val="Arial"/>
      <family val="2"/>
    </font>
    <font>
      <b/>
      <i/>
      <sz val="10"/>
      <color rgb="FF0070C0"/>
      <name val="Arial"/>
      <family val="2"/>
    </font>
    <font>
      <b/>
      <sz val="12"/>
      <name val="Arial"/>
      <family val="2"/>
    </font>
    <font>
      <sz val="9"/>
      <color indexed="81"/>
      <name val="Tahoma"/>
      <family val="2"/>
    </font>
    <font>
      <sz val="12.5"/>
      <name val="Times New Roman"/>
      <family val="1"/>
    </font>
    <font>
      <b/>
      <u/>
      <sz val="12.5"/>
      <name val="Times New Roman"/>
      <family val="1"/>
    </font>
    <font>
      <sz val="11"/>
      <color rgb="FF870E00"/>
      <name val="Times New Roman"/>
      <family val="1"/>
    </font>
    <font>
      <b/>
      <sz val="12"/>
      <color indexed="10"/>
      <name val="Times New Roman"/>
      <family val="1"/>
    </font>
    <font>
      <b/>
      <u/>
      <sz val="12"/>
      <name val="Times New Roman"/>
      <family val="1"/>
    </font>
    <font>
      <b/>
      <sz val="12"/>
      <color rgb="FF0070C0"/>
      <name val="Times New Roman"/>
      <family val="1"/>
    </font>
    <font>
      <b/>
      <u/>
      <sz val="12"/>
      <color rgb="FF0070C0"/>
      <name val="Times New Roman"/>
      <family val="1"/>
    </font>
    <font>
      <b/>
      <sz val="16"/>
      <name val="Times New Roman"/>
      <family val="1"/>
    </font>
    <font>
      <sz val="10"/>
      <color rgb="FF0066FF"/>
      <name val="Times New Roman"/>
      <family val="1"/>
    </font>
    <font>
      <sz val="18"/>
      <name val="Times New Roman"/>
      <family val="1"/>
    </font>
    <font>
      <b/>
      <sz val="14"/>
      <name val="Arial"/>
      <family val="2"/>
    </font>
    <font>
      <b/>
      <i/>
      <sz val="11"/>
      <color rgb="FF0070C0"/>
      <name val="Arial"/>
      <family val="2"/>
    </font>
    <font>
      <sz val="11"/>
      <color rgb="FF0070C0"/>
      <name val="Arial"/>
      <family val="2"/>
    </font>
    <font>
      <b/>
      <sz val="11"/>
      <color rgb="FF0070C0"/>
      <name val="Arial"/>
      <family val="2"/>
    </font>
    <font>
      <b/>
      <u/>
      <sz val="12"/>
      <color rgb="FFFF0000"/>
      <name val="Times New Roman"/>
      <family val="1"/>
    </font>
    <font>
      <u/>
      <sz val="12"/>
      <color rgb="FFFF0000"/>
      <name val="Times New Roman"/>
      <family val="1"/>
    </font>
    <font>
      <u/>
      <sz val="12"/>
      <name val="Times New Roman"/>
      <family val="1"/>
    </font>
    <font>
      <b/>
      <sz val="14"/>
      <color rgb="FFFF0000"/>
      <name val="Times New Roman"/>
      <family val="1"/>
    </font>
    <font>
      <sz val="14"/>
      <color rgb="FFFF0000"/>
      <name val="Times New Roman"/>
      <family val="1"/>
    </font>
    <font>
      <b/>
      <sz val="16"/>
      <color rgb="FFFF0000"/>
      <name val="Times New Roman"/>
      <family val="1"/>
    </font>
    <font>
      <sz val="11"/>
      <color indexed="10"/>
      <name val="Times New Roman"/>
      <family val="1"/>
    </font>
    <font>
      <sz val="12"/>
      <color theme="3"/>
      <name val="Times New Roman"/>
      <family val="1"/>
    </font>
    <font>
      <u/>
      <sz val="10"/>
      <color theme="3"/>
      <name val="Arial"/>
      <family val="2"/>
    </font>
    <font>
      <u/>
      <sz val="10"/>
      <color theme="3"/>
      <name val="Times New Roman"/>
      <family val="1"/>
    </font>
    <font>
      <sz val="10"/>
      <color theme="3"/>
      <name val="Times New Roman"/>
      <family val="1"/>
    </font>
    <font>
      <sz val="11"/>
      <name val="Calibri"/>
      <family val="2"/>
      <scheme val="minor"/>
    </font>
    <font>
      <sz val="11"/>
      <color rgb="FF000000"/>
      <name val="Calibri"/>
      <family val="2"/>
      <scheme val="minor"/>
    </font>
    <font>
      <sz val="11"/>
      <color rgb="FF000000"/>
      <name val="Calibri"/>
      <family val="2"/>
    </font>
    <font>
      <sz val="12"/>
      <color rgb="FF0066FF"/>
      <name val="Times New Roman"/>
      <family val="1"/>
    </font>
    <font>
      <u/>
      <sz val="12"/>
      <color rgb="FF0000FF"/>
      <name val="Times New Roman"/>
      <family val="1"/>
    </font>
    <font>
      <sz val="11"/>
      <color rgb="FF0000FF"/>
      <name val="Times New Roman"/>
      <family val="1"/>
    </font>
    <font>
      <u/>
      <sz val="18"/>
      <color rgb="FFFF0000"/>
      <name val="Times New Roman"/>
      <family val="1"/>
    </font>
    <font>
      <sz val="10"/>
      <color rgb="FFFF0000"/>
      <name val="Arial"/>
      <family val="2"/>
    </font>
    <font>
      <b/>
      <sz val="16"/>
      <name val="Arial"/>
      <family val="2"/>
    </font>
    <font>
      <b/>
      <sz val="16"/>
      <color rgb="FFFF0000"/>
      <name val="Arial"/>
      <family val="2"/>
    </font>
    <font>
      <b/>
      <sz val="8"/>
      <color rgb="FF000000"/>
      <name val="Calibri"/>
      <family val="2"/>
      <scheme val="minor"/>
    </font>
    <font>
      <b/>
      <sz val="11"/>
      <color rgb="FFFF0000"/>
      <name val="Times New Roman"/>
      <family val="1"/>
    </font>
    <font>
      <b/>
      <u/>
      <sz val="10"/>
      <color rgb="FFFF0000"/>
      <name val="Times New Roman"/>
      <family val="1"/>
    </font>
  </fonts>
  <fills count="28">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CECFF"/>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00FFFF"/>
        <bgColor indexed="64"/>
      </patternFill>
    </fill>
    <fill>
      <patternFill patternType="solid">
        <fgColor rgb="FFBEDAFF"/>
        <bgColor indexed="64"/>
      </patternFill>
    </fill>
    <fill>
      <patternFill patternType="solid">
        <fgColor rgb="FFD6D6D6"/>
        <bgColor indexed="64"/>
      </patternFill>
    </fill>
    <fill>
      <patternFill patternType="solid">
        <fgColor rgb="FFF8A6E8"/>
        <bgColor indexed="64"/>
      </patternFill>
    </fill>
    <fill>
      <patternFill patternType="solid">
        <fgColor theme="7" tint="0.79998168889431442"/>
        <bgColor indexed="64"/>
      </patternFill>
    </fill>
    <fill>
      <patternFill patternType="solid">
        <fgColor theme="8" tint="0.79998168889431442"/>
        <bgColor theme="8" tint="0.79998168889431442"/>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CCFF"/>
        <bgColor indexed="64"/>
      </patternFill>
    </fill>
    <fill>
      <patternFill patternType="solid">
        <fgColor theme="6" tint="0.79998168889431442"/>
        <bgColor indexed="64"/>
      </patternFill>
    </fill>
    <fill>
      <patternFill patternType="solid">
        <fgColor rgb="FFFFFFCC"/>
        <bgColor indexed="64"/>
      </patternFill>
    </fill>
    <fill>
      <patternFill patternType="solid">
        <fgColor theme="2" tint="-0.249977111117893"/>
        <bgColor indexed="64"/>
      </patternFill>
    </fill>
  </fills>
  <borders count="6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double">
        <color indexed="64"/>
      </bottom>
      <diagonal/>
    </border>
    <border>
      <left/>
      <right style="thin">
        <color indexed="64"/>
      </right>
      <top/>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C0C0C0"/>
      </left>
      <right style="thin">
        <color rgb="FFC0C0C0"/>
      </right>
      <top style="thin">
        <color rgb="FFC0C0C0"/>
      </top>
      <bottom style="thin">
        <color rgb="FFC0C0C0"/>
      </bottom>
      <diagonal/>
    </border>
    <border>
      <left/>
      <right/>
      <top/>
      <bottom style="thin">
        <color theme="8" tint="0.39997558519241921"/>
      </bottom>
      <diagonal/>
    </border>
    <border>
      <left style="thin">
        <color rgb="FFC0C0C0"/>
      </left>
      <right style="thin">
        <color rgb="FFC0C0C0"/>
      </right>
      <top style="medium">
        <color indexed="64"/>
      </top>
      <bottom style="medium">
        <color indexed="64"/>
      </bottom>
      <diagonal/>
    </border>
    <border>
      <left style="thin">
        <color rgb="FFC0C0C0"/>
      </left>
      <right style="medium">
        <color indexed="64"/>
      </right>
      <top style="medium">
        <color indexed="64"/>
      </top>
      <bottom style="medium">
        <color indexed="64"/>
      </bottom>
      <diagonal/>
    </border>
  </borders>
  <cellStyleXfs count="59">
    <xf numFmtId="0" fontId="0" fillId="0" borderId="0"/>
    <xf numFmtId="43" fontId="6"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5" fillId="0" borderId="0" applyFont="0" applyFill="0" applyBorder="0" applyAlignment="0" applyProtection="0"/>
    <xf numFmtId="43" fontId="40" fillId="0" borderId="0" applyFont="0" applyFill="0" applyBorder="0" applyAlignment="0" applyProtection="0"/>
    <xf numFmtId="43" fontId="15" fillId="0" borderId="0" applyFont="0" applyFill="0" applyBorder="0" applyAlignment="0" applyProtection="0"/>
    <xf numFmtId="43" fontId="4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2" fontId="15" fillId="0" borderId="0" applyFont="0" applyFill="0" applyBorder="0" applyAlignment="0" applyProtection="0"/>
    <xf numFmtId="44" fontId="15" fillId="0" borderId="0" applyFont="0" applyFill="0" applyBorder="0" applyAlignment="0" applyProtection="0"/>
    <xf numFmtId="0" fontId="18"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5" fillId="0" borderId="0"/>
    <xf numFmtId="0" fontId="43" fillId="0" borderId="0"/>
    <xf numFmtId="0" fontId="15" fillId="0" borderId="0"/>
    <xf numFmtId="0" fontId="43" fillId="0" borderId="0"/>
    <xf numFmtId="0" fontId="8" fillId="0" borderId="0"/>
    <xf numFmtId="0" fontId="15" fillId="0" borderId="0"/>
    <xf numFmtId="0" fontId="15" fillId="0" borderId="0"/>
    <xf numFmtId="0" fontId="31" fillId="0" borderId="0"/>
    <xf numFmtId="0" fontId="31" fillId="0" borderId="0"/>
    <xf numFmtId="0" fontId="44" fillId="0" borderId="0"/>
    <xf numFmtId="0" fontId="15" fillId="0" borderId="0"/>
    <xf numFmtId="0" fontId="15" fillId="0" borderId="0"/>
    <xf numFmtId="9" fontId="8" fillId="0" borderId="0" applyFont="0" applyFill="0" applyBorder="0" applyAlignment="0" applyProtection="0"/>
    <xf numFmtId="4" fontId="19" fillId="0" borderId="0" applyFont="0" applyFill="0" applyBorder="0" applyAlignment="0" applyProtection="0"/>
    <xf numFmtId="0" fontId="6" fillId="0" borderId="0"/>
    <xf numFmtId="0" fontId="6" fillId="0" borderId="0"/>
    <xf numFmtId="0" fontId="5" fillId="0" borderId="0"/>
    <xf numFmtId="0" fontId="6" fillId="0" borderId="0"/>
    <xf numFmtId="0" fontId="4" fillId="0" borderId="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3" fillId="0" borderId="0"/>
    <xf numFmtId="0" fontId="6" fillId="0" borderId="0"/>
    <xf numFmtId="0" fontId="3" fillId="0" borderId="0"/>
    <xf numFmtId="0" fontId="6" fillId="0" borderId="0"/>
    <xf numFmtId="0" fontId="6" fillId="0" borderId="0"/>
    <xf numFmtId="0" fontId="6"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1" fillId="0" borderId="0"/>
  </cellStyleXfs>
  <cellXfs count="863">
    <xf numFmtId="0" fontId="0" fillId="0" borderId="0" xfId="0"/>
    <xf numFmtId="39" fontId="7" fillId="0" borderId="1" xfId="0" applyNumberFormat="1" applyFont="1" applyBorder="1"/>
    <xf numFmtId="0" fontId="8" fillId="0" borderId="1" xfId="0" applyFont="1" applyBorder="1" applyAlignment="1" applyProtection="1">
      <alignment horizontal="left"/>
      <protection locked="0"/>
    </xf>
    <xf numFmtId="0" fontId="8" fillId="0" borderId="0" xfId="0" applyFont="1" applyAlignment="1" applyProtection="1">
      <alignment horizontal="left"/>
      <protection locked="0"/>
    </xf>
    <xf numFmtId="39" fontId="8" fillId="0" borderId="0" xfId="0" applyNumberFormat="1" applyFont="1" applyProtection="1">
      <protection locked="0"/>
    </xf>
    <xf numFmtId="0" fontId="8" fillId="0" borderId="0" xfId="0" applyFont="1" applyProtection="1">
      <protection locked="0"/>
    </xf>
    <xf numFmtId="0" fontId="8" fillId="0" borderId="2" xfId="0" applyFont="1" applyBorder="1" applyAlignment="1" applyProtection="1">
      <alignment horizontal="left"/>
      <protection locked="0"/>
    </xf>
    <xf numFmtId="0" fontId="7" fillId="0" borderId="0" xfId="0" applyFont="1" applyAlignment="1" applyProtection="1">
      <alignment horizontal="center"/>
      <protection locked="0"/>
    </xf>
    <xf numFmtId="0" fontId="8" fillId="0" borderId="0" xfId="0" applyFont="1" applyAlignment="1" applyProtection="1">
      <alignment horizontal="center"/>
      <protection locked="0"/>
    </xf>
    <xf numFmtId="0" fontId="8" fillId="0" borderId="0" xfId="0" applyFont="1" applyAlignment="1">
      <alignment horizontal="left"/>
    </xf>
    <xf numFmtId="39" fontId="8" fillId="0" borderId="3" xfId="0" applyNumberFormat="1" applyFont="1" applyBorder="1"/>
    <xf numFmtId="39" fontId="7" fillId="0" borderId="6" xfId="0" applyNumberFormat="1" applyFont="1" applyBorder="1" applyAlignment="1">
      <alignment horizontal="center"/>
    </xf>
    <xf numFmtId="39" fontId="7" fillId="0" borderId="4" xfId="0" applyNumberFormat="1" applyFont="1" applyBorder="1" applyAlignment="1">
      <alignment horizontal="center"/>
    </xf>
    <xf numFmtId="164" fontId="8" fillId="0" borderId="6" xfId="0" quotePrefix="1" applyNumberFormat="1" applyFont="1" applyBorder="1" applyAlignment="1">
      <alignment horizontal="center"/>
    </xf>
    <xf numFmtId="164" fontId="8" fillId="0" borderId="7" xfId="0" quotePrefix="1" applyNumberFormat="1" applyFont="1" applyBorder="1" applyAlignment="1">
      <alignment horizontal="center"/>
    </xf>
    <xf numFmtId="164" fontId="8" fillId="0" borderId="8" xfId="0" quotePrefix="1" applyNumberFormat="1" applyFont="1" applyBorder="1" applyAlignment="1">
      <alignment horizontal="center"/>
    </xf>
    <xf numFmtId="164" fontId="8" fillId="0" borderId="0" xfId="0" quotePrefix="1" applyNumberFormat="1" applyFont="1" applyAlignment="1" applyProtection="1">
      <alignment horizontal="center"/>
      <protection locked="0"/>
    </xf>
    <xf numFmtId="40" fontId="8" fillId="0" borderId="0" xfId="0" applyNumberFormat="1" applyFont="1" applyProtection="1">
      <protection locked="0"/>
    </xf>
    <xf numFmtId="0" fontId="7" fillId="0" borderId="0" xfId="0" applyFont="1" applyProtection="1">
      <protection locked="0"/>
    </xf>
    <xf numFmtId="0" fontId="11" fillId="0" borderId="0" xfId="0" applyFont="1" applyAlignment="1" applyProtection="1">
      <alignment horizontal="left"/>
      <protection locked="0"/>
    </xf>
    <xf numFmtId="39" fontId="7" fillId="0" borderId="0" xfId="0" applyNumberFormat="1" applyFont="1" applyAlignment="1" applyProtection="1">
      <alignment horizontal="center"/>
      <protection locked="0"/>
    </xf>
    <xf numFmtId="0" fontId="8" fillId="0" borderId="0" xfId="0" quotePrefix="1" applyFont="1" applyAlignment="1" applyProtection="1">
      <alignment horizontal="left"/>
      <protection locked="0"/>
    </xf>
    <xf numFmtId="39" fontId="8" fillId="0" borderId="2" xfId="0" applyNumberFormat="1" applyFont="1" applyBorder="1"/>
    <xf numFmtId="39" fontId="10" fillId="0" borderId="0" xfId="0" applyNumberFormat="1" applyFont="1" applyAlignment="1" applyProtection="1">
      <alignment horizontal="center"/>
      <protection locked="0"/>
    </xf>
    <xf numFmtId="39" fontId="7" fillId="0" borderId="0" xfId="0" applyNumberFormat="1" applyFont="1" applyAlignment="1" applyProtection="1">
      <alignment horizontal="right"/>
      <protection locked="0"/>
    </xf>
    <xf numFmtId="0" fontId="8" fillId="0" borderId="10" xfId="0" applyFont="1" applyBorder="1" applyAlignment="1" applyProtection="1">
      <alignment horizontal="left"/>
      <protection locked="0"/>
    </xf>
    <xf numFmtId="39" fontId="7" fillId="0" borderId="10" xfId="0" applyNumberFormat="1" applyFont="1" applyBorder="1" applyAlignment="1" applyProtection="1">
      <alignment horizontal="right"/>
      <protection locked="0"/>
    </xf>
    <xf numFmtId="39" fontId="7" fillId="0" borderId="10" xfId="0" applyNumberFormat="1" applyFont="1" applyBorder="1" applyProtection="1">
      <protection locked="0"/>
    </xf>
    <xf numFmtId="0" fontId="8" fillId="0" borderId="0" xfId="0" applyFont="1" applyAlignment="1" applyProtection="1">
      <alignment horizontal="left" wrapText="1"/>
      <protection locked="0"/>
    </xf>
    <xf numFmtId="0" fontId="12" fillId="0" borderId="0" xfId="0" applyFont="1" applyAlignment="1" applyProtection="1">
      <alignment horizontal="left"/>
      <protection locked="0"/>
    </xf>
    <xf numFmtId="39" fontId="12" fillId="0" borderId="15" xfId="0" applyNumberFormat="1" applyFont="1" applyBorder="1"/>
    <xf numFmtId="40" fontId="12" fillId="0" borderId="0" xfId="0" applyNumberFormat="1" applyFont="1" applyProtection="1">
      <protection locked="0"/>
    </xf>
    <xf numFmtId="0" fontId="8" fillId="0" borderId="0" xfId="28" applyFont="1"/>
    <xf numFmtId="0" fontId="8" fillId="0" borderId="0" xfId="28" applyFont="1" applyAlignment="1" applyProtection="1">
      <alignment horizontal="center"/>
      <protection locked="0"/>
    </xf>
    <xf numFmtId="0" fontId="14" fillId="0" borderId="0" xfId="0" applyFont="1" applyAlignment="1" applyProtection="1">
      <alignment horizontal="center"/>
      <protection locked="0"/>
    </xf>
    <xf numFmtId="39" fontId="14" fillId="0" borderId="0" xfId="0" applyNumberFormat="1" applyFont="1" applyAlignment="1" applyProtection="1">
      <alignment horizontal="center"/>
      <protection locked="0"/>
    </xf>
    <xf numFmtId="0" fontId="8" fillId="0" borderId="0" xfId="28" applyFont="1" applyProtection="1">
      <protection locked="0"/>
    </xf>
    <xf numFmtId="39" fontId="8" fillId="0" borderId="0" xfId="28" applyNumberFormat="1" applyFont="1" applyProtection="1">
      <protection locked="0"/>
    </xf>
    <xf numFmtId="39" fontId="8" fillId="0" borderId="0" xfId="28" applyNumberFormat="1" applyFont="1" applyAlignment="1" applyProtection="1">
      <alignment horizontal="center"/>
      <protection locked="0"/>
    </xf>
    <xf numFmtId="0" fontId="7" fillId="0" borderId="0" xfId="28" applyFont="1" applyProtection="1">
      <protection locked="0"/>
    </xf>
    <xf numFmtId="0" fontId="8" fillId="0" borderId="10" xfId="28" applyFont="1" applyBorder="1" applyProtection="1">
      <protection locked="0"/>
    </xf>
    <xf numFmtId="0" fontId="8" fillId="0" borderId="17" xfId="28" applyFont="1" applyBorder="1" applyProtection="1">
      <protection locked="0"/>
    </xf>
    <xf numFmtId="39" fontId="8" fillId="0" borderId="17" xfId="28" applyNumberFormat="1" applyFont="1" applyBorder="1" applyProtection="1">
      <protection locked="0"/>
    </xf>
    <xf numFmtId="0" fontId="8" fillId="0" borderId="11" xfId="28" applyFont="1" applyBorder="1" applyProtection="1">
      <protection locked="0"/>
    </xf>
    <xf numFmtId="39" fontId="8" fillId="0" borderId="10" xfId="28" applyNumberFormat="1" applyFont="1" applyBorder="1" applyProtection="1">
      <protection locked="0"/>
    </xf>
    <xf numFmtId="39" fontId="8" fillId="0" borderId="15" xfId="28" applyNumberFormat="1" applyFont="1" applyBorder="1"/>
    <xf numFmtId="0" fontId="7" fillId="0" borderId="0" xfId="28" quotePrefix="1" applyFont="1" applyAlignment="1" applyProtection="1">
      <alignment horizontal="center"/>
      <protection locked="0"/>
    </xf>
    <xf numFmtId="0" fontId="14" fillId="0" borderId="18" xfId="28" applyFont="1" applyBorder="1" applyProtection="1">
      <protection locked="0"/>
    </xf>
    <xf numFmtId="0" fontId="8" fillId="0" borderId="19" xfId="28" applyFont="1" applyBorder="1" applyProtection="1">
      <protection locked="0"/>
    </xf>
    <xf numFmtId="0" fontId="8" fillId="0" borderId="20" xfId="28" applyFont="1" applyBorder="1" applyProtection="1">
      <protection locked="0"/>
    </xf>
    <xf numFmtId="0" fontId="8" fillId="0" borderId="21" xfId="28" applyFont="1" applyBorder="1" applyProtection="1">
      <protection locked="0"/>
    </xf>
    <xf numFmtId="0" fontId="8" fillId="0" borderId="22" xfId="28" applyFont="1" applyBorder="1" applyAlignment="1" applyProtection="1">
      <alignment horizontal="center"/>
      <protection locked="0"/>
    </xf>
    <xf numFmtId="4" fontId="8" fillId="0" borderId="0" xfId="28" applyNumberFormat="1" applyFont="1" applyProtection="1">
      <protection locked="0"/>
    </xf>
    <xf numFmtId="4" fontId="8" fillId="0" borderId="22" xfId="28" applyNumberFormat="1" applyFont="1" applyBorder="1" applyProtection="1">
      <protection locked="0"/>
    </xf>
    <xf numFmtId="0" fontId="8" fillId="0" borderId="1" xfId="28" applyFont="1" applyBorder="1" applyProtection="1">
      <protection locked="0"/>
    </xf>
    <xf numFmtId="0" fontId="8" fillId="0" borderId="22" xfId="28" applyFont="1" applyBorder="1" applyProtection="1">
      <protection locked="0"/>
    </xf>
    <xf numFmtId="0" fontId="8" fillId="0" borderId="24" xfId="28" applyFont="1" applyBorder="1" applyProtection="1">
      <protection locked="0"/>
    </xf>
    <xf numFmtId="0" fontId="8" fillId="0" borderId="25" xfId="28" applyFont="1" applyBorder="1" applyProtection="1">
      <protection locked="0"/>
    </xf>
    <xf numFmtId="0" fontId="8" fillId="0" borderId="26" xfId="28" applyFont="1" applyBorder="1" applyProtection="1">
      <protection locked="0"/>
    </xf>
    <xf numFmtId="39" fontId="8" fillId="0" borderId="1" xfId="0" applyNumberFormat="1" applyFont="1" applyBorder="1" applyAlignment="1">
      <alignment horizontal="right"/>
    </xf>
    <xf numFmtId="0" fontId="8" fillId="0" borderId="10" xfId="28" applyFont="1" applyBorder="1" applyAlignment="1" applyProtection="1">
      <alignment horizontal="center"/>
      <protection locked="0"/>
    </xf>
    <xf numFmtId="0" fontId="12" fillId="0" borderId="0" xfId="0" applyFont="1" applyProtection="1">
      <protection locked="0"/>
    </xf>
    <xf numFmtId="39" fontId="8" fillId="0" borderId="0" xfId="28" applyNumberFormat="1" applyFont="1" applyAlignment="1">
      <alignment horizontal="center"/>
    </xf>
    <xf numFmtId="0" fontId="20" fillId="0" borderId="0" xfId="28" applyFont="1"/>
    <xf numFmtId="0" fontId="9" fillId="0" borderId="0" xfId="28" applyFont="1" applyAlignment="1">
      <alignment vertical="top" wrapText="1"/>
    </xf>
    <xf numFmtId="165" fontId="9" fillId="0" borderId="0" xfId="28" applyNumberFormat="1" applyFont="1" applyAlignment="1">
      <alignment horizontal="center" vertical="top"/>
    </xf>
    <xf numFmtId="0" fontId="20" fillId="0" borderId="0" xfId="28" applyFont="1" applyAlignment="1">
      <alignment vertical="top"/>
    </xf>
    <xf numFmtId="0" fontId="20" fillId="0" borderId="0" xfId="28" applyFont="1" applyAlignment="1">
      <alignment vertical="top" wrapText="1"/>
    </xf>
    <xf numFmtId="0" fontId="20" fillId="0" borderId="0" xfId="28" applyFont="1" applyAlignment="1">
      <alignment horizontal="left"/>
    </xf>
    <xf numFmtId="165" fontId="20" fillId="0" borderId="0" xfId="28" applyNumberFormat="1" applyFont="1" applyAlignment="1">
      <alignment horizontal="center" vertical="top"/>
    </xf>
    <xf numFmtId="0" fontId="9" fillId="0" borderId="0" xfId="29" applyFont="1"/>
    <xf numFmtId="0" fontId="20" fillId="0" borderId="0" xfId="0" applyFont="1" applyAlignment="1">
      <alignment horizontal="left"/>
    </xf>
    <xf numFmtId="39" fontId="12" fillId="0" borderId="0" xfId="28" applyNumberFormat="1" applyFont="1"/>
    <xf numFmtId="39" fontId="12" fillId="0" borderId="2" xfId="28" applyNumberFormat="1" applyFont="1" applyBorder="1"/>
    <xf numFmtId="165" fontId="20" fillId="0" borderId="0" xfId="28" applyNumberFormat="1" applyFont="1" applyAlignment="1">
      <alignment horizontal="right" vertical="top"/>
    </xf>
    <xf numFmtId="0" fontId="24" fillId="0" borderId="0" xfId="0" applyFont="1" applyAlignment="1">
      <alignment horizontal="justify" vertical="top" wrapText="1" readingOrder="1"/>
    </xf>
    <xf numFmtId="0" fontId="21" fillId="0" borderId="0" xfId="0" applyFont="1" applyAlignment="1">
      <alignment horizontal="left" readingOrder="1"/>
    </xf>
    <xf numFmtId="0" fontId="24" fillId="0" borderId="0" xfId="0" applyFont="1" applyAlignment="1">
      <alignment horizontal="justify" readingOrder="1"/>
    </xf>
    <xf numFmtId="0" fontId="8" fillId="0" borderId="0" xfId="0" applyFont="1"/>
    <xf numFmtId="0" fontId="8" fillId="0" borderId="13" xfId="0" applyFont="1" applyBorder="1" applyAlignment="1" applyProtection="1">
      <alignment horizontal="left"/>
      <protection locked="0"/>
    </xf>
    <xf numFmtId="0" fontId="9" fillId="0" borderId="0" xfId="28" applyFont="1" applyAlignment="1">
      <alignment vertical="top"/>
    </xf>
    <xf numFmtId="39" fontId="10" fillId="0" borderId="11" xfId="0" applyNumberFormat="1" applyFont="1" applyBorder="1" applyAlignment="1" applyProtection="1">
      <alignment horizontal="center"/>
      <protection locked="0"/>
    </xf>
    <xf numFmtId="39" fontId="10" fillId="0" borderId="13" xfId="0" applyNumberFormat="1" applyFont="1" applyBorder="1" applyAlignment="1" applyProtection="1">
      <alignment horizontal="center"/>
      <protection locked="0"/>
    </xf>
    <xf numFmtId="165" fontId="20" fillId="0" borderId="0" xfId="28" applyNumberFormat="1" applyFont="1" applyAlignment="1">
      <alignment horizontal="centerContinuous" vertical="center"/>
    </xf>
    <xf numFmtId="0" fontId="20" fillId="0" borderId="0" xfId="28" applyFont="1" applyAlignment="1">
      <alignment horizontal="centerContinuous" vertical="center"/>
    </xf>
    <xf numFmtId="0" fontId="46" fillId="0" borderId="0" xfId="28" applyFont="1" applyAlignment="1">
      <alignment horizontal="centerContinuous" vertical="center" wrapText="1"/>
    </xf>
    <xf numFmtId="0" fontId="20" fillId="0" borderId="0" xfId="28" applyFont="1" applyAlignment="1">
      <alignment horizontal="fill" vertical="justify" wrapText="1"/>
    </xf>
    <xf numFmtId="165" fontId="20" fillId="0" borderId="0" xfId="28" applyNumberFormat="1" applyFont="1" applyAlignment="1">
      <alignment horizontal="fill" vertical="justify"/>
    </xf>
    <xf numFmtId="0" fontId="20" fillId="0" borderId="0" xfId="28" applyFont="1" applyAlignment="1">
      <alignment horizontal="fill" vertical="justify"/>
    </xf>
    <xf numFmtId="165" fontId="20" fillId="0" borderId="0" xfId="28" applyNumberFormat="1" applyFont="1" applyAlignment="1">
      <alignment horizontal="left" vertical="top"/>
    </xf>
    <xf numFmtId="0" fontId="8" fillId="0" borderId="0" xfId="18" applyFont="1" applyAlignment="1">
      <alignment vertical="top"/>
    </xf>
    <xf numFmtId="0" fontId="8" fillId="0" borderId="0" xfId="18" applyFont="1" applyAlignment="1" applyProtection="1">
      <alignment horizontal="left"/>
      <protection locked="0"/>
    </xf>
    <xf numFmtId="0" fontId="8" fillId="0" borderId="0" xfId="18" applyFont="1" applyProtection="1">
      <protection locked="0"/>
    </xf>
    <xf numFmtId="164" fontId="8" fillId="0" borderId="1" xfId="0" quotePrefix="1" applyNumberFormat="1" applyFont="1" applyBorder="1" applyAlignment="1">
      <alignment horizontal="center"/>
    </xf>
    <xf numFmtId="39" fontId="10" fillId="0" borderId="10" xfId="0" applyNumberFormat="1" applyFont="1" applyBorder="1" applyAlignment="1" applyProtection="1">
      <alignment horizontal="center"/>
      <protection locked="0"/>
    </xf>
    <xf numFmtId="0" fontId="47" fillId="0" borderId="0" xfId="0" applyFont="1" applyAlignment="1" applyProtection="1">
      <alignment horizontal="center"/>
      <protection locked="0"/>
    </xf>
    <xf numFmtId="165" fontId="20" fillId="0" borderId="0" xfId="28" applyNumberFormat="1" applyFont="1" applyAlignment="1">
      <alignment horizontal="left" vertical="center"/>
    </xf>
    <xf numFmtId="0" fontId="20" fillId="0" borderId="1" xfId="28" applyFont="1" applyBorder="1"/>
    <xf numFmtId="0" fontId="48" fillId="0" borderId="1" xfId="18" applyFont="1" applyBorder="1"/>
    <xf numFmtId="0" fontId="50" fillId="0" borderId="1" xfId="18" applyFont="1" applyBorder="1"/>
    <xf numFmtId="0" fontId="50" fillId="0" borderId="0" xfId="18" applyFont="1" applyAlignment="1">
      <alignment horizontal="left"/>
    </xf>
    <xf numFmtId="0" fontId="39" fillId="0" borderId="1" xfId="18" applyFont="1" applyBorder="1"/>
    <xf numFmtId="0" fontId="50" fillId="0" borderId="0" xfId="18" applyFont="1"/>
    <xf numFmtId="0" fontId="15" fillId="0" borderId="0" xfId="18"/>
    <xf numFmtId="0" fontId="15" fillId="0" borderId="0" xfId="18" applyAlignment="1">
      <alignment horizontal="left"/>
    </xf>
    <xf numFmtId="0" fontId="51" fillId="0" borderId="0" xfId="18" applyFont="1"/>
    <xf numFmtId="0" fontId="49" fillId="0" borderId="0" xfId="18" applyFont="1"/>
    <xf numFmtId="0" fontId="52" fillId="0" borderId="0" xfId="18" applyFont="1" applyAlignment="1">
      <alignment horizontal="left"/>
    </xf>
    <xf numFmtId="0" fontId="52" fillId="0" borderId="0" xfId="18" applyFont="1"/>
    <xf numFmtId="165" fontId="9" fillId="0" borderId="0" xfId="28" applyNumberFormat="1" applyFont="1" applyAlignment="1" applyProtection="1">
      <alignment horizontal="center" vertical="top"/>
      <protection locked="0"/>
    </xf>
    <xf numFmtId="39" fontId="8" fillId="3" borderId="0" xfId="28" applyNumberFormat="1" applyFont="1" applyFill="1" applyAlignment="1">
      <alignment horizontal="right"/>
    </xf>
    <xf numFmtId="39" fontId="8" fillId="3" borderId="0" xfId="0" applyNumberFormat="1" applyFont="1" applyFill="1" applyAlignment="1">
      <alignment horizontal="right"/>
    </xf>
    <xf numFmtId="39" fontId="8" fillId="3" borderId="1" xfId="0" applyNumberFormat="1" applyFont="1" applyFill="1" applyBorder="1" applyAlignment="1">
      <alignment horizontal="center"/>
    </xf>
    <xf numFmtId="39" fontId="8" fillId="3" borderId="0" xfId="0" applyNumberFormat="1" applyFont="1" applyFill="1" applyAlignment="1">
      <alignment horizontal="center"/>
    </xf>
    <xf numFmtId="0" fontId="37" fillId="0" borderId="0" xfId="28" applyFont="1" applyAlignment="1" applyProtection="1">
      <alignment vertical="top"/>
      <protection locked="0"/>
    </xf>
    <xf numFmtId="0" fontId="27" fillId="0" borderId="0" xfId="28" applyFont="1" applyAlignment="1" applyProtection="1">
      <alignment vertical="top"/>
      <protection locked="0"/>
    </xf>
    <xf numFmtId="0" fontId="9" fillId="2" borderId="3" xfId="0" applyFont="1" applyFill="1" applyBorder="1" applyAlignment="1" applyProtection="1">
      <alignment horizontal="center"/>
      <protection locked="0"/>
    </xf>
    <xf numFmtId="0" fontId="9" fillId="2" borderId="4" xfId="0" applyFont="1" applyFill="1" applyBorder="1" applyAlignment="1" applyProtection="1">
      <alignment horizontal="center"/>
      <protection locked="0"/>
    </xf>
    <xf numFmtId="39" fontId="9" fillId="0" borderId="12" xfId="0" applyNumberFormat="1" applyFont="1" applyBorder="1" applyAlignment="1" applyProtection="1">
      <alignment horizontal="center"/>
      <protection locked="0"/>
    </xf>
    <xf numFmtId="39" fontId="9" fillId="0" borderId="13" xfId="0" applyNumberFormat="1" applyFont="1" applyBorder="1" applyAlignment="1" applyProtection="1">
      <alignment horizontal="center"/>
      <protection locked="0"/>
    </xf>
    <xf numFmtId="39" fontId="9" fillId="0" borderId="14" xfId="0" applyNumberFormat="1" applyFont="1" applyBorder="1" applyAlignment="1" applyProtection="1">
      <alignment horizontal="center"/>
      <protection locked="0"/>
    </xf>
    <xf numFmtId="39" fontId="7" fillId="0" borderId="1" xfId="0" applyNumberFormat="1" applyFont="1" applyBorder="1" applyAlignment="1" applyProtection="1">
      <alignment horizontal="center"/>
      <protection locked="0"/>
    </xf>
    <xf numFmtId="39" fontId="8" fillId="0" borderId="3" xfId="0" applyNumberFormat="1" applyFont="1" applyBorder="1" applyProtection="1">
      <protection locked="0"/>
    </xf>
    <xf numFmtId="39" fontId="7" fillId="0" borderId="6"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39" fontId="7" fillId="0" borderId="4" xfId="0" applyNumberFormat="1" applyFont="1" applyBorder="1" applyAlignment="1" applyProtection="1">
      <alignment horizontal="center"/>
      <protection locked="0"/>
    </xf>
    <xf numFmtId="164" fontId="8" fillId="0" borderId="6" xfId="0" quotePrefix="1" applyNumberFormat="1" applyFont="1" applyBorder="1" applyAlignment="1" applyProtection="1">
      <alignment horizontal="center"/>
      <protection locked="0"/>
    </xf>
    <xf numFmtId="164" fontId="8" fillId="0" borderId="1" xfId="0" quotePrefix="1" applyNumberFormat="1" applyFont="1" applyBorder="1" applyAlignment="1" applyProtection="1">
      <alignment horizontal="center"/>
      <protection locked="0"/>
    </xf>
    <xf numFmtId="0" fontId="7" fillId="0" borderId="0" xfId="0" quotePrefix="1" applyFont="1" applyAlignment="1" applyProtection="1">
      <alignment horizontal="center"/>
      <protection locked="0"/>
    </xf>
    <xf numFmtId="0" fontId="7" fillId="0" borderId="0" xfId="28" quotePrefix="1" applyFont="1" applyAlignment="1" applyProtection="1">
      <alignment vertical="top"/>
      <protection locked="0"/>
    </xf>
    <xf numFmtId="39" fontId="8" fillId="0" borderId="1" xfId="28" applyNumberFormat="1"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7" fillId="0" borderId="0" xfId="28" quotePrefix="1" applyFont="1" applyProtection="1">
      <protection locked="0"/>
    </xf>
    <xf numFmtId="0" fontId="13" fillId="0" borderId="0" xfId="28" applyFont="1" applyProtection="1">
      <protection locked="0"/>
    </xf>
    <xf numFmtId="0" fontId="12" fillId="0" borderId="0" xfId="28" applyFont="1" applyProtection="1">
      <protection locked="0"/>
    </xf>
    <xf numFmtId="0" fontId="8" fillId="0" borderId="8" xfId="18" applyFont="1" applyBorder="1" applyAlignment="1" applyProtection="1">
      <alignment vertical="top"/>
      <protection locked="0"/>
    </xf>
    <xf numFmtId="40" fontId="8" fillId="0" borderId="0" xfId="0" applyNumberFormat="1" applyFont="1"/>
    <xf numFmtId="40" fontId="12" fillId="0" borderId="0" xfId="0" applyNumberFormat="1" applyFont="1"/>
    <xf numFmtId="2" fontId="52" fillId="0" borderId="0" xfId="3" applyNumberFormat="1" applyFont="1"/>
    <xf numFmtId="0" fontId="8" fillId="3" borderId="0" xfId="28" applyFont="1" applyFill="1" applyAlignment="1">
      <alignment horizontal="right"/>
    </xf>
    <xf numFmtId="0" fontId="20" fillId="0" borderId="0" xfId="0" applyFont="1" applyAlignment="1">
      <alignment wrapText="1"/>
    </xf>
    <xf numFmtId="0" fontId="20" fillId="0" borderId="0" xfId="0" applyFont="1" applyAlignment="1">
      <alignment horizontal="justify" wrapText="1"/>
    </xf>
    <xf numFmtId="0" fontId="15" fillId="0" borderId="0" xfId="18" quotePrefix="1"/>
    <xf numFmtId="0" fontId="15" fillId="0" borderId="0" xfId="24"/>
    <xf numFmtId="0" fontId="24" fillId="0" borderId="0" xfId="0" applyFont="1" applyAlignment="1">
      <alignment horizontal="justify" vertical="top" readingOrder="1"/>
    </xf>
    <xf numFmtId="0" fontId="8" fillId="0" borderId="0" xfId="18" applyFont="1" applyAlignment="1" applyProtection="1">
      <alignment vertical="top"/>
      <protection locked="0"/>
    </xf>
    <xf numFmtId="0" fontId="7" fillId="0" borderId="0" xfId="18" applyFont="1" applyAlignment="1" applyProtection="1">
      <alignment vertical="top"/>
      <protection locked="0"/>
    </xf>
    <xf numFmtId="166" fontId="24" fillId="0" borderId="0" xfId="0" quotePrefix="1" applyNumberFormat="1" applyFont="1" applyAlignment="1">
      <alignment vertical="top"/>
    </xf>
    <xf numFmtId="0" fontId="8" fillId="0" borderId="0" xfId="18" applyFont="1" applyAlignment="1">
      <alignment horizontal="left" vertical="top" wrapText="1"/>
    </xf>
    <xf numFmtId="39" fontId="8" fillId="0" borderId="1" xfId="28" applyNumberFormat="1" applyFont="1" applyBorder="1"/>
    <xf numFmtId="4" fontId="8" fillId="0" borderId="23" xfId="28" applyNumberFormat="1" applyFont="1" applyBorder="1"/>
    <xf numFmtId="0" fontId="8" fillId="0" borderId="21" xfId="28" applyFont="1" applyBorder="1"/>
    <xf numFmtId="43" fontId="8" fillId="0" borderId="0" xfId="1" applyFont="1" applyProtection="1">
      <protection locked="0"/>
    </xf>
    <xf numFmtId="39" fontId="8" fillId="0" borderId="0" xfId="1" applyNumberFormat="1" applyFont="1" applyProtection="1">
      <protection locked="0"/>
    </xf>
    <xf numFmtId="43" fontId="8" fillId="0" borderId="0" xfId="1" applyFont="1" applyBorder="1" applyAlignment="1" applyProtection="1">
      <alignment horizontal="center"/>
      <protection locked="0"/>
    </xf>
    <xf numFmtId="39" fontId="8" fillId="0" borderId="0" xfId="1" applyNumberFormat="1" applyFont="1" applyBorder="1" applyAlignment="1" applyProtection="1">
      <alignment horizontal="right"/>
      <protection locked="0"/>
    </xf>
    <xf numFmtId="39" fontId="8" fillId="0" borderId="0" xfId="1" applyNumberFormat="1" applyFont="1" applyBorder="1" applyProtection="1">
      <protection locked="0"/>
    </xf>
    <xf numFmtId="39" fontId="8" fillId="0" borderId="0" xfId="0" applyNumberFormat="1" applyFont="1" applyAlignment="1" applyProtection="1">
      <alignment horizontal="right"/>
      <protection locked="0"/>
    </xf>
    <xf numFmtId="43" fontId="8" fillId="0" borderId="0" xfId="1" quotePrefix="1" applyFont="1" applyBorder="1" applyAlignment="1" applyProtection="1">
      <alignment horizontal="center"/>
      <protection locked="0"/>
    </xf>
    <xf numFmtId="43" fontId="8" fillId="3" borderId="0" xfId="0" applyNumberFormat="1" applyFont="1" applyFill="1" applyAlignment="1">
      <alignment horizontal="right"/>
    </xf>
    <xf numFmtId="43" fontId="8" fillId="3" borderId="0" xfId="0" applyNumberFormat="1" applyFont="1" applyFill="1" applyAlignment="1" applyProtection="1">
      <alignment horizontal="right"/>
      <protection locked="0"/>
    </xf>
    <xf numFmtId="43" fontId="8" fillId="3" borderId="0" xfId="28" applyNumberFormat="1" applyFont="1" applyFill="1" applyAlignment="1">
      <alignment horizontal="right"/>
    </xf>
    <xf numFmtId="43" fontId="8" fillId="3" borderId="0" xfId="28" applyNumberFormat="1" applyFont="1" applyFill="1" applyAlignment="1" applyProtection="1">
      <alignment horizontal="right"/>
      <protection locked="0"/>
    </xf>
    <xf numFmtId="43" fontId="8" fillId="3" borderId="1" xfId="0" applyNumberFormat="1" applyFont="1" applyFill="1" applyBorder="1" applyAlignment="1">
      <alignment horizontal="right"/>
    </xf>
    <xf numFmtId="43" fontId="8" fillId="3" borderId="15" xfId="28" applyNumberFormat="1" applyFont="1" applyFill="1" applyBorder="1"/>
    <xf numFmtId="0" fontId="8" fillId="3" borderId="0" xfId="0" applyFont="1" applyFill="1" applyAlignment="1">
      <alignment horizontal="right"/>
    </xf>
    <xf numFmtId="0" fontId="8" fillId="3" borderId="0" xfId="0" applyFont="1" applyFill="1" applyAlignment="1">
      <alignment horizontal="center"/>
    </xf>
    <xf numFmtId="0" fontId="8" fillId="3" borderId="1" xfId="0" applyFont="1" applyFill="1" applyBorder="1" applyAlignment="1">
      <alignment horizontal="center"/>
    </xf>
    <xf numFmtId="0" fontId="8" fillId="3" borderId="0" xfId="0" applyFont="1" applyFill="1" applyAlignment="1" applyProtection="1">
      <alignment horizontal="right"/>
      <protection locked="0"/>
    </xf>
    <xf numFmtId="0" fontId="8" fillId="3" borderId="0" xfId="28" applyFont="1" applyFill="1" applyAlignment="1" applyProtection="1">
      <alignment horizontal="right"/>
      <protection locked="0"/>
    </xf>
    <xf numFmtId="0" fontId="15" fillId="0" borderId="0" xfId="0" applyFont="1"/>
    <xf numFmtId="0" fontId="8" fillId="0" borderId="16" xfId="0" applyFont="1" applyBorder="1" applyAlignment="1" applyProtection="1">
      <alignment horizontal="center"/>
      <protection locked="0"/>
    </xf>
    <xf numFmtId="0" fontId="54" fillId="0" borderId="1" xfId="0" applyFont="1" applyBorder="1" applyAlignment="1" applyProtection="1">
      <alignment horizontal="center"/>
      <protection locked="0"/>
    </xf>
    <xf numFmtId="39" fontId="55" fillId="3" borderId="0" xfId="0" applyNumberFormat="1" applyFont="1" applyFill="1" applyAlignment="1">
      <alignment horizontal="right"/>
    </xf>
    <xf numFmtId="39" fontId="8" fillId="5" borderId="0" xfId="28" applyNumberFormat="1" applyFont="1" applyFill="1" applyAlignment="1">
      <alignment horizontal="right"/>
    </xf>
    <xf numFmtId="39" fontId="8" fillId="5" borderId="0" xfId="0" applyNumberFormat="1" applyFont="1" applyFill="1" applyAlignment="1">
      <alignment horizontal="right"/>
    </xf>
    <xf numFmtId="39" fontId="8" fillId="5" borderId="0" xfId="0" applyNumberFormat="1" applyFont="1" applyFill="1" applyAlignment="1">
      <alignment horizontal="center"/>
    </xf>
    <xf numFmtId="39" fontId="8" fillId="5" borderId="1" xfId="0" applyNumberFormat="1" applyFont="1" applyFill="1" applyBorder="1" applyAlignment="1">
      <alignment horizontal="center"/>
    </xf>
    <xf numFmtId="43" fontId="8" fillId="5" borderId="0" xfId="0" applyNumberFormat="1" applyFont="1" applyFill="1" applyAlignment="1">
      <alignment horizontal="right"/>
    </xf>
    <xf numFmtId="43" fontId="8" fillId="5" borderId="0" xfId="28" applyNumberFormat="1" applyFont="1" applyFill="1" applyAlignment="1">
      <alignment horizontal="right"/>
    </xf>
    <xf numFmtId="43" fontId="8" fillId="5" borderId="1" xfId="0" applyNumberFormat="1" applyFont="1" applyFill="1" applyBorder="1" applyAlignment="1">
      <alignment horizontal="right"/>
    </xf>
    <xf numFmtId="43" fontId="8" fillId="5" borderId="15" xfId="28" applyNumberFormat="1" applyFont="1" applyFill="1" applyBorder="1"/>
    <xf numFmtId="39" fontId="55" fillId="5" borderId="0" xfId="0" applyNumberFormat="1" applyFont="1" applyFill="1" applyAlignment="1">
      <alignment horizontal="right"/>
    </xf>
    <xf numFmtId="0" fontId="7" fillId="3" borderId="0" xfId="28" applyFont="1" applyFill="1" applyAlignment="1">
      <alignment horizontal="left"/>
    </xf>
    <xf numFmtId="0" fontId="7" fillId="3" borderId="0" xfId="0" applyFont="1" applyFill="1" applyAlignment="1">
      <alignment horizontal="left"/>
    </xf>
    <xf numFmtId="49" fontId="8" fillId="3" borderId="0" xfId="28" applyNumberFormat="1" applyFont="1" applyFill="1" applyAlignment="1">
      <alignment horizontal="right"/>
    </xf>
    <xf numFmtId="43" fontId="8" fillId="0" borderId="0" xfId="28" applyNumberFormat="1" applyFont="1" applyAlignment="1">
      <alignment horizontal="right"/>
    </xf>
    <xf numFmtId="43" fontId="7" fillId="0" borderId="0" xfId="28" applyNumberFormat="1" applyFont="1"/>
    <xf numFmtId="43" fontId="8" fillId="0" borderId="0" xfId="28" applyNumberFormat="1" applyFont="1"/>
    <xf numFmtId="0" fontId="8" fillId="0" borderId="0" xfId="28" applyFont="1" applyAlignment="1">
      <alignment horizontal="right"/>
    </xf>
    <xf numFmtId="43" fontId="8" fillId="0" borderId="0" xfId="28" applyNumberFormat="1" applyFont="1" applyAlignment="1">
      <alignment horizontal="left"/>
    </xf>
    <xf numFmtId="39" fontId="8" fillId="0" borderId="0" xfId="28" applyNumberFormat="1" applyFont="1" applyAlignment="1">
      <alignment horizontal="right"/>
    </xf>
    <xf numFmtId="39" fontId="8" fillId="0" borderId="0" xfId="28" applyNumberFormat="1" applyFont="1"/>
    <xf numFmtId="39" fontId="8" fillId="0" borderId="0" xfId="0" applyNumberFormat="1" applyFont="1" applyAlignment="1">
      <alignment horizontal="right"/>
    </xf>
    <xf numFmtId="39" fontId="8" fillId="0" borderId="0" xfId="0" applyNumberFormat="1" applyFont="1" applyAlignment="1">
      <alignment horizontal="center"/>
    </xf>
    <xf numFmtId="0" fontId="8" fillId="0" borderId="0" xfId="28" applyFont="1" applyAlignment="1">
      <alignment horizontal="center"/>
    </xf>
    <xf numFmtId="0" fontId="56" fillId="6" borderId="0" xfId="18" applyFont="1" applyFill="1" applyAlignment="1">
      <alignment horizontal="left"/>
    </xf>
    <xf numFmtId="43" fontId="56" fillId="6" borderId="0" xfId="1" applyFont="1" applyFill="1" applyAlignment="1">
      <alignment horizontal="left"/>
    </xf>
    <xf numFmtId="2" fontId="52" fillId="0" borderId="0" xfId="3" applyNumberFormat="1" applyFont="1" applyProtection="1">
      <protection locked="0"/>
    </xf>
    <xf numFmtId="0" fontId="9" fillId="0" borderId="0" xfId="28" applyFont="1" applyAlignment="1">
      <alignment vertical="center"/>
    </xf>
    <xf numFmtId="165" fontId="9" fillId="0" borderId="0" xfId="28" applyNumberFormat="1" applyFont="1" applyAlignment="1">
      <alignment horizontal="left" vertical="top"/>
    </xf>
    <xf numFmtId="39" fontId="57" fillId="3" borderId="0" xfId="28" applyNumberFormat="1" applyFont="1" applyFill="1" applyAlignment="1">
      <alignment horizontal="right"/>
    </xf>
    <xf numFmtId="0" fontId="57" fillId="3" borderId="0" xfId="28" applyFont="1" applyFill="1" applyAlignment="1">
      <alignment horizontal="right"/>
    </xf>
    <xf numFmtId="0" fontId="58" fillId="0" borderId="0" xfId="0" applyFont="1" applyAlignment="1" applyProtection="1">
      <alignment horizontal="left"/>
      <protection locked="0"/>
    </xf>
    <xf numFmtId="0" fontId="57" fillId="0" borderId="0" xfId="0" applyFont="1" applyAlignment="1" applyProtection="1">
      <alignment horizontal="left"/>
      <protection locked="0"/>
    </xf>
    <xf numFmtId="0" fontId="8" fillId="0" borderId="0" xfId="0" applyFont="1" applyAlignment="1">
      <alignment wrapText="1"/>
    </xf>
    <xf numFmtId="0" fontId="8" fillId="0" borderId="0" xfId="0" applyFont="1" applyAlignment="1">
      <alignment horizontal="right"/>
    </xf>
    <xf numFmtId="43" fontId="8" fillId="0" borderId="0" xfId="3" applyFont="1" applyProtection="1">
      <protection locked="0"/>
    </xf>
    <xf numFmtId="0" fontId="8" fillId="4" borderId="0" xfId="0" applyFont="1" applyFill="1" applyAlignment="1">
      <alignment horizontal="right"/>
    </xf>
    <xf numFmtId="0" fontId="24" fillId="0" borderId="0" xfId="0" quotePrefix="1" applyFont="1" applyAlignment="1">
      <alignment horizontal="left" vertical="top"/>
    </xf>
    <xf numFmtId="168" fontId="8" fillId="0" borderId="0" xfId="0" applyNumberFormat="1" applyFont="1" applyAlignment="1" applyProtection="1">
      <alignment horizontal="left"/>
      <protection locked="0"/>
    </xf>
    <xf numFmtId="39" fontId="8" fillId="0" borderId="1" xfId="0" applyNumberFormat="1" applyFont="1" applyBorder="1" applyProtection="1">
      <protection locked="0"/>
    </xf>
    <xf numFmtId="40" fontId="8" fillId="0" borderId="1" xfId="0" applyNumberFormat="1" applyFont="1" applyBorder="1" applyProtection="1">
      <protection locked="0"/>
    </xf>
    <xf numFmtId="39" fontId="8" fillId="0" borderId="2" xfId="0" applyNumberFormat="1" applyFont="1" applyBorder="1" applyProtection="1">
      <protection locked="0"/>
    </xf>
    <xf numFmtId="40" fontId="8" fillId="0" borderId="2" xfId="0" applyNumberFormat="1" applyFont="1" applyBorder="1" applyProtection="1">
      <protection locked="0"/>
    </xf>
    <xf numFmtId="0" fontId="20" fillId="0" borderId="0" xfId="28" applyFont="1" applyAlignment="1">
      <alignment horizontal="justify" vertical="top" wrapText="1"/>
    </xf>
    <xf numFmtId="0" fontId="29" fillId="0" borderId="0" xfId="0" applyFont="1" applyAlignment="1">
      <alignment horizontal="justify" vertical="top" wrapText="1" readingOrder="1"/>
    </xf>
    <xf numFmtId="0" fontId="8" fillId="0" borderId="0" xfId="0" applyFont="1" applyAlignment="1" applyProtection="1">
      <alignment horizontal="right"/>
      <protection locked="0"/>
    </xf>
    <xf numFmtId="164" fontId="8" fillId="0" borderId="0" xfId="0" applyNumberFormat="1" applyFont="1" applyAlignment="1" applyProtection="1">
      <alignment horizontal="right"/>
      <protection locked="0"/>
    </xf>
    <xf numFmtId="164" fontId="8" fillId="0" borderId="0" xfId="0" quotePrefix="1" applyNumberFormat="1" applyFont="1" applyAlignment="1" applyProtection="1">
      <alignment horizontal="right"/>
      <protection locked="0"/>
    </xf>
    <xf numFmtId="39" fontId="8" fillId="0" borderId="0" xfId="1" quotePrefix="1" applyNumberFormat="1" applyFont="1" applyBorder="1" applyAlignment="1" applyProtection="1">
      <alignment horizontal="right"/>
      <protection locked="0"/>
    </xf>
    <xf numFmtId="39" fontId="8" fillId="0" borderId="0" xfId="0" quotePrefix="1" applyNumberFormat="1" applyFont="1" applyAlignment="1" applyProtection="1">
      <alignment horizontal="right"/>
      <protection locked="0"/>
    </xf>
    <xf numFmtId="0" fontId="22" fillId="0" borderId="22" xfId="0" applyFont="1" applyBorder="1" applyAlignment="1">
      <alignment vertical="center" wrapText="1" readingOrder="1"/>
    </xf>
    <xf numFmtId="0" fontId="8" fillId="0" borderId="0" xfId="18" quotePrefix="1" applyFont="1" applyAlignment="1">
      <alignment vertical="top"/>
    </xf>
    <xf numFmtId="165" fontId="9" fillId="0" borderId="0" xfId="28" quotePrefix="1" applyNumberFormat="1" applyFont="1" applyAlignment="1">
      <alignment horizontal="center" vertical="top"/>
    </xf>
    <xf numFmtId="0" fontId="7" fillId="8" borderId="30" xfId="0" applyFont="1" applyFill="1" applyBorder="1" applyAlignment="1" applyProtection="1">
      <alignment horizontal="center"/>
      <protection locked="0"/>
    </xf>
    <xf numFmtId="0" fontId="7" fillId="8" borderId="31" xfId="0" applyFont="1" applyFill="1" applyBorder="1" applyAlignment="1" applyProtection="1">
      <alignment horizontal="center"/>
      <protection locked="0"/>
    </xf>
    <xf numFmtId="0" fontId="7" fillId="8" borderId="32" xfId="0" applyFont="1" applyFill="1" applyBorder="1" applyAlignment="1" applyProtection="1">
      <alignment horizontal="center"/>
      <protection locked="0"/>
    </xf>
    <xf numFmtId="0" fontId="9" fillId="0" borderId="0" xfId="28" applyFont="1" applyAlignment="1">
      <alignment vertical="justify"/>
    </xf>
    <xf numFmtId="0" fontId="60" fillId="0" borderId="0" xfId="28" applyFont="1" applyAlignment="1">
      <alignment vertical="top"/>
    </xf>
    <xf numFmtId="0" fontId="60" fillId="0" borderId="0" xfId="28" applyFont="1" applyAlignment="1" applyProtection="1">
      <alignment horizontal="left" vertical="top"/>
      <protection locked="0"/>
    </xf>
    <xf numFmtId="0" fontId="60" fillId="0" borderId="0" xfId="28" applyFont="1" applyAlignment="1" applyProtection="1">
      <alignment vertical="top"/>
      <protection locked="0"/>
    </xf>
    <xf numFmtId="0" fontId="61" fillId="0" borderId="0" xfId="28" applyFont="1" applyAlignment="1">
      <alignment horizontal="centerContinuous" vertical="center"/>
    </xf>
    <xf numFmtId="40" fontId="8" fillId="10" borderId="29" xfId="0" applyNumberFormat="1" applyFont="1" applyFill="1" applyBorder="1" applyProtection="1">
      <protection locked="0"/>
    </xf>
    <xf numFmtId="0" fontId="35" fillId="0" borderId="0" xfId="15" applyFont="1" applyAlignment="1" applyProtection="1">
      <protection locked="0"/>
    </xf>
    <xf numFmtId="0" fontId="9" fillId="0" borderId="0" xfId="0" applyFont="1" applyProtection="1">
      <protection locked="0"/>
    </xf>
    <xf numFmtId="0" fontId="20" fillId="0" borderId="0" xfId="0" applyFont="1" applyProtection="1">
      <protection locked="0"/>
    </xf>
    <xf numFmtId="0" fontId="20" fillId="0" borderId="2" xfId="0" applyFont="1" applyBorder="1" applyAlignment="1" applyProtection="1">
      <alignment horizontal="left"/>
      <protection locked="0"/>
    </xf>
    <xf numFmtId="0" fontId="20" fillId="0" borderId="0" xfId="0" applyFont="1" applyAlignment="1" applyProtection="1">
      <alignment horizontal="left"/>
      <protection locked="0"/>
    </xf>
    <xf numFmtId="0" fontId="20" fillId="0" borderId="0" xfId="0" applyFont="1" applyAlignment="1" applyProtection="1">
      <alignment horizontal="center"/>
      <protection locked="0"/>
    </xf>
    <xf numFmtId="0" fontId="20" fillId="0" borderId="16" xfId="0" applyFont="1" applyBorder="1" applyAlignment="1" applyProtection="1">
      <alignment horizontal="center"/>
      <protection locked="0"/>
    </xf>
    <xf numFmtId="0" fontId="20" fillId="0" borderId="1" xfId="0" applyFont="1" applyBorder="1" applyAlignment="1" applyProtection="1">
      <alignment horizontal="center"/>
      <protection locked="0"/>
    </xf>
    <xf numFmtId="0" fontId="63" fillId="0" borderId="1" xfId="0" applyFont="1" applyBorder="1" applyAlignment="1" applyProtection="1">
      <alignment horizontal="center"/>
      <protection locked="0"/>
    </xf>
    <xf numFmtId="39" fontId="9" fillId="0" borderId="1" xfId="0" applyNumberFormat="1" applyFont="1" applyBorder="1" applyAlignment="1" applyProtection="1">
      <alignment horizontal="center"/>
      <protection locked="0"/>
    </xf>
    <xf numFmtId="39" fontId="20" fillId="0" borderId="3" xfId="0" applyNumberFormat="1" applyFont="1" applyBorder="1" applyProtection="1">
      <protection locked="0"/>
    </xf>
    <xf numFmtId="39" fontId="9" fillId="0" borderId="6" xfId="0" applyNumberFormat="1" applyFont="1" applyBorder="1" applyAlignment="1" applyProtection="1">
      <alignment horizontal="center"/>
      <protection locked="0"/>
    </xf>
    <xf numFmtId="39" fontId="9" fillId="0" borderId="4" xfId="0" applyNumberFormat="1" applyFont="1" applyBorder="1" applyAlignment="1" applyProtection="1">
      <alignment horizontal="center"/>
      <protection locked="0"/>
    </xf>
    <xf numFmtId="164" fontId="20" fillId="0" borderId="6" xfId="0" quotePrefix="1" applyNumberFormat="1" applyFont="1" applyBorder="1" applyAlignment="1" applyProtection="1">
      <alignment horizontal="center"/>
      <protection locked="0"/>
    </xf>
    <xf numFmtId="164" fontId="20" fillId="0" borderId="1" xfId="0" quotePrefix="1" applyNumberFormat="1" applyFont="1" applyBorder="1" applyAlignment="1" applyProtection="1">
      <alignment horizontal="center"/>
      <protection locked="0"/>
    </xf>
    <xf numFmtId="0" fontId="9" fillId="8" borderId="31" xfId="0" applyFont="1" applyFill="1" applyBorder="1" applyAlignment="1" applyProtection="1">
      <alignment horizontal="center" vertical="center"/>
      <protection locked="0"/>
    </xf>
    <xf numFmtId="0" fontId="9" fillId="8" borderId="30" xfId="0" applyFont="1" applyFill="1" applyBorder="1" applyAlignment="1" applyProtection="1">
      <alignment horizontal="center" vertical="center"/>
      <protection locked="0"/>
    </xf>
    <xf numFmtId="0" fontId="9" fillId="8" borderId="32" xfId="0" applyFont="1" applyFill="1" applyBorder="1" applyAlignment="1" applyProtection="1">
      <alignment horizontal="center" vertical="center"/>
      <protection locked="0"/>
    </xf>
    <xf numFmtId="0" fontId="20" fillId="0" borderId="5" xfId="0" applyFont="1" applyBorder="1" applyAlignment="1" applyProtection="1">
      <alignment horizontal="center"/>
      <protection locked="0"/>
    </xf>
    <xf numFmtId="0" fontId="20" fillId="0" borderId="4" xfId="0" applyFont="1" applyBorder="1" applyAlignment="1" applyProtection="1">
      <alignment horizontal="center"/>
      <protection locked="0"/>
    </xf>
    <xf numFmtId="39" fontId="20" fillId="0" borderId="2" xfId="0" applyNumberFormat="1" applyFont="1" applyBorder="1"/>
    <xf numFmtId="39" fontId="20" fillId="0" borderId="0" xfId="0" applyNumberFormat="1" applyFont="1" applyProtection="1">
      <protection locked="0"/>
    </xf>
    <xf numFmtId="39" fontId="26" fillId="0" borderId="0" xfId="0" applyNumberFormat="1" applyFont="1" applyAlignment="1" applyProtection="1">
      <alignment horizontal="center"/>
      <protection locked="0"/>
    </xf>
    <xf numFmtId="39" fontId="20" fillId="0" borderId="2" xfId="0" applyNumberFormat="1" applyFont="1" applyBorder="1" applyAlignment="1">
      <alignment horizontal="right"/>
    </xf>
    <xf numFmtId="39" fontId="20" fillId="0" borderId="0" xfId="0" applyNumberFormat="1" applyFont="1" applyAlignment="1" applyProtection="1">
      <alignment horizontal="right"/>
      <protection locked="0"/>
    </xf>
    <xf numFmtId="39" fontId="9" fillId="0" borderId="1" xfId="0" applyNumberFormat="1" applyFont="1" applyBorder="1"/>
    <xf numFmtId="39" fontId="9" fillId="0" borderId="0" xfId="0" applyNumberFormat="1" applyFont="1" applyAlignment="1" applyProtection="1">
      <alignment horizontal="right"/>
      <protection locked="0"/>
    </xf>
    <xf numFmtId="39" fontId="26" fillId="0" borderId="11" xfId="0" applyNumberFormat="1" applyFont="1" applyBorder="1" applyAlignment="1" applyProtection="1">
      <alignment horizontal="center"/>
      <protection locked="0"/>
    </xf>
    <xf numFmtId="40" fontId="9" fillId="9" borderId="0" xfId="0" applyNumberFormat="1" applyFont="1" applyFill="1" applyAlignment="1" applyProtection="1">
      <alignment horizontal="center"/>
      <protection locked="0"/>
    </xf>
    <xf numFmtId="40" fontId="20" fillId="0" borderId="0" xfId="0" applyNumberFormat="1" applyFont="1" applyProtection="1">
      <protection locked="0"/>
    </xf>
    <xf numFmtId="39" fontId="59" fillId="0" borderId="0" xfId="0" applyNumberFormat="1" applyFont="1" applyAlignment="1" applyProtection="1">
      <alignment horizontal="right"/>
      <protection locked="0"/>
    </xf>
    <xf numFmtId="0" fontId="20" fillId="0" borderId="0" xfId="0" applyFont="1" applyAlignment="1" applyProtection="1">
      <alignment horizontal="left" wrapText="1"/>
      <protection locked="0"/>
    </xf>
    <xf numFmtId="39" fontId="26" fillId="0" borderId="13" xfId="0" applyNumberFormat="1" applyFont="1" applyBorder="1" applyAlignment="1" applyProtection="1">
      <alignment horizontal="center"/>
      <protection locked="0"/>
    </xf>
    <xf numFmtId="0" fontId="9" fillId="8" borderId="0" xfId="0" applyFont="1" applyFill="1" applyProtection="1">
      <protection locked="0"/>
    </xf>
    <xf numFmtId="43" fontId="8" fillId="11" borderId="0" xfId="28" applyNumberFormat="1" applyFont="1" applyFill="1" applyAlignment="1">
      <alignment horizontal="right"/>
    </xf>
    <xf numFmtId="0" fontId="54" fillId="0" borderId="0" xfId="0" applyFont="1" applyAlignment="1" applyProtection="1">
      <alignment horizontal="center"/>
      <protection locked="0"/>
    </xf>
    <xf numFmtId="40" fontId="13" fillId="9" borderId="0" xfId="0" applyNumberFormat="1" applyFont="1" applyFill="1" applyAlignment="1" applyProtection="1">
      <alignment horizontal="center"/>
      <protection locked="0"/>
    </xf>
    <xf numFmtId="0" fontId="59" fillId="0" borderId="0" xfId="28" applyFont="1" applyAlignment="1">
      <alignment vertical="top" wrapText="1"/>
    </xf>
    <xf numFmtId="0" fontId="24" fillId="0" borderId="0" xfId="0" applyFont="1" applyAlignment="1">
      <alignment horizontal="justify" wrapText="1" readingOrder="1"/>
    </xf>
    <xf numFmtId="0" fontId="8" fillId="0" borderId="19" xfId="32" applyFont="1" applyBorder="1" applyProtection="1">
      <protection locked="0"/>
    </xf>
    <xf numFmtId="0" fontId="8" fillId="0" borderId="0" xfId="32" applyFont="1" applyProtection="1">
      <protection locked="0"/>
    </xf>
    <xf numFmtId="0" fontId="8" fillId="0" borderId="25" xfId="32" applyFont="1" applyBorder="1" applyProtection="1">
      <protection locked="0"/>
    </xf>
    <xf numFmtId="0" fontId="37" fillId="0" borderId="0" xfId="32" applyFont="1" applyProtection="1">
      <protection locked="0"/>
    </xf>
    <xf numFmtId="0" fontId="12" fillId="0" borderId="0" xfId="32" applyFont="1" applyProtection="1">
      <protection locked="0"/>
    </xf>
    <xf numFmtId="0" fontId="64" fillId="0" borderId="0" xfId="32" applyFont="1"/>
    <xf numFmtId="0" fontId="64" fillId="0" borderId="0" xfId="32" applyFont="1" applyProtection="1">
      <protection locked="0"/>
    </xf>
    <xf numFmtId="0" fontId="64" fillId="0" borderId="0" xfId="32" applyFont="1" applyAlignment="1">
      <alignment horizontal="left" vertical="center"/>
    </xf>
    <xf numFmtId="0" fontId="7" fillId="0" borderId="0" xfId="32" applyFont="1" applyAlignment="1" applyProtection="1">
      <alignment horizontal="center"/>
      <protection locked="0"/>
    </xf>
    <xf numFmtId="0" fontId="8" fillId="0" borderId="1" xfId="32" applyFont="1" applyBorder="1" applyProtection="1">
      <protection locked="0"/>
    </xf>
    <xf numFmtId="0" fontId="20" fillId="0" borderId="0" xfId="32" applyFont="1"/>
    <xf numFmtId="0" fontId="32" fillId="0" borderId="0" xfId="32" applyFont="1" applyProtection="1">
      <protection locked="0"/>
    </xf>
    <xf numFmtId="0" fontId="20" fillId="0" borderId="1" xfId="32" applyFont="1" applyBorder="1" applyProtection="1">
      <protection locked="0"/>
    </xf>
    <xf numFmtId="0" fontId="66" fillId="0" borderId="0" xfId="32" applyFont="1" applyProtection="1">
      <protection locked="0"/>
    </xf>
    <xf numFmtId="0" fontId="67" fillId="0" borderId="0" xfId="32" applyFont="1" applyProtection="1">
      <protection locked="0"/>
    </xf>
    <xf numFmtId="0" fontId="32" fillId="0" borderId="0" xfId="32" applyFont="1"/>
    <xf numFmtId="0" fontId="8" fillId="0" borderId="8" xfId="32" applyFont="1" applyBorder="1" applyProtection="1">
      <protection locked="0"/>
    </xf>
    <xf numFmtId="0" fontId="33" fillId="0" borderId="0" xfId="32" applyFont="1"/>
    <xf numFmtId="0" fontId="8" fillId="0" borderId="0" xfId="32" applyFont="1"/>
    <xf numFmtId="0" fontId="32" fillId="0" borderId="19" xfId="32" applyFont="1" applyBorder="1"/>
    <xf numFmtId="0" fontId="8" fillId="0" borderId="19" xfId="32" applyFont="1" applyBorder="1"/>
    <xf numFmtId="0" fontId="67" fillId="0" borderId="0" xfId="32" applyFont="1"/>
    <xf numFmtId="0" fontId="16" fillId="0" borderId="0" xfId="32" applyFont="1" applyAlignment="1">
      <alignment horizontal="center"/>
    </xf>
    <xf numFmtId="0" fontId="7" fillId="0" borderId="0" xfId="32" applyFont="1" applyAlignment="1">
      <alignment horizontal="center"/>
    </xf>
    <xf numFmtId="0" fontId="9" fillId="0" borderId="1" xfId="32" quotePrefix="1" applyFont="1" applyBorder="1" applyAlignment="1">
      <alignment horizontal="center"/>
    </xf>
    <xf numFmtId="0" fontId="7" fillId="0" borderId="0" xfId="32" applyFont="1"/>
    <xf numFmtId="0" fontId="14" fillId="0" borderId="0" xfId="32" applyFont="1"/>
    <xf numFmtId="0" fontId="12" fillId="0" borderId="0" xfId="32" applyFont="1"/>
    <xf numFmtId="0" fontId="7" fillId="0" borderId="1" xfId="32" applyFont="1" applyBorder="1" applyAlignment="1">
      <alignment horizontal="center"/>
    </xf>
    <xf numFmtId="0" fontId="8" fillId="0" borderId="10" xfId="32" applyFont="1" applyBorder="1" applyProtection="1">
      <protection locked="0"/>
    </xf>
    <xf numFmtId="2" fontId="12" fillId="0" borderId="10" xfId="32" applyNumberFormat="1" applyFont="1" applyBorder="1"/>
    <xf numFmtId="2" fontId="8" fillId="0" borderId="0" xfId="32" applyNumberFormat="1" applyFont="1" applyProtection="1">
      <protection locked="0"/>
    </xf>
    <xf numFmtId="2" fontId="8" fillId="0" borderId="10" xfId="32" applyNumberFormat="1" applyFont="1" applyBorder="1" applyProtection="1">
      <protection locked="0"/>
    </xf>
    <xf numFmtId="2" fontId="8" fillId="0" borderId="1" xfId="32" applyNumberFormat="1" applyFont="1" applyBorder="1" applyProtection="1">
      <protection locked="0"/>
    </xf>
    <xf numFmtId="2" fontId="8" fillId="0" borderId="27" xfId="32" applyNumberFormat="1" applyFont="1" applyBorder="1" applyProtection="1">
      <protection locked="0"/>
    </xf>
    <xf numFmtId="2" fontId="12" fillId="0" borderId="15" xfId="33" applyNumberFormat="1" applyFont="1" applyBorder="1"/>
    <xf numFmtId="2" fontId="8" fillId="0" borderId="0" xfId="32" applyNumberFormat="1" applyFont="1"/>
    <xf numFmtId="2" fontId="12" fillId="0" borderId="15" xfId="32" applyNumberFormat="1" applyFont="1" applyBorder="1"/>
    <xf numFmtId="0" fontId="12" fillId="0" borderId="0" xfId="32" applyFont="1" applyAlignment="1" applyProtection="1">
      <alignment horizontal="center"/>
      <protection locked="0"/>
    </xf>
    <xf numFmtId="0" fontId="8" fillId="0" borderId="0" xfId="32" applyFont="1" applyAlignment="1" applyProtection="1">
      <alignment horizontal="center"/>
      <protection locked="0"/>
    </xf>
    <xf numFmtId="0" fontId="13" fillId="0" borderId="0" xfId="32" applyFont="1" applyAlignment="1" applyProtection="1">
      <alignment horizontal="center"/>
      <protection locked="0"/>
    </xf>
    <xf numFmtId="0" fontId="16" fillId="0" borderId="0" xfId="32" applyFont="1" applyAlignment="1" applyProtection="1">
      <alignment horizontal="center"/>
      <protection locked="0"/>
    </xf>
    <xf numFmtId="0" fontId="9" fillId="0" borderId="0" xfId="32" applyFont="1" applyProtection="1">
      <protection locked="0"/>
    </xf>
    <xf numFmtId="0" fontId="7" fillId="0" borderId="0" xfId="32" applyFont="1" applyProtection="1">
      <protection locked="0"/>
    </xf>
    <xf numFmtId="0" fontId="20" fillId="0" borderId="0" xfId="32" quotePrefix="1" applyFont="1"/>
    <xf numFmtId="2" fontId="20" fillId="0" borderId="1" xfId="32" applyNumberFormat="1" applyFont="1" applyBorder="1"/>
    <xf numFmtId="2" fontId="20" fillId="0" borderId="15" xfId="32" applyNumberFormat="1" applyFont="1" applyBorder="1"/>
    <xf numFmtId="0" fontId="13" fillId="0" borderId="0" xfId="32" applyFont="1" applyAlignment="1">
      <alignment horizontal="center"/>
    </xf>
    <xf numFmtId="0" fontId="9" fillId="0" borderId="19" xfId="32" applyFont="1" applyBorder="1" applyAlignment="1" applyProtection="1">
      <alignment horizontal="center"/>
      <protection locked="0"/>
    </xf>
    <xf numFmtId="0" fontId="9" fillId="0" borderId="0" xfId="32" applyFont="1"/>
    <xf numFmtId="0" fontId="25" fillId="0" borderId="0" xfId="32" applyFont="1"/>
    <xf numFmtId="0" fontId="12" fillId="0" borderId="1" xfId="32" applyFont="1" applyBorder="1" applyAlignment="1">
      <alignment horizontal="center"/>
    </xf>
    <xf numFmtId="0" fontId="8" fillId="0" borderId="0" xfId="32" applyFont="1" applyAlignment="1">
      <alignment horizontal="center"/>
    </xf>
    <xf numFmtId="0" fontId="8" fillId="0" borderId="17" xfId="32" applyFont="1" applyBorder="1" applyProtection="1">
      <protection locked="0"/>
    </xf>
    <xf numFmtId="2" fontId="8" fillId="0" borderId="17" xfId="32" applyNumberFormat="1" applyFont="1" applyBorder="1" applyProtection="1">
      <protection locked="0"/>
    </xf>
    <xf numFmtId="0" fontId="8" fillId="0" borderId="27" xfId="32" applyFont="1" applyBorder="1" applyProtection="1">
      <protection locked="0"/>
    </xf>
    <xf numFmtId="2" fontId="8" fillId="0" borderId="15" xfId="32" applyNumberFormat="1" applyFont="1" applyBorder="1"/>
    <xf numFmtId="0" fontId="25" fillId="0" borderId="0" xfId="32" quotePrefix="1" applyFont="1"/>
    <xf numFmtId="0" fontId="9" fillId="0" borderId="0" xfId="32" applyFont="1" applyAlignment="1" applyProtection="1">
      <alignment horizontal="center"/>
      <protection locked="0"/>
    </xf>
    <xf numFmtId="0" fontId="9" fillId="0" borderId="0" xfId="32" applyFont="1" applyAlignment="1" applyProtection="1">
      <alignment horizontal="left"/>
      <protection locked="0"/>
    </xf>
    <xf numFmtId="0" fontId="8" fillId="0" borderId="0" xfId="32" applyFont="1" applyAlignment="1" applyProtection="1">
      <alignment horizontal="left"/>
      <protection locked="0"/>
    </xf>
    <xf numFmtId="0" fontId="42" fillId="0" borderId="0" xfId="32" applyFont="1"/>
    <xf numFmtId="0" fontId="13" fillId="0" borderId="0" xfId="32" applyFont="1"/>
    <xf numFmtId="0" fontId="70" fillId="0" borderId="0" xfId="0" applyFont="1" applyAlignment="1">
      <alignment horizontal="left" readingOrder="1"/>
    </xf>
    <xf numFmtId="0" fontId="9" fillId="0" borderId="0" xfId="32" applyFont="1" applyAlignment="1">
      <alignment vertical="top" wrapText="1"/>
    </xf>
    <xf numFmtId="0" fontId="20" fillId="0" borderId="0" xfId="32" applyFont="1" applyAlignment="1">
      <alignment vertical="top"/>
    </xf>
    <xf numFmtId="0" fontId="20" fillId="0" borderId="0" xfId="32" applyFont="1" applyAlignment="1">
      <alignment horizontal="justify" vertical="top" wrapText="1"/>
    </xf>
    <xf numFmtId="0" fontId="6" fillId="0" borderId="0" xfId="18" applyFont="1"/>
    <xf numFmtId="0" fontId="48" fillId="0" borderId="1" xfId="35" applyFont="1" applyBorder="1"/>
    <xf numFmtId="0" fontId="50" fillId="0" borderId="1" xfId="35" applyFont="1" applyBorder="1"/>
    <xf numFmtId="0" fontId="50" fillId="0" borderId="0" xfId="35" applyFont="1" applyAlignment="1">
      <alignment horizontal="left"/>
    </xf>
    <xf numFmtId="0" fontId="39" fillId="0" borderId="1" xfId="35" applyFont="1" applyBorder="1"/>
    <xf numFmtId="0" fontId="50" fillId="0" borderId="0" xfId="35" applyFont="1"/>
    <xf numFmtId="0" fontId="6" fillId="0" borderId="0" xfId="35"/>
    <xf numFmtId="0" fontId="53" fillId="0" borderId="0" xfId="35" applyFont="1"/>
    <xf numFmtId="0" fontId="49" fillId="0" borderId="0" xfId="35" applyFont="1"/>
    <xf numFmtId="39" fontId="6" fillId="12" borderId="0" xfId="35" applyNumberFormat="1" applyFill="1"/>
    <xf numFmtId="0" fontId="6" fillId="0" borderId="0" xfId="35" quotePrefix="1"/>
    <xf numFmtId="0" fontId="51" fillId="0" borderId="0" xfId="35" applyFont="1"/>
    <xf numFmtId="0" fontId="52" fillId="0" borderId="0" xfId="35" applyFont="1"/>
    <xf numFmtId="0" fontId="52" fillId="0" borderId="0" xfId="35" applyFont="1" applyAlignment="1">
      <alignment horizontal="left"/>
    </xf>
    <xf numFmtId="0" fontId="6" fillId="0" borderId="0" xfId="35" applyAlignment="1">
      <alignment horizontal="left"/>
    </xf>
    <xf numFmtId="39" fontId="8" fillId="0" borderId="0" xfId="0" applyNumberFormat="1" applyFont="1" applyAlignment="1" applyProtection="1">
      <alignment horizontal="left"/>
      <protection locked="0"/>
    </xf>
    <xf numFmtId="43" fontId="8" fillId="0" borderId="0" xfId="1" applyFont="1" applyAlignment="1" applyProtection="1">
      <alignment horizontal="left"/>
      <protection locked="0"/>
    </xf>
    <xf numFmtId="0" fontId="71" fillId="0" borderId="0" xfId="0" applyFont="1"/>
    <xf numFmtId="0" fontId="39" fillId="0" borderId="0" xfId="0" applyFont="1"/>
    <xf numFmtId="43" fontId="71" fillId="0" borderId="0" xfId="1" applyFont="1"/>
    <xf numFmtId="0" fontId="9" fillId="0" borderId="0" xfId="32" applyFont="1" applyAlignment="1">
      <alignment horizontal="center"/>
    </xf>
    <xf numFmtId="0" fontId="73" fillId="0" borderId="0" xfId="0" applyFont="1"/>
    <xf numFmtId="0" fontId="72" fillId="0" borderId="0" xfId="0" applyFont="1"/>
    <xf numFmtId="0" fontId="51" fillId="0" borderId="0" xfId="0" applyFont="1"/>
    <xf numFmtId="0" fontId="8" fillId="0" borderId="1" xfId="0" applyFont="1" applyBorder="1" applyAlignment="1">
      <alignment wrapText="1"/>
    </xf>
    <xf numFmtId="0" fontId="51" fillId="0" borderId="16" xfId="0" applyFont="1" applyBorder="1"/>
    <xf numFmtId="0" fontId="20" fillId="0" borderId="16" xfId="28" applyFont="1" applyBorder="1"/>
    <xf numFmtId="0" fontId="51" fillId="0" borderId="5" xfId="0" applyFont="1" applyBorder="1"/>
    <xf numFmtId="0" fontId="71" fillId="0" borderId="5" xfId="0" applyFont="1" applyBorder="1"/>
    <xf numFmtId="0" fontId="20" fillId="0" borderId="5" xfId="28" applyFont="1" applyBorder="1"/>
    <xf numFmtId="4" fontId="71" fillId="0" borderId="16" xfId="0" applyNumberFormat="1" applyFont="1" applyBorder="1"/>
    <xf numFmtId="43" fontId="71" fillId="0" borderId="16" xfId="1" applyFont="1" applyBorder="1"/>
    <xf numFmtId="0" fontId="48" fillId="0" borderId="16" xfId="0" applyFont="1" applyBorder="1" applyAlignment="1">
      <alignment horizontal="center"/>
    </xf>
    <xf numFmtId="0" fontId="48" fillId="0" borderId="9" xfId="0" applyFont="1" applyBorder="1" applyAlignment="1">
      <alignment horizontal="center"/>
    </xf>
    <xf numFmtId="0" fontId="48" fillId="0" borderId="0" xfId="0" applyFont="1" applyAlignment="1">
      <alignment horizontal="center"/>
    </xf>
    <xf numFmtId="0" fontId="48" fillId="0" borderId="1" xfId="0" applyFont="1" applyBorder="1" applyAlignment="1">
      <alignment horizontal="center"/>
    </xf>
    <xf numFmtId="0" fontId="8" fillId="0" borderId="0" xfId="0" applyFont="1" applyAlignment="1">
      <alignment horizontal="left" wrapText="1"/>
    </xf>
    <xf numFmtId="0" fontId="48" fillId="0" borderId="4" xfId="0" applyFont="1" applyBorder="1" applyAlignment="1">
      <alignment horizontal="center"/>
    </xf>
    <xf numFmtId="0" fontId="77" fillId="0" borderId="0" xfId="0" applyFont="1" applyAlignment="1" applyProtection="1">
      <alignment horizontal="left"/>
      <protection locked="0"/>
    </xf>
    <xf numFmtId="0" fontId="6" fillId="0" borderId="9" xfId="28" applyFont="1" applyBorder="1" applyAlignment="1">
      <alignment horizontal="center"/>
    </xf>
    <xf numFmtId="0" fontId="48" fillId="0" borderId="1" xfId="0" applyFont="1" applyBorder="1" applyProtection="1">
      <protection locked="0"/>
    </xf>
    <xf numFmtId="0" fontId="51" fillId="13" borderId="0" xfId="35" applyFont="1" applyFill="1"/>
    <xf numFmtId="0" fontId="49" fillId="13" borderId="0" xfId="35" applyFont="1" applyFill="1"/>
    <xf numFmtId="0" fontId="6" fillId="13" borderId="0" xfId="35" applyFill="1"/>
    <xf numFmtId="0" fontId="6" fillId="13" borderId="0" xfId="35" quotePrefix="1" applyFill="1"/>
    <xf numFmtId="0" fontId="20" fillId="0" borderId="0" xfId="28" applyFont="1" applyAlignment="1">
      <alignment horizontal="left" vertical="top" wrapText="1"/>
    </xf>
    <xf numFmtId="0" fontId="9" fillId="0" borderId="0" xfId="18" applyFont="1" applyAlignment="1" applyProtection="1">
      <alignment vertical="top"/>
      <protection locked="0"/>
    </xf>
    <xf numFmtId="0" fontId="8" fillId="0" borderId="0" xfId="0" quotePrefix="1" applyFont="1" applyAlignment="1">
      <alignment vertical="top"/>
    </xf>
    <xf numFmtId="0" fontId="20" fillId="0" borderId="2" xfId="28" applyFont="1" applyBorder="1" applyAlignment="1">
      <alignment horizontal="left" vertical="top" wrapText="1"/>
    </xf>
    <xf numFmtId="0" fontId="20" fillId="0" borderId="2" xfId="28" applyFont="1" applyBorder="1" applyAlignment="1">
      <alignment vertical="top" wrapText="1"/>
    </xf>
    <xf numFmtId="164" fontId="8" fillId="0" borderId="28" xfId="0" quotePrefix="1" applyNumberFormat="1" applyFont="1" applyBorder="1" applyAlignment="1">
      <alignment horizontal="center"/>
    </xf>
    <xf numFmtId="0" fontId="20" fillId="0" borderId="0" xfId="0" applyFont="1" applyAlignment="1">
      <alignment vertical="top" wrapText="1"/>
    </xf>
    <xf numFmtId="0" fontId="20" fillId="0" borderId="0" xfId="0" applyFont="1" applyAlignment="1">
      <alignment horizontal="left" vertical="top" wrapText="1"/>
    </xf>
    <xf numFmtId="0" fontId="7" fillId="0" borderId="0" xfId="18" applyFont="1" applyAlignment="1">
      <alignment vertical="top"/>
    </xf>
    <xf numFmtId="0" fontId="71" fillId="0" borderId="8" xfId="0" applyFont="1" applyBorder="1" applyProtection="1">
      <protection locked="0"/>
    </xf>
    <xf numFmtId="4" fontId="71" fillId="0" borderId="8" xfId="0" applyNumberFormat="1" applyFont="1" applyBorder="1" applyProtection="1">
      <protection locked="0"/>
    </xf>
    <xf numFmtId="0" fontId="85" fillId="0" borderId="0" xfId="0" applyFont="1"/>
    <xf numFmtId="43" fontId="85" fillId="0" borderId="0" xfId="1" applyFont="1"/>
    <xf numFmtId="0" fontId="46" fillId="0" borderId="0" xfId="28" applyFont="1" applyAlignment="1">
      <alignment horizontal="center" vertical="center" wrapText="1"/>
    </xf>
    <xf numFmtId="165" fontId="20" fillId="0" borderId="0" xfId="28" applyNumberFormat="1" applyFont="1" applyAlignment="1">
      <alignment horizontal="center" vertical="center"/>
    </xf>
    <xf numFmtId="0" fontId="8" fillId="0" borderId="10" xfId="32" quotePrefix="1" applyFont="1" applyBorder="1" applyProtection="1">
      <protection locked="0"/>
    </xf>
    <xf numFmtId="2" fontId="8" fillId="0" borderId="23" xfId="32" applyNumberFormat="1" applyFont="1" applyBorder="1"/>
    <xf numFmtId="0" fontId="8" fillId="0" borderId="8" xfId="32" applyFont="1" applyBorder="1"/>
    <xf numFmtId="0" fontId="8" fillId="0" borderId="0" xfId="32" applyFont="1" applyAlignment="1">
      <alignment horizontal="left"/>
    </xf>
    <xf numFmtId="0" fontId="8" fillId="0" borderId="8" xfId="32" applyFont="1" applyBorder="1" applyAlignment="1">
      <alignment horizontal="left"/>
    </xf>
    <xf numFmtId="0" fontId="63" fillId="0" borderId="0" xfId="28" applyFont="1" applyAlignment="1">
      <alignment horizontal="right" vertical="center" wrapText="1"/>
    </xf>
    <xf numFmtId="0" fontId="45" fillId="0" borderId="0" xfId="0" applyFont="1"/>
    <xf numFmtId="0" fontId="18" fillId="0" borderId="0" xfId="15" applyAlignment="1" applyProtection="1"/>
    <xf numFmtId="0" fontId="20" fillId="0" borderId="0" xfId="32" applyFont="1" applyAlignment="1">
      <alignment horizontal="left"/>
    </xf>
    <xf numFmtId="0" fontId="6" fillId="0" borderId="0" xfId="24" applyFont="1"/>
    <xf numFmtId="0" fontId="13" fillId="0" borderId="0" xfId="0" applyFont="1" applyAlignment="1" applyProtection="1">
      <alignment horizontal="right"/>
      <protection locked="0"/>
    </xf>
    <xf numFmtId="0" fontId="0" fillId="0" borderId="0" xfId="0" applyAlignment="1">
      <alignment horizontal="center"/>
    </xf>
    <xf numFmtId="0" fontId="20" fillId="0" borderId="0" xfId="0" applyFont="1" applyAlignment="1">
      <alignment horizontal="center" vertical="top" wrapText="1"/>
    </xf>
    <xf numFmtId="0" fontId="85" fillId="0" borderId="0" xfId="0" applyFont="1" applyAlignment="1">
      <alignment horizontal="center"/>
    </xf>
    <xf numFmtId="0" fontId="64" fillId="0" borderId="0" xfId="0" applyFont="1" applyAlignment="1" applyProtection="1">
      <alignment horizontal="left" wrapText="1"/>
      <protection locked="0"/>
    </xf>
    <xf numFmtId="0" fontId="12" fillId="0" borderId="0" xfId="0" applyFont="1" applyAlignment="1" applyProtection="1">
      <alignment horizontal="left" wrapText="1"/>
      <protection locked="0"/>
    </xf>
    <xf numFmtId="0" fontId="20" fillId="0" borderId="0" xfId="28" applyFont="1" applyAlignment="1">
      <alignment vertical="center"/>
    </xf>
    <xf numFmtId="0" fontId="80" fillId="9" borderId="0" xfId="18" applyFont="1" applyFill="1" applyAlignment="1">
      <alignment vertical="top"/>
    </xf>
    <xf numFmtId="0" fontId="7" fillId="9" borderId="0" xfId="18" applyFont="1" applyFill="1" applyAlignment="1" applyProtection="1">
      <alignment vertical="top"/>
      <protection locked="0"/>
    </xf>
    <xf numFmtId="0" fontId="7" fillId="9" borderId="0" xfId="18" applyFont="1" applyFill="1" applyAlignment="1">
      <alignment vertical="top"/>
    </xf>
    <xf numFmtId="0" fontId="8" fillId="9" borderId="0" xfId="0" applyFont="1" applyFill="1"/>
    <xf numFmtId="39" fontId="20" fillId="0" borderId="0" xfId="0" applyNumberFormat="1" applyFont="1" applyAlignment="1" applyProtection="1">
      <alignment vertical="center"/>
      <protection locked="0"/>
    </xf>
    <xf numFmtId="0" fontId="9" fillId="0" borderId="0" xfId="28" applyFont="1" applyAlignment="1" applyProtection="1">
      <alignment vertical="center"/>
      <protection locked="0"/>
    </xf>
    <xf numFmtId="0" fontId="20" fillId="0" borderId="0" xfId="0" applyFont="1" applyAlignment="1" applyProtection="1">
      <alignment vertical="center"/>
      <protection locked="0"/>
    </xf>
    <xf numFmtId="39" fontId="59" fillId="9" borderId="34" xfId="0" applyNumberFormat="1" applyFont="1" applyFill="1" applyBorder="1" applyAlignment="1" applyProtection="1">
      <alignment vertical="center"/>
      <protection locked="0"/>
    </xf>
    <xf numFmtId="39" fontId="59" fillId="0" borderId="0" xfId="0" applyNumberFormat="1" applyFont="1" applyAlignment="1" applyProtection="1">
      <alignment vertical="center"/>
      <protection locked="0"/>
    </xf>
    <xf numFmtId="39" fontId="84" fillId="0" borderId="0" xfId="0" applyNumberFormat="1" applyFont="1" applyProtection="1">
      <protection locked="0"/>
    </xf>
    <xf numFmtId="39" fontId="93" fillId="9" borderId="33" xfId="0" applyNumberFormat="1" applyFont="1" applyFill="1" applyBorder="1" applyAlignment="1" applyProtection="1">
      <alignment horizontal="left" vertical="center"/>
      <protection locked="0"/>
    </xf>
    <xf numFmtId="39" fontId="93" fillId="9" borderId="34" xfId="0" applyNumberFormat="1" applyFont="1" applyFill="1" applyBorder="1" applyAlignment="1" applyProtection="1">
      <alignment horizontal="left" vertical="center"/>
      <protection locked="0"/>
    </xf>
    <xf numFmtId="39" fontId="93" fillId="9" borderId="35" xfId="0" applyNumberFormat="1" applyFont="1" applyFill="1" applyBorder="1" applyAlignment="1" applyProtection="1">
      <alignment horizontal="left" vertical="center"/>
      <protection locked="0"/>
    </xf>
    <xf numFmtId="0" fontId="20" fillId="9" borderId="35" xfId="28" applyFont="1" applyFill="1" applyBorder="1" applyAlignment="1">
      <alignment vertical="center"/>
    </xf>
    <xf numFmtId="39" fontId="38" fillId="0" borderId="0" xfId="0" applyNumberFormat="1" applyFont="1" applyProtection="1">
      <protection locked="0"/>
    </xf>
    <xf numFmtId="0" fontId="82" fillId="0" borderId="0" xfId="28" applyFont="1" applyAlignment="1" applyProtection="1">
      <alignment vertical="top"/>
      <protection locked="0"/>
    </xf>
    <xf numFmtId="0" fontId="38" fillId="0" borderId="0" xfId="0" applyFont="1" applyProtection="1">
      <protection locked="0"/>
    </xf>
    <xf numFmtId="0" fontId="64" fillId="0" borderId="0" xfId="0" applyFont="1" applyAlignment="1" applyProtection="1">
      <alignment horizontal="left"/>
      <protection locked="0"/>
    </xf>
    <xf numFmtId="0" fontId="54" fillId="0" borderId="0" xfId="0" applyFont="1" applyAlignment="1">
      <alignment horizontal="center" vertical="center"/>
    </xf>
    <xf numFmtId="0" fontId="8" fillId="0" borderId="13" xfId="0" applyFont="1" applyBorder="1" applyAlignment="1" applyProtection="1">
      <alignment horizontal="left" wrapText="1"/>
      <protection locked="0"/>
    </xf>
    <xf numFmtId="39" fontId="12" fillId="0" borderId="0" xfId="0" applyNumberFormat="1" applyFont="1" applyProtection="1">
      <protection locked="0"/>
    </xf>
    <xf numFmtId="0" fontId="64" fillId="0" borderId="13" xfId="0" applyFont="1" applyBorder="1" applyAlignment="1" applyProtection="1">
      <alignment horizontal="left" wrapText="1"/>
      <protection locked="0"/>
    </xf>
    <xf numFmtId="40" fontId="12" fillId="0" borderId="1" xfId="0" applyNumberFormat="1" applyFont="1" applyBorder="1" applyProtection="1">
      <protection locked="0"/>
    </xf>
    <xf numFmtId="0" fontId="9" fillId="0" borderId="0" xfId="53" applyFont="1" applyAlignment="1">
      <alignment vertical="top" wrapText="1"/>
    </xf>
    <xf numFmtId="0" fontId="24" fillId="0" borderId="0" xfId="0" applyFont="1" applyAlignment="1">
      <alignment vertical="top" readingOrder="1"/>
    </xf>
    <xf numFmtId="39" fontId="12" fillId="0" borderId="0" xfId="0" applyNumberFormat="1" applyFont="1"/>
    <xf numFmtId="39" fontId="12" fillId="0" borderId="1" xfId="0" applyNumberFormat="1" applyFont="1" applyBorder="1" applyProtection="1">
      <protection locked="0"/>
    </xf>
    <xf numFmtId="39" fontId="12" fillId="0" borderId="1" xfId="0" applyNumberFormat="1" applyFont="1" applyBorder="1" applyAlignment="1" applyProtection="1">
      <alignment horizontal="right"/>
      <protection locked="0"/>
    </xf>
    <xf numFmtId="39" fontId="12" fillId="0" borderId="0" xfId="0" applyNumberFormat="1" applyFont="1" applyAlignment="1" applyProtection="1">
      <alignment horizontal="right"/>
      <protection locked="0"/>
    </xf>
    <xf numFmtId="39" fontId="12" fillId="0" borderId="13" xfId="0" applyNumberFormat="1" applyFont="1" applyBorder="1" applyProtection="1">
      <protection locked="0"/>
    </xf>
    <xf numFmtId="0" fontId="12" fillId="0" borderId="1" xfId="0" applyFont="1" applyBorder="1" applyAlignment="1" applyProtection="1">
      <alignment horizontal="left"/>
      <protection locked="0"/>
    </xf>
    <xf numFmtId="39" fontId="12" fillId="0" borderId="15" xfId="35" applyNumberFormat="1" applyFont="1" applyBorder="1"/>
    <xf numFmtId="0" fontId="20" fillId="0" borderId="36" xfId="0" applyFont="1" applyBorder="1" applyAlignment="1" applyProtection="1">
      <alignment horizontal="left"/>
      <protection locked="0"/>
    </xf>
    <xf numFmtId="0" fontId="20" fillId="0" borderId="39" xfId="0" applyFont="1" applyBorder="1" applyAlignment="1" applyProtection="1">
      <alignment horizontal="left"/>
      <protection locked="0"/>
    </xf>
    <xf numFmtId="39" fontId="13" fillId="0" borderId="41" xfId="0" applyNumberFormat="1" applyFont="1" applyBorder="1" applyAlignment="1">
      <alignment horizontal="center"/>
    </xf>
    <xf numFmtId="39" fontId="13" fillId="0" borderId="42" xfId="0" applyNumberFormat="1" applyFont="1" applyBorder="1" applyAlignment="1">
      <alignment horizontal="center"/>
    </xf>
    <xf numFmtId="39" fontId="13" fillId="0" borderId="21" xfId="0" applyNumberFormat="1" applyFont="1" applyBorder="1" applyAlignment="1">
      <alignment horizontal="center"/>
    </xf>
    <xf numFmtId="39" fontId="13" fillId="0" borderId="43" xfId="0" applyNumberFormat="1" applyFont="1" applyBorder="1" applyAlignment="1">
      <alignment horizontal="center"/>
    </xf>
    <xf numFmtId="0" fontId="20" fillId="0" borderId="41" xfId="0" applyFont="1" applyBorder="1" applyAlignment="1" applyProtection="1">
      <alignment horizontal="left"/>
      <protection locked="0"/>
    </xf>
    <xf numFmtId="0" fontId="20" fillId="0" borderId="42"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20" fillId="0" borderId="43" xfId="0" applyFont="1" applyBorder="1" applyAlignment="1" applyProtection="1">
      <alignment horizontal="left"/>
      <protection locked="0"/>
    </xf>
    <xf numFmtId="39" fontId="9" fillId="0" borderId="41" xfId="0" applyNumberFormat="1" applyFont="1" applyBorder="1"/>
    <xf numFmtId="0" fontId="20" fillId="0" borderId="37" xfId="0" applyFont="1" applyBorder="1" applyAlignment="1" applyProtection="1">
      <alignment horizontal="left"/>
      <protection locked="0"/>
    </xf>
    <xf numFmtId="39" fontId="9" fillId="0" borderId="42" xfId="0" applyNumberFormat="1" applyFont="1" applyBorder="1"/>
    <xf numFmtId="0" fontId="20" fillId="0" borderId="38" xfId="0" applyFont="1" applyBorder="1" applyAlignment="1" applyProtection="1">
      <alignment horizontal="left"/>
      <protection locked="0"/>
    </xf>
    <xf numFmtId="39" fontId="9" fillId="0" borderId="21" xfId="0" applyNumberFormat="1" applyFont="1" applyBorder="1"/>
    <xf numFmtId="0" fontId="20" fillId="0" borderId="22" xfId="0" applyFont="1" applyBorder="1" applyAlignment="1" applyProtection="1">
      <alignment horizontal="left"/>
      <protection locked="0"/>
    </xf>
    <xf numFmtId="39" fontId="9" fillId="0" borderId="43" xfId="0" applyNumberFormat="1" applyFont="1" applyBorder="1"/>
    <xf numFmtId="0" fontId="20" fillId="0" borderId="40" xfId="0" applyFont="1" applyBorder="1" applyAlignment="1" applyProtection="1">
      <alignment horizontal="left"/>
      <protection locked="0"/>
    </xf>
    <xf numFmtId="0" fontId="20" fillId="0" borderId="38" xfId="0" applyFont="1" applyBorder="1" applyAlignment="1">
      <alignment horizontal="right"/>
    </xf>
    <xf numFmtId="0" fontId="20" fillId="0" borderId="22" xfId="0" applyFont="1" applyBorder="1" applyAlignment="1">
      <alignment horizontal="right"/>
    </xf>
    <xf numFmtId="167" fontId="20" fillId="0" borderId="38" xfId="0" applyNumberFormat="1" applyFont="1" applyBorder="1" applyAlignment="1">
      <alignment horizontal="right"/>
    </xf>
    <xf numFmtId="0" fontId="62" fillId="0" borderId="40" xfId="15" applyFont="1" applyBorder="1" applyAlignment="1" applyProtection="1">
      <alignment horizontal="right"/>
    </xf>
    <xf numFmtId="165" fontId="96" fillId="0" borderId="0" xfId="28" applyNumberFormat="1" applyFont="1" applyAlignment="1">
      <alignment horizontal="center" vertical="top"/>
    </xf>
    <xf numFmtId="0" fontId="97" fillId="0" borderId="0" xfId="15" applyFont="1" applyAlignment="1" applyProtection="1">
      <protection locked="0"/>
    </xf>
    <xf numFmtId="0" fontId="98" fillId="0" borderId="0" xfId="15" applyFont="1" applyAlignment="1" applyProtection="1">
      <protection locked="0"/>
    </xf>
    <xf numFmtId="0" fontId="99" fillId="0" borderId="0" xfId="28" applyFont="1"/>
    <xf numFmtId="0" fontId="96" fillId="0" borderId="0" xfId="28" applyFont="1"/>
    <xf numFmtId="0" fontId="0" fillId="0" borderId="0" xfId="0" applyAlignment="1">
      <alignment horizontal="left"/>
    </xf>
    <xf numFmtId="0" fontId="8" fillId="0" borderId="0" xfId="49" applyFont="1" applyAlignment="1">
      <alignment vertical="top"/>
    </xf>
    <xf numFmtId="0" fontId="6" fillId="0" borderId="0" xfId="49"/>
    <xf numFmtId="0" fontId="9" fillId="0" borderId="0" xfId="53" applyFont="1" applyAlignment="1">
      <alignment vertical="top"/>
    </xf>
    <xf numFmtId="0" fontId="20" fillId="0" borderId="0" xfId="53" applyFont="1" applyAlignment="1">
      <alignment vertical="top" wrapText="1"/>
    </xf>
    <xf numFmtId="0" fontId="20" fillId="0" borderId="0" xfId="53" applyFont="1" applyAlignment="1">
      <alignment vertical="top"/>
    </xf>
    <xf numFmtId="0" fontId="60" fillId="0" borderId="0" xfId="53" applyFont="1" applyAlignment="1">
      <alignment vertical="top"/>
    </xf>
    <xf numFmtId="0" fontId="57" fillId="0" borderId="0" xfId="49" applyFont="1"/>
    <xf numFmtId="0" fontId="20" fillId="0" borderId="0" xfId="49" quotePrefix="1" applyFont="1" applyAlignment="1">
      <alignment wrapText="1"/>
    </xf>
    <xf numFmtId="0" fontId="20" fillId="0" borderId="0" xfId="53" applyFont="1"/>
    <xf numFmtId="0" fontId="7" fillId="0" borderId="0" xfId="49" applyFont="1" applyAlignment="1" applyProtection="1">
      <alignment vertical="top"/>
      <protection locked="0"/>
    </xf>
    <xf numFmtId="0" fontId="8" fillId="0" borderId="8" xfId="49" applyFont="1" applyBorder="1" applyAlignment="1" applyProtection="1">
      <alignment vertical="top"/>
      <protection locked="0"/>
    </xf>
    <xf numFmtId="0" fontId="20" fillId="0" borderId="0" xfId="49" applyFont="1" applyAlignment="1">
      <alignment vertical="top" wrapText="1"/>
    </xf>
    <xf numFmtId="0" fontId="8" fillId="0" borderId="0" xfId="49" applyFont="1" applyAlignment="1" applyProtection="1">
      <alignment vertical="top"/>
      <protection locked="0"/>
    </xf>
    <xf numFmtId="0" fontId="20" fillId="0" borderId="0" xfId="49" applyFont="1" applyAlignment="1">
      <alignment vertical="top"/>
    </xf>
    <xf numFmtId="0" fontId="20" fillId="0" borderId="0" xfId="49" applyFont="1" applyAlignment="1">
      <alignment horizontal="left" vertical="top" wrapText="1"/>
    </xf>
    <xf numFmtId="0" fontId="39" fillId="0" borderId="0" xfId="49" applyFont="1"/>
    <xf numFmtId="49" fontId="20" fillId="0" borderId="0" xfId="49" quotePrefix="1" applyNumberFormat="1" applyFont="1" applyAlignment="1">
      <alignment horizontal="left" wrapText="1"/>
    </xf>
    <xf numFmtId="39" fontId="7" fillId="0" borderId="0" xfId="0" applyNumberFormat="1" applyFont="1" applyProtection="1">
      <protection locked="0"/>
    </xf>
    <xf numFmtId="39" fontId="16" fillId="0" borderId="18" xfId="0" applyNumberFormat="1" applyFont="1" applyBorder="1" applyProtection="1">
      <protection locked="0"/>
    </xf>
    <xf numFmtId="39" fontId="16" fillId="0" borderId="21" xfId="0" applyNumberFormat="1" applyFont="1" applyBorder="1" applyProtection="1">
      <protection locked="0"/>
    </xf>
    <xf numFmtId="39" fontId="16" fillId="0" borderId="24" xfId="0" applyNumberFormat="1" applyFont="1" applyBorder="1" applyProtection="1">
      <protection locked="0"/>
    </xf>
    <xf numFmtId="39" fontId="7" fillId="0" borderId="41" xfId="0" applyNumberFormat="1" applyFont="1" applyBorder="1"/>
    <xf numFmtId="39" fontId="7" fillId="0" borderId="42" xfId="0" applyNumberFormat="1" applyFont="1" applyBorder="1"/>
    <xf numFmtId="39" fontId="7" fillId="0" borderId="21" xfId="0" applyNumberFormat="1" applyFont="1" applyBorder="1"/>
    <xf numFmtId="39" fontId="7" fillId="0" borderId="43" xfId="0" applyNumberFormat="1" applyFont="1" applyBorder="1"/>
    <xf numFmtId="0" fontId="8" fillId="0" borderId="45" xfId="0" quotePrefix="1" applyFont="1" applyBorder="1" applyAlignment="1">
      <alignment horizontal="right"/>
    </xf>
    <xf numFmtId="167" fontId="8" fillId="0" borderId="45" xfId="0" quotePrefix="1" applyNumberFormat="1" applyFont="1" applyBorder="1" applyAlignment="1">
      <alignment horizontal="right"/>
    </xf>
    <xf numFmtId="0" fontId="83" fillId="0" borderId="46" xfId="0" quotePrefix="1" applyFont="1" applyBorder="1" applyAlignment="1">
      <alignment horizontal="right"/>
    </xf>
    <xf numFmtId="39" fontId="16" fillId="0" borderId="42" xfId="0" applyNumberFormat="1" applyFont="1" applyBorder="1" applyProtection="1">
      <protection locked="0"/>
    </xf>
    <xf numFmtId="0" fontId="7" fillId="0" borderId="36" xfId="0" applyFont="1" applyBorder="1" applyAlignment="1" applyProtection="1">
      <alignment horizontal="left"/>
      <protection locked="0"/>
    </xf>
    <xf numFmtId="0" fontId="7" fillId="0" borderId="2" xfId="0" applyFont="1" applyBorder="1" applyAlignment="1" applyProtection="1">
      <alignment horizontal="left"/>
      <protection locked="0"/>
    </xf>
    <xf numFmtId="0" fontId="7" fillId="0" borderId="0" xfId="0" applyFont="1" applyAlignment="1" applyProtection="1">
      <alignment horizontal="left"/>
      <protection locked="0"/>
    </xf>
    <xf numFmtId="0" fontId="7" fillId="0" borderId="39"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7" fillId="0" borderId="20" xfId="28" applyFont="1" applyBorder="1" applyProtection="1">
      <protection locked="0"/>
    </xf>
    <xf numFmtId="0" fontId="7" fillId="0" borderId="38" xfId="28" applyFont="1" applyBorder="1" applyProtection="1">
      <protection locked="0"/>
    </xf>
    <xf numFmtId="0" fontId="7" fillId="0" borderId="22" xfId="0" applyFont="1" applyBorder="1" applyAlignment="1" applyProtection="1">
      <alignment horizontal="left"/>
      <protection locked="0"/>
    </xf>
    <xf numFmtId="0" fontId="7" fillId="0" borderId="38" xfId="0" applyFont="1" applyBorder="1" applyAlignment="1" applyProtection="1">
      <alignment horizontal="left"/>
      <protection locked="0"/>
    </xf>
    <xf numFmtId="0" fontId="7" fillId="0" borderId="25" xfId="0" applyFont="1" applyBorder="1" applyAlignment="1" applyProtection="1">
      <alignment horizontal="left"/>
      <protection locked="0"/>
    </xf>
    <xf numFmtId="0" fontId="7" fillId="0" borderId="26" xfId="0" applyFont="1" applyBorder="1" applyAlignment="1" applyProtection="1">
      <alignment horizontal="left"/>
      <protection locked="0"/>
    </xf>
    <xf numFmtId="0" fontId="20" fillId="0" borderId="44" xfId="0" quotePrefix="1" applyFont="1" applyBorder="1" applyAlignment="1">
      <alignment horizontal="right"/>
    </xf>
    <xf numFmtId="0" fontId="20" fillId="0" borderId="45" xfId="0" applyFont="1" applyBorder="1" applyAlignment="1">
      <alignment horizontal="right"/>
    </xf>
    <xf numFmtId="0" fontId="8" fillId="14" borderId="0" xfId="0" applyFont="1" applyFill="1" applyAlignment="1" applyProtection="1">
      <alignment horizontal="center"/>
      <protection locked="0"/>
    </xf>
    <xf numFmtId="39" fontId="8" fillId="14" borderId="0" xfId="0" applyNumberFormat="1" applyFont="1" applyFill="1" applyProtection="1">
      <protection locked="0"/>
    </xf>
    <xf numFmtId="39" fontId="8" fillId="14" borderId="10" xfId="0" applyNumberFormat="1" applyFont="1" applyFill="1" applyBorder="1" applyProtection="1">
      <protection locked="0"/>
    </xf>
    <xf numFmtId="39" fontId="12" fillId="14" borderId="0" xfId="0" applyNumberFormat="1" applyFont="1" applyFill="1" applyProtection="1">
      <protection locked="0"/>
    </xf>
    <xf numFmtId="0" fontId="8" fillId="14" borderId="0" xfId="0" applyFont="1" applyFill="1" applyAlignment="1" applyProtection="1">
      <alignment horizontal="right"/>
      <protection locked="0"/>
    </xf>
    <xf numFmtId="39" fontId="8" fillId="14" borderId="0" xfId="0" applyNumberFormat="1" applyFont="1" applyFill="1" applyAlignment="1" applyProtection="1">
      <alignment horizontal="right"/>
      <protection locked="0"/>
    </xf>
    <xf numFmtId="39" fontId="20" fillId="14" borderId="0" xfId="0" applyNumberFormat="1" applyFont="1" applyFill="1" applyProtection="1">
      <protection locked="0"/>
    </xf>
    <xf numFmtId="39" fontId="20" fillId="14" borderId="0" xfId="0" applyNumberFormat="1" applyFont="1" applyFill="1" applyAlignment="1" applyProtection="1">
      <alignment horizontal="right"/>
      <protection locked="0"/>
    </xf>
    <xf numFmtId="0" fontId="9" fillId="0" borderId="3" xfId="0" applyFont="1" applyBorder="1" applyAlignment="1" applyProtection="1">
      <alignment horizontal="center"/>
      <protection locked="0"/>
    </xf>
    <xf numFmtId="0" fontId="71" fillId="0" borderId="48" xfId="0" applyFont="1" applyBorder="1" applyAlignment="1" applyProtection="1">
      <alignment horizontal="center" wrapText="1"/>
      <protection locked="0"/>
    </xf>
    <xf numFmtId="4" fontId="71" fillId="0" borderId="51" xfId="0" applyNumberFormat="1" applyFont="1" applyBorder="1" applyProtection="1">
      <protection locked="0"/>
    </xf>
    <xf numFmtId="0" fontId="71" fillId="0" borderId="47" xfId="0" applyFont="1" applyBorder="1" applyAlignment="1" applyProtection="1">
      <alignment horizontal="center" wrapText="1"/>
      <protection locked="0"/>
    </xf>
    <xf numFmtId="0" fontId="71" fillId="0" borderId="52" xfId="0" applyFont="1" applyBorder="1" applyProtection="1">
      <protection locked="0"/>
    </xf>
    <xf numFmtId="4" fontId="71" fillId="0" borderId="52" xfId="0" applyNumberFormat="1" applyFont="1" applyBorder="1" applyProtection="1">
      <protection locked="0"/>
    </xf>
    <xf numFmtId="4" fontId="71" fillId="0" borderId="53" xfId="0" applyNumberFormat="1" applyFont="1" applyBorder="1" applyProtection="1">
      <protection locked="0"/>
    </xf>
    <xf numFmtId="0" fontId="71" fillId="0" borderId="49" xfId="0" applyFont="1" applyBorder="1" applyAlignment="1" applyProtection="1">
      <alignment horizontal="center" wrapText="1"/>
      <protection locked="0"/>
    </xf>
    <xf numFmtId="0" fontId="71" fillId="0" borderId="4" xfId="0" applyFont="1" applyBorder="1" applyProtection="1">
      <protection locked="0"/>
    </xf>
    <xf numFmtId="4" fontId="71" fillId="0" borderId="4" xfId="0" applyNumberFormat="1" applyFont="1" applyBorder="1" applyProtection="1">
      <protection locked="0"/>
    </xf>
    <xf numFmtId="43" fontId="71" fillId="0" borderId="50" xfId="1" applyFont="1" applyBorder="1" applyProtection="1">
      <protection locked="0"/>
    </xf>
    <xf numFmtId="0" fontId="88" fillId="0" borderId="0" xfId="0" applyFont="1" applyAlignment="1">
      <alignment horizontal="center"/>
    </xf>
    <xf numFmtId="0" fontId="86" fillId="0" borderId="54" xfId="0" applyFont="1" applyBorder="1" applyAlignment="1">
      <alignment horizontal="center"/>
    </xf>
    <xf numFmtId="0" fontId="88" fillId="0" borderId="31" xfId="0" applyFont="1" applyBorder="1" applyAlignment="1">
      <alignment horizontal="center"/>
    </xf>
    <xf numFmtId="0" fontId="39" fillId="0" borderId="55" xfId="0" applyFont="1" applyBorder="1"/>
    <xf numFmtId="0" fontId="87" fillId="0" borderId="19" xfId="0" applyFont="1" applyBorder="1"/>
    <xf numFmtId="0" fontId="88" fillId="0" borderId="25" xfId="0" applyFont="1" applyBorder="1" applyAlignment="1">
      <alignment horizontal="center"/>
    </xf>
    <xf numFmtId="0" fontId="87" fillId="0" borderId="54" xfId="0" applyFont="1" applyBorder="1"/>
    <xf numFmtId="0" fontId="88" fillId="0" borderId="55" xfId="0" applyFont="1" applyBorder="1" applyAlignment="1">
      <alignment horizontal="center"/>
    </xf>
    <xf numFmtId="0" fontId="88" fillId="0" borderId="19" xfId="0" applyFont="1" applyBorder="1" applyAlignment="1">
      <alignment horizontal="center"/>
    </xf>
    <xf numFmtId="0" fontId="88" fillId="0" borderId="20" xfId="0" applyFont="1" applyBorder="1" applyAlignment="1">
      <alignment horizontal="center"/>
    </xf>
    <xf numFmtId="0" fontId="88" fillId="0" borderId="22" xfId="0" applyFont="1" applyBorder="1" applyAlignment="1">
      <alignment horizontal="center"/>
    </xf>
    <xf numFmtId="0" fontId="88" fillId="0" borderId="26" xfId="0" applyFont="1" applyBorder="1" applyAlignment="1">
      <alignment horizontal="center"/>
    </xf>
    <xf numFmtId="0" fontId="88" fillId="0" borderId="54" xfId="0" applyFont="1" applyBorder="1" applyAlignment="1">
      <alignment horizontal="center"/>
    </xf>
    <xf numFmtId="0" fontId="13" fillId="15" borderId="0" xfId="28" applyFont="1" applyFill="1" applyProtection="1">
      <protection locked="0"/>
    </xf>
    <xf numFmtId="0" fontId="14" fillId="15" borderId="0" xfId="0" applyFont="1" applyFill="1" applyAlignment="1" applyProtection="1">
      <alignment horizontal="center"/>
      <protection locked="0"/>
    </xf>
    <xf numFmtId="0" fontId="59" fillId="0" borderId="0" xfId="0" applyFont="1" applyAlignment="1">
      <alignment vertical="top" wrapText="1"/>
    </xf>
    <xf numFmtId="0" fontId="50" fillId="0" borderId="1" xfId="49" applyFont="1" applyBorder="1" applyAlignment="1">
      <alignment horizontal="left"/>
    </xf>
    <xf numFmtId="0" fontId="100" fillId="0" borderId="0" xfId="35" applyFont="1"/>
    <xf numFmtId="0" fontId="39" fillId="0" borderId="1" xfId="49" applyFont="1" applyBorder="1"/>
    <xf numFmtId="0" fontId="50" fillId="0" borderId="1" xfId="49" applyFont="1" applyBorder="1"/>
    <xf numFmtId="0" fontId="6" fillId="0" borderId="0" xfId="49" quotePrefix="1"/>
    <xf numFmtId="49" fontId="20" fillId="0" borderId="37" xfId="0" quotePrefix="1" applyNumberFormat="1" applyFont="1" applyBorder="1" applyAlignment="1">
      <alignment horizontal="right"/>
    </xf>
    <xf numFmtId="0" fontId="49" fillId="18" borderId="1" xfId="35" applyFont="1" applyFill="1" applyBorder="1"/>
    <xf numFmtId="0" fontId="49" fillId="18" borderId="1" xfId="18" applyFont="1" applyFill="1" applyBorder="1"/>
    <xf numFmtId="39" fontId="8" fillId="0" borderId="0" xfId="0" quotePrefix="1" applyNumberFormat="1" applyFont="1" applyAlignment="1">
      <alignment horizontal="right"/>
    </xf>
    <xf numFmtId="39" fontId="20" fillId="0" borderId="0" xfId="0" applyNumberFormat="1" applyFont="1"/>
    <xf numFmtId="39" fontId="8" fillId="0" borderId="0" xfId="0" applyNumberFormat="1" applyFont="1"/>
    <xf numFmtId="0" fontId="8" fillId="0" borderId="11" xfId="0" quotePrefix="1" applyFont="1" applyBorder="1" applyAlignment="1">
      <alignment horizontal="center"/>
    </xf>
    <xf numFmtId="39" fontId="7" fillId="0" borderId="0" xfId="0" applyNumberFormat="1" applyFont="1" applyAlignment="1">
      <alignment horizontal="center"/>
    </xf>
    <xf numFmtId="39" fontId="7" fillId="0" borderId="0" xfId="0" applyNumberFormat="1" applyFont="1" applyAlignment="1">
      <alignment horizontal="right"/>
    </xf>
    <xf numFmtId="0" fontId="20" fillId="0" borderId="0" xfId="0" applyFont="1"/>
    <xf numFmtId="39" fontId="20" fillId="0" borderId="0" xfId="0" applyNumberFormat="1" applyFont="1" applyAlignment="1">
      <alignment horizontal="right"/>
    </xf>
    <xf numFmtId="0" fontId="20" fillId="0" borderId="0" xfId="0" quotePrefix="1" applyFont="1" applyAlignment="1">
      <alignment horizontal="center"/>
    </xf>
    <xf numFmtId="39" fontId="12" fillId="0" borderId="1" xfId="0" applyNumberFormat="1" applyFont="1" applyBorder="1" applyAlignment="1">
      <alignment horizontal="right"/>
    </xf>
    <xf numFmtId="39" fontId="12" fillId="0" borderId="0" xfId="0" applyNumberFormat="1" applyFont="1" applyAlignment="1">
      <alignment horizontal="right"/>
    </xf>
    <xf numFmtId="39" fontId="12" fillId="14" borderId="0" xfId="0" applyNumberFormat="1" applyFont="1" applyFill="1"/>
    <xf numFmtId="39" fontId="12" fillId="0" borderId="13" xfId="0" applyNumberFormat="1" applyFont="1" applyBorder="1"/>
    <xf numFmtId="0" fontId="8" fillId="0" borderId="10" xfId="0" quotePrefix="1" applyFont="1" applyBorder="1" applyAlignment="1">
      <alignment horizontal="center"/>
    </xf>
    <xf numFmtId="0" fontId="8" fillId="0" borderId="0" xfId="0" quotePrefix="1" applyFont="1" applyAlignment="1">
      <alignment horizontal="center"/>
    </xf>
    <xf numFmtId="0" fontId="12" fillId="0" borderId="0" xfId="0" quotePrefix="1" applyFont="1" applyAlignment="1">
      <alignment horizontal="center"/>
    </xf>
    <xf numFmtId="39" fontId="10" fillId="0" borderId="0" xfId="0" applyNumberFormat="1" applyFont="1" applyAlignment="1">
      <alignment horizontal="center"/>
    </xf>
    <xf numFmtId="39" fontId="10" fillId="0" borderId="13" xfId="0" applyNumberFormat="1" applyFont="1" applyBorder="1" applyAlignment="1">
      <alignment horizontal="center"/>
    </xf>
    <xf numFmtId="39" fontId="95" fillId="0" borderId="0" xfId="0" applyNumberFormat="1" applyFont="1" applyAlignment="1">
      <alignment horizontal="center"/>
    </xf>
    <xf numFmtId="39" fontId="8" fillId="3" borderId="1" xfId="28" applyNumberFormat="1" applyFont="1" applyFill="1" applyBorder="1" applyAlignment="1">
      <alignment horizontal="right"/>
    </xf>
    <xf numFmtId="49" fontId="102" fillId="16" borderId="56" xfId="0" applyNumberFormat="1" applyFont="1" applyFill="1" applyBorder="1" applyProtection="1">
      <protection locked="0"/>
    </xf>
    <xf numFmtId="3" fontId="102" fillId="17" borderId="56" xfId="0" applyNumberFormat="1" applyFont="1" applyFill="1" applyBorder="1" applyProtection="1">
      <protection locked="0"/>
    </xf>
    <xf numFmtId="49" fontId="102" fillId="16" borderId="56" xfId="0" applyNumberFormat="1" applyFont="1" applyFill="1" applyBorder="1" applyAlignment="1" applyProtection="1">
      <alignment vertical="top"/>
      <protection locked="0"/>
    </xf>
    <xf numFmtId="49" fontId="102" fillId="16" borderId="56" xfId="0" applyNumberFormat="1" applyFont="1" applyFill="1" applyBorder="1" applyAlignment="1" applyProtection="1">
      <alignment vertical="top" wrapText="1"/>
      <protection locked="0"/>
    </xf>
    <xf numFmtId="49" fontId="102" fillId="16" borderId="56" xfId="0" applyNumberFormat="1" applyFont="1" applyFill="1" applyBorder="1" applyAlignment="1" applyProtection="1">
      <alignment horizontal="left" indent="1"/>
      <protection locked="0"/>
    </xf>
    <xf numFmtId="0" fontId="103" fillId="0" borderId="0" xfId="28" applyFont="1"/>
    <xf numFmtId="0" fontId="105" fillId="0" borderId="0" xfId="32" applyFont="1"/>
    <xf numFmtId="0" fontId="45" fillId="20" borderId="57" xfId="0" applyFont="1" applyFill="1" applyBorder="1"/>
    <xf numFmtId="0" fontId="92" fillId="0" borderId="0" xfId="28" applyFont="1" applyAlignment="1" applyProtection="1">
      <alignment horizontal="center" vertical="center"/>
      <protection locked="0"/>
    </xf>
    <xf numFmtId="0" fontId="47" fillId="0" borderId="0" xfId="0" applyFont="1" applyAlignment="1">
      <alignment horizontal="center" vertical="top" wrapText="1"/>
    </xf>
    <xf numFmtId="0" fontId="45" fillId="21" borderId="0" xfId="0" applyFont="1" applyFill="1"/>
    <xf numFmtId="0" fontId="0" fillId="21" borderId="0" xfId="0" applyFill="1"/>
    <xf numFmtId="0" fontId="45" fillId="21" borderId="15" xfId="0" applyFont="1" applyFill="1" applyBorder="1"/>
    <xf numFmtId="0" fontId="0" fillId="21" borderId="15" xfId="0" applyFill="1" applyBorder="1"/>
    <xf numFmtId="0" fontId="6" fillId="21" borderId="0" xfId="18" applyFont="1" applyFill="1"/>
    <xf numFmtId="0" fontId="15" fillId="21" borderId="0" xfId="18" applyFill="1"/>
    <xf numFmtId="43" fontId="0" fillId="0" borderId="0" xfId="1" applyFont="1"/>
    <xf numFmtId="49" fontId="102" fillId="16" borderId="56" xfId="0" applyNumberFormat="1" applyFont="1" applyFill="1" applyBorder="1" applyAlignment="1" applyProtection="1">
      <alignment horizontal="left" indent="2"/>
      <protection locked="0"/>
    </xf>
    <xf numFmtId="49" fontId="102" fillId="16" borderId="56" xfId="0" applyNumberFormat="1" applyFont="1" applyFill="1" applyBorder="1" applyAlignment="1" applyProtection="1">
      <alignment horizontal="left" indent="3"/>
      <protection locked="0"/>
    </xf>
    <xf numFmtId="49" fontId="102" fillId="16" borderId="56" xfId="0" applyNumberFormat="1" applyFont="1" applyFill="1" applyBorder="1" applyAlignment="1" applyProtection="1">
      <alignment horizontal="left" indent="4"/>
      <protection locked="0"/>
    </xf>
    <xf numFmtId="0" fontId="0" fillId="22" borderId="0" xfId="0" applyFill="1"/>
    <xf numFmtId="0" fontId="0" fillId="19" borderId="0" xfId="0" applyFill="1"/>
    <xf numFmtId="0" fontId="0" fillId="24" borderId="0" xfId="0" applyFill="1"/>
    <xf numFmtId="0" fontId="0" fillId="25" borderId="0" xfId="0" applyFill="1"/>
    <xf numFmtId="43" fontId="0" fillId="23" borderId="0" xfId="1" applyFont="1" applyFill="1"/>
    <xf numFmtId="0" fontId="0" fillId="22" borderId="21" xfId="0" applyFill="1" applyBorder="1"/>
    <xf numFmtId="43" fontId="0" fillId="0" borderId="0" xfId="1" applyFont="1" applyBorder="1"/>
    <xf numFmtId="43" fontId="0" fillId="0" borderId="22" xfId="1" applyFont="1" applyBorder="1"/>
    <xf numFmtId="43" fontId="0" fillId="23" borderId="21" xfId="1" applyFont="1" applyFill="1" applyBorder="1"/>
    <xf numFmtId="0" fontId="0" fillId="19" borderId="21" xfId="0" applyFill="1" applyBorder="1"/>
    <xf numFmtId="0" fontId="0" fillId="24" borderId="21" xfId="0" applyFill="1" applyBorder="1"/>
    <xf numFmtId="0" fontId="0" fillId="25" borderId="21" xfId="0" applyFill="1" applyBorder="1"/>
    <xf numFmtId="43" fontId="0" fillId="4" borderId="0" xfId="1" applyFont="1" applyFill="1"/>
    <xf numFmtId="0" fontId="0" fillId="4" borderId="0" xfId="0" applyFill="1"/>
    <xf numFmtId="43" fontId="0" fillId="0" borderId="0" xfId="1" applyFont="1" applyAlignment="1">
      <alignment horizontal="center" vertical="center"/>
    </xf>
    <xf numFmtId="0" fontId="0" fillId="22" borderId="33" xfId="0" applyFill="1" applyBorder="1" applyAlignment="1">
      <alignment horizontal="center" vertical="center"/>
    </xf>
    <xf numFmtId="0" fontId="0" fillId="22" borderId="34" xfId="0" applyFill="1" applyBorder="1" applyAlignment="1">
      <alignment horizontal="center" vertical="center"/>
    </xf>
    <xf numFmtId="43" fontId="110" fillId="22" borderId="58" xfId="1" applyFont="1" applyFill="1" applyBorder="1" applyAlignment="1" applyProtection="1">
      <alignment horizontal="center" vertical="center" wrapText="1"/>
      <protection locked="0"/>
    </xf>
    <xf numFmtId="43" fontId="110" fillId="22" borderId="59" xfId="1" applyFont="1" applyFill="1" applyBorder="1" applyAlignment="1" applyProtection="1">
      <alignment horizontal="center" vertical="center" wrapText="1"/>
      <protection locked="0"/>
    </xf>
    <xf numFmtId="43" fontId="0" fillId="23" borderId="33" xfId="1" applyFont="1" applyFill="1" applyBorder="1" applyAlignment="1">
      <alignment horizontal="center" vertical="center"/>
    </xf>
    <xf numFmtId="43" fontId="0" fillId="23" borderId="34" xfId="1" applyFont="1" applyFill="1" applyBorder="1" applyAlignment="1">
      <alignment horizontal="center" vertical="center"/>
    </xf>
    <xf numFmtId="0" fontId="0" fillId="19" borderId="33" xfId="0" applyFill="1" applyBorder="1" applyAlignment="1">
      <alignment horizontal="center" vertical="center"/>
    </xf>
    <xf numFmtId="0" fontId="0" fillId="19" borderId="34" xfId="0" applyFill="1" applyBorder="1" applyAlignment="1">
      <alignment horizontal="center" vertical="center"/>
    </xf>
    <xf numFmtId="0" fontId="0" fillId="24" borderId="33" xfId="0" applyFill="1" applyBorder="1" applyAlignment="1">
      <alignment horizontal="center" vertical="center"/>
    </xf>
    <xf numFmtId="0" fontId="0" fillId="24" borderId="34" xfId="0" applyFill="1" applyBorder="1" applyAlignment="1">
      <alignment horizontal="center" vertical="center"/>
    </xf>
    <xf numFmtId="0" fontId="0" fillId="25" borderId="33" xfId="0" applyFill="1" applyBorder="1" applyAlignment="1">
      <alignment horizontal="center" vertical="center"/>
    </xf>
    <xf numFmtId="0" fontId="0" fillId="25" borderId="34" xfId="0" applyFill="1" applyBorder="1" applyAlignment="1">
      <alignment horizontal="center" vertical="center"/>
    </xf>
    <xf numFmtId="0" fontId="0" fillId="0" borderId="0" xfId="0" applyAlignment="1">
      <alignment horizontal="center" vertical="center"/>
    </xf>
    <xf numFmtId="43" fontId="110" fillId="25" borderId="58" xfId="1" applyFont="1" applyFill="1" applyBorder="1" applyAlignment="1" applyProtection="1">
      <alignment horizontal="center" vertical="center" wrapText="1"/>
      <protection locked="0"/>
    </xf>
    <xf numFmtId="43" fontId="110" fillId="25" borderId="59" xfId="1" applyFont="1" applyFill="1" applyBorder="1" applyAlignment="1" applyProtection="1">
      <alignment horizontal="center" vertical="center" wrapText="1"/>
      <protection locked="0"/>
    </xf>
    <xf numFmtId="43" fontId="110" fillId="24" borderId="58" xfId="1" applyFont="1" applyFill="1" applyBorder="1" applyAlignment="1" applyProtection="1">
      <alignment horizontal="center" vertical="center" wrapText="1"/>
      <protection locked="0"/>
    </xf>
    <xf numFmtId="43" fontId="110" fillId="24" borderId="59" xfId="1" applyFont="1" applyFill="1" applyBorder="1" applyAlignment="1" applyProtection="1">
      <alignment horizontal="center" vertical="center" wrapText="1"/>
      <protection locked="0"/>
    </xf>
    <xf numFmtId="43" fontId="110" fillId="19" borderId="58" xfId="1" applyFont="1" applyFill="1" applyBorder="1" applyAlignment="1" applyProtection="1">
      <alignment horizontal="center" vertical="center" wrapText="1"/>
      <protection locked="0"/>
    </xf>
    <xf numFmtId="43" fontId="110" fillId="19" borderId="59" xfId="1" applyFont="1" applyFill="1" applyBorder="1" applyAlignment="1" applyProtection="1">
      <alignment horizontal="center" vertical="center" wrapText="1"/>
      <protection locked="0"/>
    </xf>
    <xf numFmtId="43" fontId="110" fillId="23" borderId="58" xfId="1" applyFont="1" applyFill="1" applyBorder="1" applyAlignment="1" applyProtection="1">
      <alignment horizontal="center" vertical="center" wrapText="1"/>
      <protection locked="0"/>
    </xf>
    <xf numFmtId="43" fontId="110" fillId="23" borderId="59" xfId="1" applyFont="1" applyFill="1" applyBorder="1" applyAlignment="1" applyProtection="1">
      <alignment horizontal="center" vertical="center" wrapText="1"/>
      <protection locked="0"/>
    </xf>
    <xf numFmtId="0" fontId="0" fillId="0" borderId="21" xfId="0" applyBorder="1"/>
    <xf numFmtId="0" fontId="0" fillId="19" borderId="29" xfId="0" applyFill="1" applyBorder="1"/>
    <xf numFmtId="0" fontId="0" fillId="0" borderId="29" xfId="0" pivotButton="1" applyBorder="1"/>
    <xf numFmtId="0" fontId="0" fillId="19" borderId="54" xfId="0" applyFill="1" applyBorder="1"/>
    <xf numFmtId="0" fontId="0" fillId="19" borderId="55" xfId="0" applyFill="1" applyBorder="1"/>
    <xf numFmtId="0" fontId="0" fillId="19" borderId="31" xfId="0" applyFill="1" applyBorder="1"/>
    <xf numFmtId="0" fontId="0" fillId="19" borderId="33" xfId="0" applyFill="1" applyBorder="1"/>
    <xf numFmtId="0" fontId="0" fillId="19" borderId="35" xfId="0" applyFill="1" applyBorder="1"/>
    <xf numFmtId="0" fontId="0" fillId="0" borderId="35" xfId="0" applyBorder="1"/>
    <xf numFmtId="0" fontId="0" fillId="0" borderId="54" xfId="0" applyBorder="1"/>
    <xf numFmtId="0" fontId="0" fillId="0" borderId="55" xfId="0" applyBorder="1"/>
    <xf numFmtId="0" fontId="0" fillId="0" borderId="31" xfId="0" applyBorder="1"/>
    <xf numFmtId="0" fontId="0" fillId="0" borderId="33" xfId="0" applyBorder="1"/>
    <xf numFmtId="0" fontId="0" fillId="0" borderId="34" xfId="0" applyBorder="1"/>
    <xf numFmtId="0" fontId="0" fillId="22" borderId="29" xfId="0" applyFill="1" applyBorder="1"/>
    <xf numFmtId="0" fontId="0" fillId="22" borderId="54" xfId="0" applyFill="1" applyBorder="1"/>
    <xf numFmtId="0" fontId="0" fillId="22" borderId="55" xfId="0" applyFill="1" applyBorder="1"/>
    <xf numFmtId="0" fontId="0" fillId="22" borderId="31" xfId="0" applyFill="1" applyBorder="1"/>
    <xf numFmtId="0" fontId="0" fillId="22" borderId="33" xfId="0" applyFill="1" applyBorder="1"/>
    <xf numFmtId="0" fontId="0" fillId="22" borderId="35" xfId="0" applyFill="1" applyBorder="1"/>
    <xf numFmtId="0" fontId="0" fillId="23" borderId="21" xfId="0" applyFill="1" applyBorder="1"/>
    <xf numFmtId="0" fontId="0" fillId="23" borderId="29" xfId="0" applyFill="1" applyBorder="1"/>
    <xf numFmtId="0" fontId="0" fillId="23" borderId="54" xfId="0" applyFill="1" applyBorder="1"/>
    <xf numFmtId="0" fontId="0" fillId="23" borderId="55" xfId="0" applyFill="1" applyBorder="1"/>
    <xf numFmtId="0" fontId="0" fillId="23" borderId="31" xfId="0" applyFill="1" applyBorder="1"/>
    <xf numFmtId="0" fontId="0" fillId="23" borderId="33" xfId="0" applyFill="1" applyBorder="1"/>
    <xf numFmtId="0" fontId="0" fillId="23" borderId="35" xfId="0" applyFill="1" applyBorder="1"/>
    <xf numFmtId="0" fontId="0" fillId="24" borderId="29" xfId="0" applyFill="1" applyBorder="1"/>
    <xf numFmtId="0" fontId="0" fillId="24" borderId="54" xfId="0" applyFill="1" applyBorder="1"/>
    <xf numFmtId="0" fontId="0" fillId="24" borderId="55" xfId="0" applyFill="1" applyBorder="1"/>
    <xf numFmtId="0" fontId="0" fillId="24" borderId="31" xfId="0" applyFill="1" applyBorder="1"/>
    <xf numFmtId="0" fontId="0" fillId="24" borderId="33" xfId="0" applyFill="1" applyBorder="1"/>
    <xf numFmtId="0" fontId="0" fillId="24" borderId="35" xfId="0" applyFill="1" applyBorder="1"/>
    <xf numFmtId="0" fontId="0" fillId="25" borderId="29" xfId="0" applyFill="1" applyBorder="1"/>
    <xf numFmtId="0" fontId="0" fillId="25" borderId="54" xfId="0" applyFill="1" applyBorder="1"/>
    <xf numFmtId="0" fontId="0" fillId="25" borderId="55" xfId="0" applyFill="1" applyBorder="1"/>
    <xf numFmtId="0" fontId="0" fillId="25" borderId="31" xfId="0" applyFill="1" applyBorder="1"/>
    <xf numFmtId="0" fontId="0" fillId="25" borderId="33" xfId="0" applyFill="1" applyBorder="1"/>
    <xf numFmtId="0" fontId="0" fillId="25" borderId="35" xfId="0" applyFill="1" applyBorder="1"/>
    <xf numFmtId="1" fontId="8" fillId="0" borderId="0" xfId="28" applyNumberFormat="1" applyFont="1" applyAlignment="1">
      <alignment horizontal="right"/>
    </xf>
    <xf numFmtId="1" fontId="8" fillId="0" borderId="0" xfId="0" applyNumberFormat="1" applyFont="1" applyAlignment="1">
      <alignment horizontal="right"/>
    </xf>
    <xf numFmtId="1" fontId="8" fillId="0" borderId="0" xfId="0" applyNumberFormat="1" applyFont="1" applyAlignment="1">
      <alignment horizontal="center"/>
    </xf>
    <xf numFmtId="1" fontId="8" fillId="0" borderId="0" xfId="1" applyNumberFormat="1" applyFont="1" applyFill="1" applyBorder="1" applyAlignment="1" applyProtection="1">
      <alignment horizontal="center"/>
    </xf>
    <xf numFmtId="1" fontId="8" fillId="0" borderId="0" xfId="1" applyNumberFormat="1" applyFont="1" applyFill="1" applyBorder="1" applyAlignment="1" applyProtection="1">
      <alignment horizontal="right"/>
    </xf>
    <xf numFmtId="1" fontId="8" fillId="0" borderId="0" xfId="1" applyNumberFormat="1" applyFont="1" applyFill="1" applyBorder="1" applyProtection="1"/>
    <xf numFmtId="1" fontId="8" fillId="7" borderId="0" xfId="1" applyNumberFormat="1" applyFont="1" applyFill="1" applyBorder="1" applyAlignment="1" applyProtection="1">
      <alignment horizontal="right"/>
    </xf>
    <xf numFmtId="43" fontId="8" fillId="7" borderId="0" xfId="28" applyNumberFormat="1" applyFont="1" applyFill="1" applyAlignment="1">
      <alignment horizontal="right"/>
    </xf>
    <xf numFmtId="49" fontId="0" fillId="7" borderId="0" xfId="0" applyNumberFormat="1" applyFill="1" applyAlignment="1">
      <alignment horizontal="left"/>
    </xf>
    <xf numFmtId="43" fontId="8" fillId="7" borderId="0" xfId="53" applyNumberFormat="1" applyFont="1" applyFill="1" applyAlignment="1">
      <alignment horizontal="left" vertical="center"/>
    </xf>
    <xf numFmtId="43" fontId="8" fillId="7" borderId="0" xfId="53" applyNumberFormat="1" applyFont="1" applyFill="1" applyAlignment="1">
      <alignment horizontal="right"/>
    </xf>
    <xf numFmtId="43" fontId="8" fillId="7" borderId="0" xfId="53" applyNumberFormat="1" applyFont="1" applyFill="1" applyAlignment="1">
      <alignment horizontal="left"/>
    </xf>
    <xf numFmtId="0" fontId="0" fillId="0" borderId="29" xfId="0" applyBorder="1"/>
    <xf numFmtId="0" fontId="39" fillId="0" borderId="1" xfId="0" applyFont="1" applyBorder="1"/>
    <xf numFmtId="0" fontId="6" fillId="0" borderId="0" xfId="0" applyFont="1"/>
    <xf numFmtId="43" fontId="8" fillId="0" borderId="0" xfId="53" applyNumberFormat="1" applyFont="1" applyAlignment="1">
      <alignment horizontal="right"/>
    </xf>
    <xf numFmtId="49" fontId="45" fillId="0" borderId="0" xfId="0" applyNumberFormat="1" applyFont="1" applyAlignment="1">
      <alignment horizontal="left"/>
    </xf>
    <xf numFmtId="49" fontId="45" fillId="20" borderId="57" xfId="0" applyNumberFormat="1" applyFont="1" applyFill="1" applyBorder="1" applyAlignment="1">
      <alignment horizontal="right" wrapText="1"/>
    </xf>
    <xf numFmtId="49" fontId="45" fillId="21" borderId="57" xfId="0" applyNumberFormat="1" applyFont="1" applyFill="1" applyBorder="1" applyAlignment="1">
      <alignment horizontal="right"/>
    </xf>
    <xf numFmtId="49" fontId="45" fillId="21" borderId="15" xfId="0" applyNumberFormat="1" applyFont="1" applyFill="1" applyBorder="1" applyAlignment="1">
      <alignment horizontal="right"/>
    </xf>
    <xf numFmtId="43" fontId="8" fillId="3" borderId="0" xfId="53" applyNumberFormat="1" applyFont="1" applyFill="1" applyAlignment="1">
      <alignment horizontal="right"/>
    </xf>
    <xf numFmtId="0" fontId="20" fillId="0" borderId="0" xfId="53" applyFont="1" applyAlignment="1">
      <alignment horizontal="left" vertical="top" wrapText="1"/>
    </xf>
    <xf numFmtId="0" fontId="7" fillId="21" borderId="0" xfId="28" applyFont="1" applyFill="1" applyProtection="1">
      <protection locked="0"/>
    </xf>
    <xf numFmtId="0" fontId="8" fillId="21" borderId="0" xfId="28" applyFont="1" applyFill="1" applyProtection="1">
      <protection locked="0"/>
    </xf>
    <xf numFmtId="0" fontId="14" fillId="9" borderId="0" xfId="0" applyFont="1" applyFill="1" applyAlignment="1" applyProtection="1">
      <alignment horizontal="center"/>
      <protection locked="0"/>
    </xf>
    <xf numFmtId="0" fontId="45" fillId="0" borderId="57" xfId="0" applyFont="1" applyBorder="1" applyAlignment="1">
      <alignment horizontal="right"/>
    </xf>
    <xf numFmtId="0" fontId="45" fillId="0" borderId="57" xfId="0" applyFont="1" applyBorder="1"/>
    <xf numFmtId="0" fontId="39" fillId="27" borderId="0" xfId="0" applyFont="1" applyFill="1"/>
    <xf numFmtId="0" fontId="15" fillId="27" borderId="0" xfId="18" applyFill="1"/>
    <xf numFmtId="0" fontId="112" fillId="0" borderId="0" xfId="0" applyFont="1" applyAlignment="1" applyProtection="1">
      <alignment horizontal="center"/>
      <protection locked="0"/>
    </xf>
    <xf numFmtId="0" fontId="111" fillId="9" borderId="33" xfId="28" applyFont="1" applyFill="1" applyBorder="1" applyAlignment="1">
      <alignment vertical="top"/>
    </xf>
    <xf numFmtId="0" fontId="59" fillId="9" borderId="34" xfId="0" applyFont="1" applyFill="1" applyBorder="1" applyAlignment="1">
      <alignment horizontal="left" readingOrder="1"/>
    </xf>
    <xf numFmtId="0" fontId="24" fillId="9" borderId="34" xfId="0" applyFont="1" applyFill="1" applyBorder="1" applyAlignment="1">
      <alignment horizontal="justify" wrapText="1" readingOrder="1"/>
    </xf>
    <xf numFmtId="0" fontId="24" fillId="9" borderId="35" xfId="0" applyFont="1" applyFill="1" applyBorder="1" applyAlignment="1">
      <alignment horizontal="justify" wrapText="1" readingOrder="1"/>
    </xf>
    <xf numFmtId="0" fontId="54" fillId="0" borderId="0" xfId="0" applyFont="1" applyAlignment="1" applyProtection="1">
      <alignment horizontal="center" wrapText="1"/>
      <protection locked="0"/>
    </xf>
    <xf numFmtId="0" fontId="14" fillId="9" borderId="0" xfId="0" applyFont="1" applyFill="1" applyAlignment="1" applyProtection="1">
      <alignment horizontal="center" wrapText="1"/>
      <protection locked="0"/>
    </xf>
    <xf numFmtId="0" fontId="108" fillId="21" borderId="0" xfId="0" applyFont="1" applyFill="1"/>
    <xf numFmtId="0" fontId="109" fillId="21" borderId="0" xfId="0" applyFont="1" applyFill="1"/>
    <xf numFmtId="0" fontId="39" fillId="21" borderId="0" xfId="0" applyFont="1" applyFill="1"/>
    <xf numFmtId="0" fontId="107" fillId="0" borderId="0" xfId="0" applyFont="1"/>
    <xf numFmtId="0" fontId="101" fillId="0" borderId="56" xfId="58" applyFont="1" applyBorder="1" applyAlignment="1" applyProtection="1">
      <alignment horizontal="center"/>
      <protection locked="0"/>
    </xf>
    <xf numFmtId="0" fontId="101" fillId="0" borderId="56" xfId="58" applyFont="1" applyBorder="1" applyAlignment="1" applyProtection="1">
      <alignment horizontal="center" wrapText="1"/>
      <protection locked="0"/>
    </xf>
    <xf numFmtId="0" fontId="101" fillId="0" borderId="56" xfId="0" applyFont="1" applyBorder="1" applyAlignment="1" applyProtection="1">
      <alignment wrapText="1"/>
      <protection locked="0"/>
    </xf>
    <xf numFmtId="0" fontId="102" fillId="0" borderId="56" xfId="0" applyFont="1" applyBorder="1" applyProtection="1">
      <protection locked="0"/>
    </xf>
    <xf numFmtId="0" fontId="102" fillId="16" borderId="56" xfId="0" applyFont="1" applyFill="1" applyBorder="1" applyProtection="1">
      <protection locked="0"/>
    </xf>
    <xf numFmtId="0" fontId="102" fillId="16" borderId="56" xfId="0" applyFont="1" applyFill="1" applyBorder="1" applyAlignment="1" applyProtection="1">
      <alignment vertical="top" wrapText="1"/>
      <protection locked="0"/>
    </xf>
    <xf numFmtId="0" fontId="102" fillId="16" borderId="56" xfId="0" applyFont="1" applyFill="1" applyBorder="1" applyAlignment="1" applyProtection="1">
      <alignment vertical="top"/>
      <protection locked="0"/>
    </xf>
    <xf numFmtId="0" fontId="102" fillId="17" borderId="56" xfId="0" applyFont="1" applyFill="1" applyBorder="1" applyProtection="1">
      <protection locked="0"/>
    </xf>
    <xf numFmtId="3" fontId="102" fillId="0" borderId="56" xfId="0" applyNumberFormat="1" applyFont="1" applyBorder="1" applyProtection="1">
      <protection locked="0"/>
    </xf>
    <xf numFmtId="0" fontId="0" fillId="0" borderId="22" xfId="0" applyBorder="1"/>
    <xf numFmtId="0" fontId="0" fillId="23" borderId="0" xfId="0" applyFill="1"/>
    <xf numFmtId="0" fontId="0" fillId="23" borderId="22" xfId="0" applyFill="1" applyBorder="1"/>
    <xf numFmtId="0" fontId="0" fillId="0" borderId="25" xfId="0" applyBorder="1"/>
    <xf numFmtId="0" fontId="0" fillId="0" borderId="26" xfId="0" applyBorder="1"/>
    <xf numFmtId="0" fontId="0" fillId="0" borderId="18" xfId="0" applyBorder="1"/>
    <xf numFmtId="0" fontId="0" fillId="0" borderId="19" xfId="0" applyBorder="1"/>
    <xf numFmtId="0" fontId="0" fillId="0" borderId="20" xfId="0" applyBorder="1"/>
    <xf numFmtId="0" fontId="0" fillId="0" borderId="24" xfId="0" applyBorder="1"/>
    <xf numFmtId="0" fontId="0" fillId="19" borderId="22" xfId="0" applyFill="1" applyBorder="1"/>
    <xf numFmtId="0" fontId="0" fillId="22" borderId="22" xfId="0" applyFill="1" applyBorder="1"/>
    <xf numFmtId="0" fontId="0" fillId="24" borderId="22" xfId="0" applyFill="1" applyBorder="1"/>
    <xf numFmtId="0" fontId="0" fillId="25" borderId="22" xfId="0" applyFill="1" applyBorder="1"/>
    <xf numFmtId="0" fontId="20" fillId="0" borderId="0" xfId="18" applyFont="1" applyAlignment="1">
      <alignment horizontal="left" vertical="top"/>
    </xf>
    <xf numFmtId="0" fontId="9" fillId="0" borderId="0" xfId="0" applyFont="1" applyAlignment="1">
      <alignment horizontal="left" vertical="top" wrapText="1"/>
    </xf>
    <xf numFmtId="0" fontId="20" fillId="0" borderId="0" xfId="18" applyFont="1" applyAlignment="1">
      <alignment horizontal="left" vertical="top" wrapText="1"/>
    </xf>
    <xf numFmtId="0" fontId="57" fillId="0" borderId="0" xfId="0" applyFont="1" applyAlignment="1">
      <alignment horizontal="left" vertical="top" wrapText="1"/>
    </xf>
    <xf numFmtId="0" fontId="9" fillId="9" borderId="0" xfId="18" applyFont="1" applyFill="1" applyAlignment="1">
      <alignment horizontal="left" vertical="top" wrapText="1"/>
    </xf>
    <xf numFmtId="0" fontId="20" fillId="0" borderId="0" xfId="28" applyFont="1" applyAlignment="1">
      <alignment horizontal="justify" vertical="top" wrapText="1"/>
    </xf>
    <xf numFmtId="0" fontId="34" fillId="0" borderId="0" xfId="0" applyFont="1" applyAlignment="1">
      <alignment horizontal="justify" readingOrder="1"/>
    </xf>
    <xf numFmtId="0" fontId="24" fillId="0" borderId="0" xfId="0" applyFont="1" applyAlignment="1">
      <alignment horizontal="justify" wrapText="1" readingOrder="1"/>
    </xf>
    <xf numFmtId="0" fontId="30" fillId="0" borderId="0" xfId="0" applyFont="1" applyAlignment="1">
      <alignment horizontal="justify" vertical="top" wrapText="1" readingOrder="1"/>
    </xf>
    <xf numFmtId="0" fontId="24" fillId="0" borderId="0" xfId="0" applyFont="1" applyAlignment="1">
      <alignment horizontal="justify" vertical="top" wrapText="1" readingOrder="1"/>
    </xf>
    <xf numFmtId="0" fontId="24" fillId="0" borderId="0" xfId="0" applyFont="1" applyAlignment="1">
      <alignment horizontal="justify" vertical="top" readingOrder="1"/>
    </xf>
    <xf numFmtId="0" fontId="20" fillId="0" borderId="0" xfId="0" applyFont="1" applyAlignment="1">
      <alignment horizontal="left" vertical="top" wrapText="1"/>
    </xf>
    <xf numFmtId="0" fontId="24" fillId="0" borderId="0" xfId="0" applyFont="1" applyAlignment="1">
      <alignment horizontal="justify" readingOrder="1"/>
    </xf>
    <xf numFmtId="166" fontId="20" fillId="0" borderId="0" xfId="0" quotePrefix="1" applyNumberFormat="1" applyFont="1" applyAlignment="1">
      <alignment horizontal="left"/>
    </xf>
    <xf numFmtId="166" fontId="20" fillId="0" borderId="0" xfId="0" applyNumberFormat="1" applyFont="1" applyAlignment="1">
      <alignment horizontal="left"/>
    </xf>
    <xf numFmtId="0" fontId="20" fillId="0" borderId="0" xfId="32" applyFont="1" applyAlignment="1">
      <alignment horizontal="justify" vertical="top" wrapText="1"/>
    </xf>
    <xf numFmtId="0" fontId="24" fillId="0" borderId="0" xfId="0" applyFont="1" applyAlignment="1">
      <alignment horizontal="left" vertical="top" wrapText="1" readingOrder="1"/>
    </xf>
    <xf numFmtId="0" fontId="20" fillId="9" borderId="33" xfId="53" applyFont="1" applyFill="1" applyBorder="1" applyAlignment="1">
      <alignment horizontal="justify" vertical="top" wrapText="1"/>
    </xf>
    <xf numFmtId="0" fontId="8" fillId="9" borderId="34" xfId="0" applyFont="1" applyFill="1" applyBorder="1" applyAlignment="1">
      <alignment horizontal="justify" wrapText="1"/>
    </xf>
    <xf numFmtId="0" fontId="8" fillId="9" borderId="35" xfId="0" applyFont="1" applyFill="1" applyBorder="1" applyAlignment="1">
      <alignment horizontal="justify" wrapText="1"/>
    </xf>
    <xf numFmtId="0" fontId="20" fillId="0" borderId="0" xfId="53" applyFont="1" applyAlignment="1">
      <alignment horizontal="justify" vertical="top" wrapText="1"/>
    </xf>
    <xf numFmtId="0" fontId="20" fillId="0" borderId="0" xfId="53" applyFont="1" applyAlignment="1">
      <alignment horizontal="left" vertical="top" wrapText="1"/>
    </xf>
    <xf numFmtId="0" fontId="69" fillId="0" borderId="0" xfId="15" applyFont="1" applyFill="1" applyAlignment="1" applyProtection="1">
      <alignment horizontal="left"/>
    </xf>
    <xf numFmtId="0" fontId="104" fillId="0" borderId="0" xfId="15" applyFont="1" applyFill="1" applyAlignment="1" applyProtection="1">
      <alignment horizontal="left"/>
    </xf>
    <xf numFmtId="0" fontId="20" fillId="0" borderId="28" xfId="28" applyFont="1" applyBorder="1" applyAlignment="1">
      <alignment horizontal="left" vertical="top" wrapText="1"/>
    </xf>
    <xf numFmtId="0" fontId="20" fillId="0" borderId="2" xfId="28" applyFont="1" applyBorder="1" applyAlignment="1">
      <alignment horizontal="left" vertical="top" wrapText="1"/>
    </xf>
    <xf numFmtId="0" fontId="20" fillId="0" borderId="6" xfId="28" applyFont="1" applyBorder="1" applyAlignment="1">
      <alignment horizontal="left" vertical="top" wrapText="1"/>
    </xf>
    <xf numFmtId="39" fontId="16" fillId="0" borderId="28" xfId="0" applyNumberFormat="1" applyFont="1" applyBorder="1" applyAlignment="1">
      <alignment horizontal="center"/>
    </xf>
    <xf numFmtId="39" fontId="16" fillId="0" borderId="2" xfId="0" applyNumberFormat="1" applyFont="1" applyBorder="1" applyAlignment="1">
      <alignment horizontal="center"/>
    </xf>
    <xf numFmtId="39" fontId="16" fillId="0" borderId="6" xfId="0" applyNumberFormat="1" applyFont="1" applyBorder="1" applyAlignment="1">
      <alignment horizontal="center"/>
    </xf>
    <xf numFmtId="0" fontId="22" fillId="2" borderId="33" xfId="0" applyFont="1" applyFill="1" applyBorder="1" applyAlignment="1">
      <alignment horizontal="center" vertical="center" wrapText="1" readingOrder="1"/>
    </xf>
    <xf numFmtId="0" fontId="22" fillId="2" borderId="34" xfId="0" applyFont="1" applyFill="1" applyBorder="1" applyAlignment="1">
      <alignment horizontal="center" vertical="center" wrapText="1" readingOrder="1"/>
    </xf>
    <xf numFmtId="0" fontId="22" fillId="2" borderId="35" xfId="0" applyFont="1" applyFill="1" applyBorder="1" applyAlignment="1">
      <alignment horizontal="center" vertical="center" wrapText="1" readingOrder="1"/>
    </xf>
    <xf numFmtId="0" fontId="48" fillId="0" borderId="14" xfId="0" applyFont="1" applyBorder="1" applyAlignment="1">
      <alignment horizontal="center"/>
    </xf>
    <xf numFmtId="0" fontId="48" fillId="0" borderId="16" xfId="0" applyFont="1" applyBorder="1" applyAlignment="1">
      <alignment horizontal="center"/>
    </xf>
    <xf numFmtId="0" fontId="48" fillId="0" borderId="7" xfId="0" applyFont="1" applyBorder="1" applyAlignment="1">
      <alignment horizontal="center"/>
    </xf>
    <xf numFmtId="0" fontId="48" fillId="0" borderId="9" xfId="0" applyFont="1" applyBorder="1" applyAlignment="1">
      <alignment horizontal="center"/>
    </xf>
    <xf numFmtId="0" fontId="59" fillId="0" borderId="0" xfId="28" applyFont="1" applyAlignment="1">
      <alignment horizontal="left" vertical="top" wrapText="1"/>
    </xf>
    <xf numFmtId="0" fontId="20" fillId="0" borderId="0" xfId="0" applyFont="1" applyAlignment="1">
      <alignment horizontal="justify" vertical="top" wrapText="1"/>
    </xf>
    <xf numFmtId="0" fontId="20" fillId="0" borderId="0" xfId="28" applyFont="1" applyAlignment="1">
      <alignment horizontal="left" vertical="top" wrapText="1"/>
    </xf>
    <xf numFmtId="0" fontId="92" fillId="9" borderId="33" xfId="28" applyFont="1" applyFill="1" applyBorder="1" applyAlignment="1" applyProtection="1">
      <alignment horizontal="center" vertical="center"/>
      <protection locked="0"/>
    </xf>
    <xf numFmtId="0" fontId="92" fillId="9" borderId="34" xfId="28" applyFont="1" applyFill="1" applyBorder="1" applyAlignment="1" applyProtection="1">
      <alignment horizontal="center" vertical="center"/>
      <protection locked="0"/>
    </xf>
    <xf numFmtId="0" fontId="92" fillId="9" borderId="35" xfId="28" applyFont="1" applyFill="1" applyBorder="1" applyAlignment="1" applyProtection="1">
      <alignment horizontal="center" vertical="center"/>
      <protection locked="0"/>
    </xf>
    <xf numFmtId="0" fontId="29" fillId="0" borderId="0" xfId="0" applyFont="1" applyAlignment="1">
      <alignment horizontal="justify" vertical="top" wrapText="1" readingOrder="1"/>
    </xf>
    <xf numFmtId="0" fontId="20" fillId="0" borderId="0" xfId="0" applyFont="1" applyAlignment="1">
      <alignment horizontal="justify" vertical="top" wrapText="1" readingOrder="1"/>
    </xf>
    <xf numFmtId="39" fontId="7" fillId="0" borderId="28" xfId="0" applyNumberFormat="1" applyFont="1" applyBorder="1" applyAlignment="1">
      <alignment horizontal="center"/>
    </xf>
    <xf numFmtId="39" fontId="7" fillId="0" borderId="2" xfId="0" applyNumberFormat="1" applyFont="1" applyBorder="1" applyAlignment="1">
      <alignment horizontal="center"/>
    </xf>
    <xf numFmtId="39" fontId="7" fillId="0" borderId="6" xfId="0" applyNumberFormat="1" applyFont="1" applyBorder="1" applyAlignment="1">
      <alignment horizontal="center"/>
    </xf>
    <xf numFmtId="0" fontId="82" fillId="0" borderId="28" xfId="28" applyFont="1" applyBorder="1" applyAlignment="1">
      <alignment horizontal="center" vertical="top"/>
    </xf>
    <xf numFmtId="0" fontId="82" fillId="0" borderId="2" xfId="28" applyFont="1" applyBorder="1" applyAlignment="1">
      <alignment horizontal="center" vertical="top"/>
    </xf>
    <xf numFmtId="0" fontId="82" fillId="0" borderId="6" xfId="28" applyFont="1" applyBorder="1" applyAlignment="1">
      <alignment horizontal="center" vertical="top"/>
    </xf>
    <xf numFmtId="0" fontId="92" fillId="0" borderId="0" xfId="28" applyFont="1" applyAlignment="1" applyProtection="1">
      <alignment horizontal="center" vertical="center"/>
      <protection locked="0"/>
    </xf>
    <xf numFmtId="0" fontId="37" fillId="0" borderId="0" xfId="28" applyFont="1" applyAlignment="1" applyProtection="1">
      <alignment horizontal="center" vertical="center"/>
      <protection locked="0"/>
    </xf>
    <xf numFmtId="166" fontId="29" fillId="0" borderId="0" xfId="0" applyNumberFormat="1" applyFont="1" applyAlignment="1">
      <alignment horizontal="left"/>
    </xf>
    <xf numFmtId="0" fontId="35" fillId="0" borderId="0" xfId="15" applyFont="1" applyAlignment="1" applyProtection="1">
      <alignment horizontal="left"/>
      <protection locked="0"/>
    </xf>
    <xf numFmtId="0" fontId="106" fillId="0" borderId="0" xfId="15" applyFont="1" applyAlignment="1" applyProtection="1">
      <alignment horizontal="left"/>
      <protection locked="0"/>
    </xf>
    <xf numFmtId="0" fontId="13" fillId="0" borderId="0" xfId="28" applyFont="1" applyAlignment="1">
      <alignment horizontal="left" vertical="top" wrapText="1"/>
    </xf>
    <xf numFmtId="0" fontId="47" fillId="9" borderId="33" xfId="0" applyFont="1" applyFill="1" applyBorder="1" applyAlignment="1">
      <alignment horizontal="center" vertical="top" wrapText="1"/>
    </xf>
    <xf numFmtId="0" fontId="47" fillId="9" borderId="34" xfId="0" applyFont="1" applyFill="1" applyBorder="1" applyAlignment="1">
      <alignment horizontal="center" vertical="top" wrapText="1"/>
    </xf>
    <xf numFmtId="0" fontId="47" fillId="9" borderId="35" xfId="0" applyFont="1" applyFill="1" applyBorder="1" applyAlignment="1">
      <alignment horizontal="center" vertical="top" wrapText="1"/>
    </xf>
    <xf numFmtId="49" fontId="20" fillId="0" borderId="36" xfId="0" applyNumberFormat="1" applyFont="1" applyBorder="1" applyAlignment="1" applyProtection="1">
      <alignment horizontal="right"/>
      <protection locked="0"/>
    </xf>
    <xf numFmtId="49" fontId="20" fillId="0" borderId="37" xfId="0" applyNumberFormat="1" applyFont="1" applyBorder="1" applyAlignment="1" applyProtection="1">
      <alignment horizontal="right"/>
      <protection locked="0"/>
    </xf>
    <xf numFmtId="0" fontId="20" fillId="0" borderId="2" xfId="0" applyFont="1" applyBorder="1" applyAlignment="1">
      <alignment horizontal="right"/>
    </xf>
    <xf numFmtId="0" fontId="20" fillId="0" borderId="38" xfId="0" applyFont="1" applyBorder="1" applyAlignment="1">
      <alignment horizontal="right"/>
    </xf>
    <xf numFmtId="0" fontId="20" fillId="0" borderId="2" xfId="0" applyFont="1" applyBorder="1" applyAlignment="1" applyProtection="1">
      <alignment horizontal="center"/>
      <protection locked="0"/>
    </xf>
    <xf numFmtId="0" fontId="20" fillId="0" borderId="38" xfId="0" applyFont="1" applyBorder="1" applyAlignment="1" applyProtection="1">
      <alignment horizontal="center"/>
      <protection locked="0"/>
    </xf>
    <xf numFmtId="167" fontId="20" fillId="0" borderId="2" xfId="0" applyNumberFormat="1" applyFont="1" applyBorder="1" applyAlignment="1" applyProtection="1">
      <alignment horizontal="center"/>
      <protection locked="0"/>
    </xf>
    <xf numFmtId="167" fontId="20" fillId="0" borderId="38" xfId="0" applyNumberFormat="1" applyFont="1" applyBorder="1" applyAlignment="1" applyProtection="1">
      <alignment horizontal="center"/>
      <protection locked="0"/>
    </xf>
    <xf numFmtId="0" fontId="18" fillId="0" borderId="39" xfId="15" applyBorder="1" applyAlignment="1" applyProtection="1">
      <alignment horizontal="center"/>
      <protection locked="0"/>
    </xf>
    <xf numFmtId="0" fontId="20" fillId="0" borderId="40" xfId="0" applyFont="1" applyBorder="1" applyAlignment="1" applyProtection="1">
      <alignment horizontal="center"/>
      <protection locked="0"/>
    </xf>
    <xf numFmtId="0" fontId="94" fillId="9" borderId="33" xfId="28" applyFont="1" applyFill="1" applyBorder="1" applyAlignment="1" applyProtection="1">
      <alignment horizontal="center" vertical="center"/>
      <protection locked="0"/>
    </xf>
    <xf numFmtId="0" fontId="94" fillId="9" borderId="35" xfId="28" applyFont="1" applyFill="1" applyBorder="1" applyAlignment="1" applyProtection="1">
      <alignment horizontal="center" vertical="center"/>
      <protection locked="0"/>
    </xf>
    <xf numFmtId="0" fontId="92" fillId="0" borderId="21" xfId="28" applyFont="1" applyBorder="1" applyAlignment="1" applyProtection="1">
      <alignment horizontal="center" vertical="center"/>
      <protection locked="0"/>
    </xf>
    <xf numFmtId="39" fontId="93" fillId="9" borderId="33" xfId="0" applyNumberFormat="1" applyFont="1" applyFill="1" applyBorder="1" applyAlignment="1" applyProtection="1">
      <alignment horizontal="center" vertical="center"/>
      <protection locked="0"/>
    </xf>
    <xf numFmtId="39" fontId="93" fillId="9" borderId="34" xfId="0" applyNumberFormat="1" applyFont="1" applyFill="1" applyBorder="1" applyAlignment="1" applyProtection="1">
      <alignment horizontal="center" vertical="center"/>
      <protection locked="0"/>
    </xf>
    <xf numFmtId="39" fontId="93" fillId="9" borderId="35" xfId="0" applyNumberFormat="1" applyFont="1" applyFill="1" applyBorder="1" applyAlignment="1" applyProtection="1">
      <alignment horizontal="center" vertical="center"/>
      <protection locked="0"/>
    </xf>
    <xf numFmtId="0" fontId="37" fillId="15" borderId="1" xfId="0" applyFont="1" applyFill="1" applyBorder="1" applyAlignment="1" applyProtection="1">
      <alignment horizontal="left"/>
      <protection locked="0"/>
    </xf>
    <xf numFmtId="39" fontId="26" fillId="0" borderId="1" xfId="0" quotePrefix="1" applyNumberFormat="1" applyFont="1" applyBorder="1" applyAlignment="1" applyProtection="1">
      <alignment horizontal="center"/>
      <protection locked="0"/>
    </xf>
    <xf numFmtId="39" fontId="9" fillId="7" borderId="28" xfId="0" applyNumberFormat="1" applyFont="1" applyFill="1" applyBorder="1" applyAlignment="1" applyProtection="1">
      <alignment horizontal="center"/>
      <protection locked="0"/>
    </xf>
    <xf numFmtId="39" fontId="9" fillId="7" borderId="2" xfId="0" applyNumberFormat="1" applyFont="1" applyFill="1" applyBorder="1" applyAlignment="1" applyProtection="1">
      <alignment horizontal="center"/>
      <protection locked="0"/>
    </xf>
    <xf numFmtId="39" fontId="9" fillId="0" borderId="2" xfId="0" applyNumberFormat="1" applyFont="1" applyBorder="1" applyAlignment="1" applyProtection="1">
      <alignment horizontal="center"/>
      <protection locked="0"/>
    </xf>
    <xf numFmtId="39" fontId="7" fillId="0" borderId="0" xfId="0" applyNumberFormat="1" applyFont="1" applyAlignment="1" applyProtection="1">
      <alignment horizontal="center"/>
      <protection locked="0"/>
    </xf>
    <xf numFmtId="0" fontId="63" fillId="0" borderId="33" xfId="0" applyFont="1" applyBorder="1" applyAlignment="1" applyProtection="1">
      <alignment horizontal="center"/>
      <protection locked="0"/>
    </xf>
    <xf numFmtId="0" fontId="63" fillId="0" borderId="35" xfId="0" applyFont="1" applyBorder="1" applyAlignment="1" applyProtection="1">
      <alignment horizontal="center"/>
      <protection locked="0"/>
    </xf>
    <xf numFmtId="0" fontId="63" fillId="0" borderId="0" xfId="0" applyFont="1" applyAlignment="1" applyProtection="1">
      <alignment horizontal="left" vertical="top" wrapText="1"/>
      <protection locked="0"/>
    </xf>
    <xf numFmtId="0" fontId="64" fillId="0" borderId="1" xfId="0" applyFont="1" applyBorder="1" applyAlignment="1" applyProtection="1">
      <alignment horizontal="center" wrapText="1"/>
      <protection locked="0"/>
    </xf>
    <xf numFmtId="0" fontId="64" fillId="0" borderId="1" xfId="0" applyFont="1" applyBorder="1" applyAlignment="1" applyProtection="1">
      <alignment horizontal="center"/>
      <protection locked="0"/>
    </xf>
    <xf numFmtId="0" fontId="54" fillId="0" borderId="0" xfId="0" applyFont="1" applyAlignment="1" applyProtection="1">
      <alignment horizontal="left" vertical="center" wrapText="1"/>
      <protection locked="0"/>
    </xf>
    <xf numFmtId="0" fontId="54" fillId="0" borderId="33" xfId="0" applyFont="1" applyBorder="1" applyAlignment="1" applyProtection="1">
      <alignment horizontal="center"/>
      <protection locked="0"/>
    </xf>
    <xf numFmtId="0" fontId="54" fillId="0" borderId="35" xfId="0" applyFont="1" applyBorder="1" applyAlignment="1" applyProtection="1">
      <alignment horizontal="center"/>
      <protection locked="0"/>
    </xf>
    <xf numFmtId="0" fontId="7" fillId="8" borderId="0" xfId="0" applyFont="1" applyFill="1" applyAlignment="1" applyProtection="1">
      <alignment horizontal="left"/>
      <protection locked="0"/>
    </xf>
    <xf numFmtId="39" fontId="10" fillId="0" borderId="1" xfId="0" quotePrefix="1" applyNumberFormat="1" applyFont="1" applyBorder="1" applyAlignment="1" applyProtection="1">
      <alignment horizontal="center"/>
      <protection locked="0"/>
    </xf>
    <xf numFmtId="39" fontId="9" fillId="7" borderId="6" xfId="0" applyNumberFormat="1" applyFont="1" applyFill="1" applyBorder="1" applyAlignment="1" applyProtection="1">
      <alignment horizontal="center"/>
      <protection locked="0"/>
    </xf>
    <xf numFmtId="39" fontId="7" fillId="0" borderId="2" xfId="0" applyNumberFormat="1" applyFont="1" applyBorder="1" applyAlignment="1" applyProtection="1">
      <alignment horizontal="center"/>
      <protection locked="0"/>
    </xf>
    <xf numFmtId="39" fontId="7" fillId="0" borderId="6"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39" fontId="8" fillId="0" borderId="0" xfId="0" applyNumberFormat="1" applyFont="1" applyAlignment="1">
      <alignment horizontal="center"/>
    </xf>
    <xf numFmtId="0" fontId="18" fillId="0" borderId="39" xfId="15" applyBorder="1" applyAlignment="1" applyProtection="1">
      <alignment horizontal="right"/>
    </xf>
    <xf numFmtId="0" fontId="18" fillId="0" borderId="40" xfId="15" applyBorder="1" applyAlignment="1" applyProtection="1">
      <alignment horizontal="right"/>
    </xf>
    <xf numFmtId="0" fontId="14" fillId="0" borderId="0" xfId="0" applyFont="1" applyAlignment="1" applyProtection="1">
      <alignment horizontal="center"/>
      <protection locked="0"/>
    </xf>
    <xf numFmtId="0" fontId="21" fillId="0" borderId="0" xfId="0" applyFont="1" applyAlignment="1">
      <alignment horizontal="justify" vertical="top" wrapText="1" readingOrder="1"/>
    </xf>
    <xf numFmtId="0" fontId="22" fillId="0" borderId="0" xfId="0" applyFont="1" applyAlignment="1">
      <alignment horizontal="justify" vertical="top" wrapText="1" readingOrder="1"/>
    </xf>
    <xf numFmtId="0" fontId="54" fillId="9" borderId="0" xfId="0" applyFont="1" applyFill="1" applyAlignment="1" applyProtection="1">
      <alignment horizontal="center" wrapText="1"/>
      <protection locked="0"/>
    </xf>
    <xf numFmtId="0" fontId="54" fillId="9" borderId="0" xfId="0" applyFont="1" applyFill="1" applyAlignment="1" applyProtection="1">
      <alignment horizontal="center" vertical="center" wrapText="1"/>
      <protection locked="0"/>
    </xf>
    <xf numFmtId="0" fontId="54" fillId="9" borderId="0" xfId="0" applyFont="1" applyFill="1" applyAlignment="1" applyProtection="1">
      <alignment horizontal="center"/>
      <protection locked="0"/>
    </xf>
    <xf numFmtId="0" fontId="8" fillId="0" borderId="36" xfId="0" quotePrefix="1" applyFont="1" applyBorder="1" applyAlignment="1">
      <alignment horizontal="right" wrapText="1"/>
    </xf>
    <xf numFmtId="0" fontId="8" fillId="0" borderId="37" xfId="0" quotePrefix="1" applyFont="1" applyBorder="1" applyAlignment="1">
      <alignment horizontal="right" wrapText="1"/>
    </xf>
    <xf numFmtId="0" fontId="8" fillId="0" borderId="2" xfId="0" quotePrefix="1" applyFont="1" applyBorder="1" applyAlignment="1">
      <alignment horizontal="right" wrapText="1"/>
    </xf>
    <xf numFmtId="0" fontId="8" fillId="0" borderId="38" xfId="0" quotePrefix="1" applyFont="1" applyBorder="1" applyAlignment="1">
      <alignment horizontal="right" wrapText="1"/>
    </xf>
    <xf numFmtId="167" fontId="8" fillId="0" borderId="2" xfId="0" quotePrefix="1" applyNumberFormat="1" applyFont="1" applyBorder="1" applyAlignment="1">
      <alignment horizontal="right" wrapText="1"/>
    </xf>
    <xf numFmtId="167" fontId="8" fillId="0" borderId="38" xfId="0" quotePrefix="1" applyNumberFormat="1" applyFont="1" applyBorder="1" applyAlignment="1">
      <alignment horizontal="right" wrapText="1"/>
    </xf>
    <xf numFmtId="0" fontId="6" fillId="26" borderId="54" xfId="35" applyFill="1" applyBorder="1" applyAlignment="1">
      <alignment horizontal="center" vertical="center" wrapText="1"/>
    </xf>
    <xf numFmtId="0" fontId="6" fillId="26" borderId="31" xfId="35" applyFill="1" applyBorder="1" applyAlignment="1">
      <alignment horizontal="center" vertical="center" wrapText="1"/>
    </xf>
    <xf numFmtId="0" fontId="6" fillId="26" borderId="55" xfId="35" applyFill="1" applyBorder="1" applyAlignment="1">
      <alignment horizontal="center" vertical="center" wrapText="1"/>
    </xf>
    <xf numFmtId="0" fontId="8" fillId="0" borderId="1" xfId="32" applyFont="1" applyBorder="1" applyAlignment="1" applyProtection="1">
      <alignment horizontal="center"/>
      <protection locked="0"/>
    </xf>
    <xf numFmtId="0" fontId="20" fillId="0" borderId="0" xfId="32" applyFont="1" applyAlignment="1">
      <alignment horizontal="left" vertical="top" wrapText="1"/>
    </xf>
    <xf numFmtId="0" fontId="9" fillId="0" borderId="0" xfId="32" applyFont="1" applyAlignment="1">
      <alignment horizontal="center"/>
    </xf>
    <xf numFmtId="0" fontId="37" fillId="0" borderId="0" xfId="32" applyFont="1" applyAlignment="1">
      <alignment horizontal="center"/>
    </xf>
    <xf numFmtId="0" fontId="42" fillId="0" borderId="1" xfId="32" applyFont="1" applyBorder="1" applyAlignment="1">
      <alignment horizontal="center"/>
    </xf>
    <xf numFmtId="0" fontId="12" fillId="0" borderId="0" xfId="32" applyFont="1" applyAlignment="1">
      <alignment horizontal="left" vertical="top" wrapText="1"/>
    </xf>
    <xf numFmtId="0" fontId="75" fillId="9" borderId="0" xfId="32" applyFont="1" applyFill="1" applyAlignment="1" applyProtection="1">
      <alignment horizontal="left" wrapText="1"/>
      <protection locked="0"/>
    </xf>
    <xf numFmtId="0" fontId="64" fillId="0" borderId="0" xfId="32" applyFont="1" applyAlignment="1">
      <alignment horizontal="left" vertical="top" wrapText="1"/>
    </xf>
    <xf numFmtId="0" fontId="18" fillId="0" borderId="0" xfId="15" applyAlignment="1" applyProtection="1">
      <alignment horizontal="left"/>
      <protection locked="0"/>
    </xf>
  </cellXfs>
  <cellStyles count="59">
    <cellStyle name="Comma" xfId="1" builtinId="3"/>
    <cellStyle name="Comma [0] 2" xfId="2" xr:uid="{00000000-0005-0000-0000-000001000000}"/>
    <cellStyle name="Comma [0] 2 2" xfId="37" xr:uid="{3D1A0F68-2E60-4997-B9E5-EE16A06AF9F5}"/>
    <cellStyle name="Comma 2" xfId="3" xr:uid="{00000000-0005-0000-0000-000002000000}"/>
    <cellStyle name="Comma 2 2" xfId="4" xr:uid="{00000000-0005-0000-0000-000003000000}"/>
    <cellStyle name="Comma 2 2 2" xfId="5" xr:uid="{00000000-0005-0000-0000-000004000000}"/>
    <cellStyle name="Comma 2 2 3" xfId="6" xr:uid="{00000000-0005-0000-0000-000005000000}"/>
    <cellStyle name="Comma 2 2 3 2" xfId="39" xr:uid="{709FC193-2298-4A4C-9D98-4AAFBBADD55A}"/>
    <cellStyle name="Comma 2 3" xfId="38" xr:uid="{C18536FD-0687-4445-AE78-65847667B6FF}"/>
    <cellStyle name="Comma 3" xfId="7" xr:uid="{00000000-0005-0000-0000-000006000000}"/>
    <cellStyle name="Comma 3 2" xfId="8" xr:uid="{00000000-0005-0000-0000-000007000000}"/>
    <cellStyle name="Comma 3 2 2" xfId="41" xr:uid="{C129D5FD-357C-42C9-A8AF-6D5B27527FC3}"/>
    <cellStyle name="Comma 3 3" xfId="40" xr:uid="{E4FB8843-4D37-45D9-8549-3CF69EFB87CB}"/>
    <cellStyle name="Comma 4" xfId="9" xr:uid="{00000000-0005-0000-0000-000008000000}"/>
    <cellStyle name="Comma 4 2" xfId="42" xr:uid="{3AC48186-6012-4DFA-8313-A773D3A8736F}"/>
    <cellStyle name="Comma 5" xfId="10" xr:uid="{00000000-0005-0000-0000-000009000000}"/>
    <cellStyle name="Comma 5 2" xfId="43" xr:uid="{89C6AF01-DC66-4F90-AFBF-174EB08DC5E4}"/>
    <cellStyle name="Comma 6" xfId="11" xr:uid="{00000000-0005-0000-0000-00000A000000}"/>
    <cellStyle name="Comma 6 2" xfId="44" xr:uid="{6EFF8CAB-781B-4295-87A7-9BAB1A94E6EA}"/>
    <cellStyle name="Comma 7" xfId="12" xr:uid="{00000000-0005-0000-0000-00000B000000}"/>
    <cellStyle name="Comma 7 2" xfId="45" xr:uid="{C590F074-7D67-4636-BF3A-153BC01BAA36}"/>
    <cellStyle name="Comma 8" xfId="56" xr:uid="{64EE9DBB-7699-4ACB-A0CA-7820A1EB17EB}"/>
    <cellStyle name="Comma 9" xfId="57" xr:uid="{063BFD48-A381-4BFA-8FB5-1580C23E92DC}"/>
    <cellStyle name="Currency [0] 2" xfId="13" xr:uid="{00000000-0005-0000-0000-00000C000000}"/>
    <cellStyle name="Currency [0] 2 2" xfId="46" xr:uid="{A9316ABF-B663-4E34-BAD3-79AE0447D97B}"/>
    <cellStyle name="Currency 2" xfId="14" xr:uid="{00000000-0005-0000-0000-00000D000000}"/>
    <cellStyle name="Currency 2 2" xfId="47" xr:uid="{83BA57B5-40A8-4E2D-9CF8-A981878B2EAB}"/>
    <cellStyle name="Hyperlink" xfId="15" builtinId="8"/>
    <cellStyle name="Hyperlink 2" xfId="16" xr:uid="{00000000-0005-0000-0000-00000F000000}"/>
    <cellStyle name="Hyperlink 2 2" xfId="17" xr:uid="{00000000-0005-0000-0000-000010000000}"/>
    <cellStyle name="Normal" xfId="0" builtinId="0"/>
    <cellStyle name="Normal 11" xfId="36" xr:uid="{1FE95BFF-0949-469C-BD6F-730F52005E7B}"/>
    <cellStyle name="Normal 2" xfId="18" xr:uid="{00000000-0005-0000-0000-000012000000}"/>
    <cellStyle name="Normal 2 2" xfId="19" xr:uid="{00000000-0005-0000-0000-000013000000}"/>
    <cellStyle name="Normal 2 2 2" xfId="20" xr:uid="{00000000-0005-0000-0000-000014000000}"/>
    <cellStyle name="Normal 2 2 2 2" xfId="49" xr:uid="{08424D70-EE6E-40EB-B8E7-56C16845AD5D}"/>
    <cellStyle name="Normal 2 2 3" xfId="21" xr:uid="{00000000-0005-0000-0000-000015000000}"/>
    <cellStyle name="Normal 2 2 3 2" xfId="50" xr:uid="{AC2756EC-8952-474B-B24F-F66C1901791A}"/>
    <cellStyle name="Normal 2 2 4" xfId="48" xr:uid="{98F7DBD1-8166-450C-BA2E-1BD342F90F7B}"/>
    <cellStyle name="Normal 2 3" xfId="35" xr:uid="{00000000-0005-0000-0000-000016000000}"/>
    <cellStyle name="Normal 3" xfId="22" xr:uid="{00000000-0005-0000-0000-000017000000}"/>
    <cellStyle name="Normal 3 2" xfId="23" xr:uid="{00000000-0005-0000-0000-000018000000}"/>
    <cellStyle name="Normal 3 2 2" xfId="51" xr:uid="{5553644C-5E8E-48C5-B638-6EA61ED33200}"/>
    <cellStyle name="Normal 4" xfId="24" xr:uid="{00000000-0005-0000-0000-000019000000}"/>
    <cellStyle name="Normal 4 2" xfId="52" xr:uid="{2565FE72-7AB9-4AB9-A4B8-18050D1BA016}"/>
    <cellStyle name="Normal 5" xfId="25" xr:uid="{00000000-0005-0000-0000-00001A000000}"/>
    <cellStyle name="Normal 5 2" xfId="26" xr:uid="{00000000-0005-0000-0000-00001B000000}"/>
    <cellStyle name="Normal 5 3" xfId="27" xr:uid="{00000000-0005-0000-0000-00001C000000}"/>
    <cellStyle name="Normal 6" xfId="33" xr:uid="{00000000-0005-0000-0000-00001D000000}"/>
    <cellStyle name="Normal 7" xfId="34" xr:uid="{00000000-0005-0000-0000-00001E000000}"/>
    <cellStyle name="Normal 7 2" xfId="54" xr:uid="{B5F1FEB8-1758-4B56-A994-8E02CA7F5F6C}"/>
    <cellStyle name="Normal 8" xfId="55" xr:uid="{EA7A26FE-68F0-424B-864F-6317CC38E97D}"/>
    <cellStyle name="Normal 9" xfId="58" xr:uid="{0FE914EF-0DDB-4CF3-ADD0-5265E96C257A}"/>
    <cellStyle name="Normal_SHEET" xfId="28" xr:uid="{00000000-0005-0000-0000-00001F000000}"/>
    <cellStyle name="Normal_SHEET 2 2" xfId="53" xr:uid="{9BF627B8-9708-4B53-B474-AEE721AE347F}"/>
    <cellStyle name="Normal_SHEET 3" xfId="32" xr:uid="{00000000-0005-0000-0000-000021000000}"/>
    <cellStyle name="Normal_SHEET 5" xfId="29" xr:uid="{00000000-0005-0000-0000-000022000000}"/>
    <cellStyle name="Percent 2" xfId="30" xr:uid="{00000000-0005-0000-0000-000023000000}"/>
    <cellStyle name="PSDec" xfId="31" xr:uid="{00000000-0005-0000-0000-000024000000}"/>
  </cellStyles>
  <dxfs count="2421">
    <dxf>
      <font>
        <color rgb="FF00B050"/>
      </font>
      <fill>
        <patternFill>
          <bgColor theme="0"/>
        </patternFill>
      </fill>
    </dxf>
    <dxf>
      <font>
        <color theme="7" tint="-0.24994659260841701"/>
      </font>
    </dxf>
    <dxf>
      <font>
        <color theme="9" tint="-0.24994659260841701"/>
      </font>
    </dxf>
    <dxf>
      <font>
        <color rgb="FF00B050"/>
      </font>
      <fill>
        <patternFill>
          <bgColor theme="0"/>
        </patternFill>
      </fill>
    </dxf>
    <dxf>
      <font>
        <color theme="7" tint="-0.24994659260841701"/>
      </font>
    </dxf>
    <dxf>
      <font>
        <color theme="9" tint="-0.24994659260841701"/>
      </font>
    </dxf>
    <dxf>
      <fill>
        <patternFill>
          <bgColor rgb="FFFF0000"/>
        </patternFill>
      </fill>
    </dxf>
    <dxf>
      <fill>
        <patternFill>
          <bgColor rgb="FFFF0000"/>
        </patternFill>
      </fill>
    </dxf>
    <dxf>
      <font>
        <b/>
        <i/>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solid">
          <bgColor theme="7" tint="0.79998168889431442"/>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solid">
          <bgColor theme="9" tint="0.79998168889431442"/>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patternType="solid">
          <bgColor theme="6" tint="0.79998168889431442"/>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solid">
          <bgColor theme="8" tint="0.79998168889431442"/>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patternType="solid">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8A6E8"/>
      <color rgb="FFFFCCFF"/>
      <color rgb="FF0000FF"/>
      <color rgb="FF0066FF"/>
      <color rgb="FF00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85726</xdr:rowOff>
    </xdr:from>
    <xdr:to>
      <xdr:col>4</xdr:col>
      <xdr:colOff>1905</xdr:colOff>
      <xdr:row>1</xdr:row>
      <xdr:rowOff>95250</xdr:rowOff>
    </xdr:to>
    <xdr:cxnSp macro="">
      <xdr:nvCxnSpPr>
        <xdr:cNvPr id="2" name="Straight Connector 1">
          <a:extLst>
            <a:ext uri="{FF2B5EF4-FFF2-40B4-BE49-F238E27FC236}">
              <a16:creationId xmlns:a16="http://schemas.microsoft.com/office/drawing/2014/main" id="{A15CCDE1-552E-4F98-87E8-45DF1206DBEA}"/>
            </a:ext>
          </a:extLst>
        </xdr:cNvPr>
        <xdr:cNvCxnSpPr/>
      </xdr:nvCxnSpPr>
      <xdr:spPr>
        <a:xfrm flipV="1">
          <a:off x="0" y="253366"/>
          <a:ext cx="6501765" cy="9524"/>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5</xdr:row>
      <xdr:rowOff>95250</xdr:rowOff>
    </xdr:from>
    <xdr:to>
      <xdr:col>4</xdr:col>
      <xdr:colOff>1905</xdr:colOff>
      <xdr:row>5</xdr:row>
      <xdr:rowOff>95250</xdr:rowOff>
    </xdr:to>
    <xdr:cxnSp macro="">
      <xdr:nvCxnSpPr>
        <xdr:cNvPr id="3" name="Straight Connector 2">
          <a:extLst>
            <a:ext uri="{FF2B5EF4-FFF2-40B4-BE49-F238E27FC236}">
              <a16:creationId xmlns:a16="http://schemas.microsoft.com/office/drawing/2014/main" id="{8CA77117-F723-4751-8127-F405D140DD43}"/>
            </a:ext>
          </a:extLst>
        </xdr:cNvPr>
        <xdr:cNvCxnSpPr/>
      </xdr:nvCxnSpPr>
      <xdr:spPr>
        <a:xfrm>
          <a:off x="9525" y="979170"/>
          <a:ext cx="6492240" cy="0"/>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85725</xdr:rowOff>
    </xdr:from>
    <xdr:to>
      <xdr:col>4</xdr:col>
      <xdr:colOff>1905</xdr:colOff>
      <xdr:row>1</xdr:row>
      <xdr:rowOff>95249</xdr:rowOff>
    </xdr:to>
    <xdr:cxnSp macro="">
      <xdr:nvCxnSpPr>
        <xdr:cNvPr id="4" name="Straight Connector 3">
          <a:extLst>
            <a:ext uri="{FF2B5EF4-FFF2-40B4-BE49-F238E27FC236}">
              <a16:creationId xmlns:a16="http://schemas.microsoft.com/office/drawing/2014/main" id="{40A43C60-3B9D-40E6-9998-AC2BC556C4E3}"/>
            </a:ext>
          </a:extLst>
        </xdr:cNvPr>
        <xdr:cNvCxnSpPr/>
      </xdr:nvCxnSpPr>
      <xdr:spPr>
        <a:xfrm flipV="1">
          <a:off x="0" y="253365"/>
          <a:ext cx="6501765" cy="952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5</xdr:row>
      <xdr:rowOff>95250</xdr:rowOff>
    </xdr:from>
    <xdr:to>
      <xdr:col>4</xdr:col>
      <xdr:colOff>11430</xdr:colOff>
      <xdr:row>5</xdr:row>
      <xdr:rowOff>104774</xdr:rowOff>
    </xdr:to>
    <xdr:cxnSp macro="">
      <xdr:nvCxnSpPr>
        <xdr:cNvPr id="5" name="Straight Connector 4">
          <a:extLst>
            <a:ext uri="{FF2B5EF4-FFF2-40B4-BE49-F238E27FC236}">
              <a16:creationId xmlns:a16="http://schemas.microsoft.com/office/drawing/2014/main" id="{AF942E4E-4841-4DB9-84A8-70924D6F9230}"/>
            </a:ext>
          </a:extLst>
        </xdr:cNvPr>
        <xdr:cNvCxnSpPr/>
      </xdr:nvCxnSpPr>
      <xdr:spPr>
        <a:xfrm flipV="1">
          <a:off x="9525" y="979170"/>
          <a:ext cx="6501765" cy="952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4371976</xdr:colOff>
      <xdr:row>4</xdr:row>
      <xdr:rowOff>104775</xdr:rowOff>
    </xdr:from>
    <xdr:to>
      <xdr:col>3</xdr:col>
      <xdr:colOff>5410201</xdr:colOff>
      <xdr:row>4</xdr:row>
      <xdr:rowOff>106363</xdr:rowOff>
    </xdr:to>
    <xdr:cxnSp macro="">
      <xdr:nvCxnSpPr>
        <xdr:cNvPr id="6" name="Straight Arrow Connector 5">
          <a:extLst>
            <a:ext uri="{FF2B5EF4-FFF2-40B4-BE49-F238E27FC236}">
              <a16:creationId xmlns:a16="http://schemas.microsoft.com/office/drawing/2014/main" id="{F966A9D7-66CC-46DE-B710-C44DEDD0EF77}"/>
            </a:ext>
          </a:extLst>
        </xdr:cNvPr>
        <xdr:cNvCxnSpPr/>
      </xdr:nvCxnSpPr>
      <xdr:spPr>
        <a:xfrm rot="10800000">
          <a:off x="5278756" y="790575"/>
          <a:ext cx="1038225" cy="1588"/>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85726</xdr:rowOff>
    </xdr:from>
    <xdr:to>
      <xdr:col>4</xdr:col>
      <xdr:colOff>1905</xdr:colOff>
      <xdr:row>1</xdr:row>
      <xdr:rowOff>95250</xdr:rowOff>
    </xdr:to>
    <xdr:cxnSp macro="">
      <xdr:nvCxnSpPr>
        <xdr:cNvPr id="7" name="Straight Connector 6">
          <a:extLst>
            <a:ext uri="{FF2B5EF4-FFF2-40B4-BE49-F238E27FC236}">
              <a16:creationId xmlns:a16="http://schemas.microsoft.com/office/drawing/2014/main" id="{979F05BE-8680-4C4C-8D47-163FD5A6D4FB}"/>
            </a:ext>
          </a:extLst>
        </xdr:cNvPr>
        <xdr:cNvCxnSpPr/>
      </xdr:nvCxnSpPr>
      <xdr:spPr>
        <a:xfrm flipV="1">
          <a:off x="0" y="247651"/>
          <a:ext cx="6326505" cy="9524"/>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5</xdr:row>
      <xdr:rowOff>95250</xdr:rowOff>
    </xdr:from>
    <xdr:to>
      <xdr:col>4</xdr:col>
      <xdr:colOff>1905</xdr:colOff>
      <xdr:row>5</xdr:row>
      <xdr:rowOff>95250</xdr:rowOff>
    </xdr:to>
    <xdr:cxnSp macro="">
      <xdr:nvCxnSpPr>
        <xdr:cNvPr id="8" name="Straight Connector 7">
          <a:extLst>
            <a:ext uri="{FF2B5EF4-FFF2-40B4-BE49-F238E27FC236}">
              <a16:creationId xmlns:a16="http://schemas.microsoft.com/office/drawing/2014/main" id="{E5CD75D1-F8DD-4A74-B80A-C19F632741E1}"/>
            </a:ext>
          </a:extLst>
        </xdr:cNvPr>
        <xdr:cNvCxnSpPr/>
      </xdr:nvCxnSpPr>
      <xdr:spPr>
        <a:xfrm>
          <a:off x="9525" y="1085850"/>
          <a:ext cx="6316980" cy="0"/>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85725</xdr:rowOff>
    </xdr:from>
    <xdr:to>
      <xdr:col>4</xdr:col>
      <xdr:colOff>1905</xdr:colOff>
      <xdr:row>1</xdr:row>
      <xdr:rowOff>95249</xdr:rowOff>
    </xdr:to>
    <xdr:cxnSp macro="">
      <xdr:nvCxnSpPr>
        <xdr:cNvPr id="9" name="Straight Connector 8">
          <a:extLst>
            <a:ext uri="{FF2B5EF4-FFF2-40B4-BE49-F238E27FC236}">
              <a16:creationId xmlns:a16="http://schemas.microsoft.com/office/drawing/2014/main" id="{58A0CD7A-AB0C-4159-AD24-50FB04D52D59}"/>
            </a:ext>
          </a:extLst>
        </xdr:cNvPr>
        <xdr:cNvCxnSpPr/>
      </xdr:nvCxnSpPr>
      <xdr:spPr>
        <a:xfrm flipV="1">
          <a:off x="0" y="247650"/>
          <a:ext cx="6326505" cy="952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5</xdr:row>
      <xdr:rowOff>95250</xdr:rowOff>
    </xdr:from>
    <xdr:to>
      <xdr:col>4</xdr:col>
      <xdr:colOff>11430</xdr:colOff>
      <xdr:row>5</xdr:row>
      <xdr:rowOff>104774</xdr:rowOff>
    </xdr:to>
    <xdr:cxnSp macro="">
      <xdr:nvCxnSpPr>
        <xdr:cNvPr id="10" name="Straight Connector 9">
          <a:extLst>
            <a:ext uri="{FF2B5EF4-FFF2-40B4-BE49-F238E27FC236}">
              <a16:creationId xmlns:a16="http://schemas.microsoft.com/office/drawing/2014/main" id="{7FCA5816-4F8B-4F45-A9E1-4F4CA947F63F}"/>
            </a:ext>
          </a:extLst>
        </xdr:cNvPr>
        <xdr:cNvCxnSpPr/>
      </xdr:nvCxnSpPr>
      <xdr:spPr>
        <a:xfrm flipV="1">
          <a:off x="9525" y="1085850"/>
          <a:ext cx="6326505" cy="952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4371976</xdr:colOff>
      <xdr:row>4</xdr:row>
      <xdr:rowOff>104775</xdr:rowOff>
    </xdr:from>
    <xdr:to>
      <xdr:col>3</xdr:col>
      <xdr:colOff>5410201</xdr:colOff>
      <xdr:row>4</xdr:row>
      <xdr:rowOff>106363</xdr:rowOff>
    </xdr:to>
    <xdr:cxnSp macro="">
      <xdr:nvCxnSpPr>
        <xdr:cNvPr id="11" name="Straight Arrow Connector 10">
          <a:extLst>
            <a:ext uri="{FF2B5EF4-FFF2-40B4-BE49-F238E27FC236}">
              <a16:creationId xmlns:a16="http://schemas.microsoft.com/office/drawing/2014/main" id="{5DA34A53-2AE8-4CA9-A5B8-D427D8F58FD1}"/>
            </a:ext>
          </a:extLst>
        </xdr:cNvPr>
        <xdr:cNvCxnSpPr/>
      </xdr:nvCxnSpPr>
      <xdr:spPr>
        <a:xfrm rot="10800000">
          <a:off x="5257801" y="895350"/>
          <a:ext cx="1038225" cy="1588"/>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85726</xdr:rowOff>
    </xdr:from>
    <xdr:to>
      <xdr:col>4</xdr:col>
      <xdr:colOff>1905</xdr:colOff>
      <xdr:row>1</xdr:row>
      <xdr:rowOff>95250</xdr:rowOff>
    </xdr:to>
    <xdr:cxnSp macro="">
      <xdr:nvCxnSpPr>
        <xdr:cNvPr id="2" name="Straight Connector 1">
          <a:extLst>
            <a:ext uri="{FF2B5EF4-FFF2-40B4-BE49-F238E27FC236}">
              <a16:creationId xmlns:a16="http://schemas.microsoft.com/office/drawing/2014/main" id="{00000000-0008-0000-0200-000002000000}"/>
            </a:ext>
          </a:extLst>
        </xdr:cNvPr>
        <xdr:cNvCxnSpPr/>
      </xdr:nvCxnSpPr>
      <xdr:spPr>
        <a:xfrm flipV="1">
          <a:off x="0" y="247651"/>
          <a:ext cx="5916930" cy="9524"/>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95250</xdr:rowOff>
    </xdr:from>
    <xdr:to>
      <xdr:col>4</xdr:col>
      <xdr:colOff>1905</xdr:colOff>
      <xdr:row>7</xdr:row>
      <xdr:rowOff>95250</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9525" y="1495425"/>
          <a:ext cx="5907405" cy="0"/>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1</xdr:row>
      <xdr:rowOff>85725</xdr:rowOff>
    </xdr:from>
    <xdr:to>
      <xdr:col>4</xdr:col>
      <xdr:colOff>1123950</xdr:colOff>
      <xdr:row>1</xdr:row>
      <xdr:rowOff>95249</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flipV="1">
          <a:off x="28575" y="247650"/>
          <a:ext cx="7610475" cy="952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104774</xdr:rowOff>
    </xdr:from>
    <xdr:to>
      <xdr:col>4</xdr:col>
      <xdr:colOff>1133475</xdr:colOff>
      <xdr:row>7</xdr:row>
      <xdr:rowOff>104775</xdr:rowOff>
    </xdr:to>
    <xdr:cxnSp macro="">
      <xdr:nvCxnSpPr>
        <xdr:cNvPr id="5" name="Straight Connector 4">
          <a:extLst>
            <a:ext uri="{FF2B5EF4-FFF2-40B4-BE49-F238E27FC236}">
              <a16:creationId xmlns:a16="http://schemas.microsoft.com/office/drawing/2014/main" id="{00000000-0008-0000-0200-000005000000}"/>
            </a:ext>
          </a:extLst>
        </xdr:cNvPr>
        <xdr:cNvCxnSpPr/>
      </xdr:nvCxnSpPr>
      <xdr:spPr>
        <a:xfrm>
          <a:off x="9525" y="1504949"/>
          <a:ext cx="763905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114300</xdr:colOff>
      <xdr:row>0</xdr:row>
      <xdr:rowOff>85724</xdr:rowOff>
    </xdr:from>
    <xdr:ext cx="1562100"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6438900" y="85724"/>
          <a:ext cx="15621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en-US"/>
        </a:p>
      </xdr:txBody>
    </xdr:sp>
    <xdr:clientData/>
  </xdr:oneCellAnchor>
  <xdr:twoCellAnchor>
    <xdr:from>
      <xdr:col>3</xdr:col>
      <xdr:colOff>4533900</xdr:colOff>
      <xdr:row>6</xdr:row>
      <xdr:rowOff>123825</xdr:rowOff>
    </xdr:from>
    <xdr:to>
      <xdr:col>3</xdr:col>
      <xdr:colOff>5391150</xdr:colOff>
      <xdr:row>6</xdr:row>
      <xdr:rowOff>125413</xdr:rowOff>
    </xdr:to>
    <xdr:cxnSp macro="">
      <xdr:nvCxnSpPr>
        <xdr:cNvPr id="9" name="Straight Arrow Connector 8">
          <a:extLst>
            <a:ext uri="{FF2B5EF4-FFF2-40B4-BE49-F238E27FC236}">
              <a16:creationId xmlns:a16="http://schemas.microsoft.com/office/drawing/2014/main" id="{00000000-0008-0000-0200-000009000000}"/>
            </a:ext>
          </a:extLst>
        </xdr:cNvPr>
        <xdr:cNvCxnSpPr/>
      </xdr:nvCxnSpPr>
      <xdr:spPr>
        <a:xfrm rot="10800000">
          <a:off x="5610225" y="1323975"/>
          <a:ext cx="857250" cy="1588"/>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12</xdr:col>
      <xdr:colOff>857250</xdr:colOff>
      <xdr:row>0</xdr:row>
      <xdr:rowOff>123826</xdr:rowOff>
    </xdr:to>
    <xdr:cxnSp macro="">
      <xdr:nvCxnSpPr>
        <xdr:cNvPr id="7" name="Straight Connector 6">
          <a:extLst>
            <a:ext uri="{FF2B5EF4-FFF2-40B4-BE49-F238E27FC236}">
              <a16:creationId xmlns:a16="http://schemas.microsoft.com/office/drawing/2014/main" id="{00000000-0008-0000-0300-000007000000}"/>
            </a:ext>
          </a:extLst>
        </xdr:cNvPr>
        <xdr:cNvCxnSpPr/>
      </xdr:nvCxnSpPr>
      <xdr:spPr>
        <a:xfrm flipV="1">
          <a:off x="0" y="123825"/>
          <a:ext cx="853440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xdr:row>
      <xdr:rowOff>104775</xdr:rowOff>
    </xdr:from>
    <xdr:to>
      <xdr:col>12</xdr:col>
      <xdr:colOff>990600</xdr:colOff>
      <xdr:row>4</xdr:row>
      <xdr:rowOff>114303</xdr:rowOff>
    </xdr:to>
    <xdr:cxnSp macro="">
      <xdr:nvCxnSpPr>
        <xdr:cNvPr id="9" name="Straight Connector 8">
          <a:extLst>
            <a:ext uri="{FF2B5EF4-FFF2-40B4-BE49-F238E27FC236}">
              <a16:creationId xmlns:a16="http://schemas.microsoft.com/office/drawing/2014/main" id="{00000000-0008-0000-0300-000009000000}"/>
            </a:ext>
          </a:extLst>
        </xdr:cNvPr>
        <xdr:cNvCxnSpPr/>
      </xdr:nvCxnSpPr>
      <xdr:spPr>
        <a:xfrm flipV="1">
          <a:off x="9525" y="942975"/>
          <a:ext cx="8648700" cy="9528"/>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539750</xdr:colOff>
      <xdr:row>6</xdr:row>
      <xdr:rowOff>0</xdr:rowOff>
    </xdr:from>
    <xdr:to>
      <xdr:col>8</xdr:col>
      <xdr:colOff>171427</xdr:colOff>
      <xdr:row>9</xdr:row>
      <xdr:rowOff>173261</xdr:rowOff>
    </xdr:to>
    <xdr:pic>
      <xdr:nvPicPr>
        <xdr:cNvPr id="2" name="Picture 1">
          <a:extLst>
            <a:ext uri="{FF2B5EF4-FFF2-40B4-BE49-F238E27FC236}">
              <a16:creationId xmlns:a16="http://schemas.microsoft.com/office/drawing/2014/main" id="{1CC9D2E1-72F7-4886-929A-0CEDC44F969A}"/>
            </a:ext>
          </a:extLst>
        </xdr:cNvPr>
        <xdr:cNvPicPr>
          <a:picLocks noChangeAspect="1"/>
        </xdr:cNvPicPr>
      </xdr:nvPicPr>
      <xdr:blipFill>
        <a:blip xmlns:r="http://schemas.openxmlformats.org/officeDocument/2006/relationships" r:embed="rId1"/>
        <a:stretch>
          <a:fillRect/>
        </a:stretch>
      </xdr:blipFill>
      <xdr:spPr>
        <a:xfrm>
          <a:off x="539750" y="1371600"/>
          <a:ext cx="4726917" cy="752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112397</xdr:colOff>
      <xdr:row>2</xdr:row>
      <xdr:rowOff>83820</xdr:rowOff>
    </xdr:from>
    <xdr:to>
      <xdr:col>5</xdr:col>
      <xdr:colOff>935355</xdr:colOff>
      <xdr:row>2</xdr:row>
      <xdr:rowOff>83820</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flipH="1">
          <a:off x="6884672" y="388620"/>
          <a:ext cx="822958" cy="0"/>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979170</xdr:colOff>
      <xdr:row>1</xdr:row>
      <xdr:rowOff>0</xdr:rowOff>
    </xdr:from>
    <xdr:to>
      <xdr:col>7</xdr:col>
      <xdr:colOff>589914</xdr:colOff>
      <xdr:row>3</xdr:row>
      <xdr:rowOff>96520</xdr:rowOff>
    </xdr:to>
    <xdr:pic>
      <xdr:nvPicPr>
        <xdr:cNvPr id="2" name="Picture 1">
          <a:extLst>
            <a:ext uri="{FF2B5EF4-FFF2-40B4-BE49-F238E27FC236}">
              <a16:creationId xmlns:a16="http://schemas.microsoft.com/office/drawing/2014/main" id="{70ABBC6E-B9D3-4743-A6E1-1245BC286997}"/>
            </a:ext>
          </a:extLst>
        </xdr:cNvPr>
        <xdr:cNvPicPr>
          <a:picLocks noChangeAspect="1"/>
        </xdr:cNvPicPr>
      </xdr:nvPicPr>
      <xdr:blipFill>
        <a:blip xmlns:r="http://schemas.openxmlformats.org/officeDocument/2006/relationships" r:embed="rId1"/>
        <a:stretch>
          <a:fillRect/>
        </a:stretch>
      </xdr:blipFill>
      <xdr:spPr>
        <a:xfrm>
          <a:off x="7751445" y="219075"/>
          <a:ext cx="3011804" cy="342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95250</xdr:colOff>
      <xdr:row>2</xdr:row>
      <xdr:rowOff>9525</xdr:rowOff>
    </xdr:from>
    <xdr:to>
      <xdr:col>8</xdr:col>
      <xdr:colOff>923925</xdr:colOff>
      <xdr:row>6</xdr:row>
      <xdr:rowOff>152400</xdr:rowOff>
    </xdr:to>
    <xdr:sp macro="" textlink="">
      <xdr:nvSpPr>
        <xdr:cNvPr id="3" name="Right Brace 2">
          <a:extLst>
            <a:ext uri="{FF2B5EF4-FFF2-40B4-BE49-F238E27FC236}">
              <a16:creationId xmlns:a16="http://schemas.microsoft.com/office/drawing/2014/main" id="{00000000-0008-0000-0A00-000003000000}"/>
            </a:ext>
          </a:extLst>
        </xdr:cNvPr>
        <xdr:cNvSpPr/>
      </xdr:nvSpPr>
      <xdr:spPr>
        <a:xfrm>
          <a:off x="3362325" y="409575"/>
          <a:ext cx="828675" cy="828675"/>
        </a:xfrm>
        <a:prstGeom prst="rightBrace">
          <a:avLst/>
        </a:prstGeom>
        <a:ln>
          <a:solidFill>
            <a:srgbClr val="870E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1</xdr:row>
      <xdr:rowOff>114300</xdr:rowOff>
    </xdr:from>
    <xdr:to>
      <xdr:col>13</xdr:col>
      <xdr:colOff>0</xdr:colOff>
      <xdr:row>1</xdr:row>
      <xdr:rowOff>114301</xdr:rowOff>
    </xdr:to>
    <xdr:cxnSp macro="">
      <xdr:nvCxnSpPr>
        <xdr:cNvPr id="5" name="Straight Connector 4">
          <a:extLst>
            <a:ext uri="{FF2B5EF4-FFF2-40B4-BE49-F238E27FC236}">
              <a16:creationId xmlns:a16="http://schemas.microsoft.com/office/drawing/2014/main" id="{00000000-0008-0000-0400-000005000000}"/>
            </a:ext>
          </a:extLst>
        </xdr:cNvPr>
        <xdr:cNvCxnSpPr/>
      </xdr:nvCxnSpPr>
      <xdr:spPr>
        <a:xfrm flipV="1">
          <a:off x="9525" y="504825"/>
          <a:ext cx="8220075"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5</xdr:row>
      <xdr:rowOff>104775</xdr:rowOff>
    </xdr:from>
    <xdr:to>
      <xdr:col>12</xdr:col>
      <xdr:colOff>990600</xdr:colOff>
      <xdr:row>5</xdr:row>
      <xdr:rowOff>114303</xdr:rowOff>
    </xdr:to>
    <xdr:cxnSp macro="">
      <xdr:nvCxnSpPr>
        <xdr:cNvPr id="6" name="Straight Connector 5">
          <a:extLst>
            <a:ext uri="{FF2B5EF4-FFF2-40B4-BE49-F238E27FC236}">
              <a16:creationId xmlns:a16="http://schemas.microsoft.com/office/drawing/2014/main" id="{00000000-0008-0000-0400-000006000000}"/>
            </a:ext>
          </a:extLst>
        </xdr:cNvPr>
        <xdr:cNvCxnSpPr/>
      </xdr:nvCxnSpPr>
      <xdr:spPr>
        <a:xfrm flipV="1">
          <a:off x="9525" y="1333500"/>
          <a:ext cx="8220075" cy="9528"/>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FR2017/Forms/2017%20Forms%20-%20Phase%205%20-%20Posting/Form17_Cash_and_Deposi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FR2018/Forms/2018%20Forms%20-%20Phase%205%20-%20Posting/Sample%20Collateralization%20Confirmation%20Letter.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Oracle\SmartView\bin\HsTbar.xla" TargetMode="External"/><Relationship Id="rId1" Type="http://schemas.openxmlformats.org/officeDocument/2006/relationships/externalLinkPath" Target="file:///C:\Oracle\SmartView\bin\HsTba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V"/>
      <sheetName val="Checklist - For SAO Only"/>
      <sheetName val="Checklist"/>
      <sheetName val="Instructions"/>
      <sheetName val="Appendix"/>
      <sheetName val="&quot;A&quot; Deposit Analysis - Short"/>
      <sheetName val="OLD HFM CASH TB"/>
      <sheetName val="&quot;A&quot; Deposit Analysis - Long"/>
      <sheetName val="HFM CASH TB"/>
      <sheetName val="&quot;B&quot; Cash Recon"/>
      <sheetName val="HFM collateral"/>
      <sheetName val="Sample Collat Confirm Inquiry"/>
      <sheetName val="Sample_&quot;A&quot; Deposit Analysis"/>
      <sheetName val="Sample_&quot;B&quot; Cash Recon"/>
      <sheetName val="Sample_GL044M"/>
      <sheetName val="Sample_Bnk Stmt1"/>
      <sheetName val="Sample_LGIP Statement"/>
      <sheetName val="HFM tracking"/>
      <sheetName val="EntityList"/>
    </sheetNames>
    <sheetDataSet>
      <sheetData sheetId="0">
        <row r="23">
          <cell r="B23" t="str">
            <v>Yes</v>
          </cell>
        </row>
        <row r="24">
          <cell r="B24" t="str">
            <v>No</v>
          </cell>
        </row>
      </sheetData>
      <sheetData sheetId="1"/>
      <sheetData sheetId="2"/>
      <sheetData sheetId="3">
        <row r="2">
          <cell r="C2" t="str">
            <v xml:space="preserve">Cash and Deposits </v>
          </cell>
        </row>
      </sheetData>
      <sheetData sheetId="4"/>
      <sheetData sheetId="5">
        <row r="116">
          <cell r="M116">
            <v>0</v>
          </cell>
        </row>
      </sheetData>
      <sheetData sheetId="6"/>
      <sheetData sheetId="7">
        <row r="1667">
          <cell r="M1667">
            <v>0</v>
          </cell>
        </row>
      </sheetData>
      <sheetData sheetId="8"/>
      <sheetData sheetId="9">
        <row r="3">
          <cell r="F3">
            <v>0</v>
          </cell>
        </row>
      </sheetData>
      <sheetData sheetId="10"/>
      <sheetData sheetId="11"/>
      <sheetData sheetId="12"/>
      <sheetData sheetId="13"/>
      <sheetData sheetId="14"/>
      <sheetData sheetId="15"/>
      <sheetData sheetId="16"/>
      <sheetData sheetId="17"/>
      <sheetData sheetId="18">
        <row r="2">
          <cell r="A2">
            <v>0</v>
          </cell>
          <cell r="B2">
            <v>0</v>
          </cell>
          <cell r="E2" t="str">
            <v>Not Applicable</v>
          </cell>
          <cell r="G2" t="str">
            <v>Yes</v>
          </cell>
        </row>
        <row r="3">
          <cell r="A3">
            <v>40200</v>
          </cell>
          <cell r="B3" t="str">
            <v>Department of Agriculture</v>
          </cell>
          <cell r="G3" t="str">
            <v>No</v>
          </cell>
        </row>
        <row r="4">
          <cell r="A4" t="str">
            <v>40300(GAA)</v>
          </cell>
          <cell r="B4" t="str">
            <v>Department of Administrative Services - GAA</v>
          </cell>
        </row>
        <row r="5">
          <cell r="A5" t="str">
            <v>40300(GF)</v>
          </cell>
          <cell r="B5" t="str">
            <v>Department of Administrative Services - General Fund</v>
          </cell>
        </row>
        <row r="6">
          <cell r="A6" t="str">
            <v>40300(ISF)</v>
          </cell>
          <cell r="B6" t="str">
            <v>Department of Administrative Services - ISF</v>
          </cell>
        </row>
        <row r="7">
          <cell r="A7">
            <v>40400</v>
          </cell>
          <cell r="B7" t="str">
            <v>Department of Audits and Accounts</v>
          </cell>
        </row>
        <row r="8">
          <cell r="A8">
            <v>40500</v>
          </cell>
          <cell r="B8" t="str">
            <v>Department of Public Health</v>
          </cell>
        </row>
        <row r="9">
          <cell r="A9">
            <v>40600</v>
          </cell>
          <cell r="B9" t="str">
            <v>Department of Banking and Finance</v>
          </cell>
        </row>
        <row r="10">
          <cell r="A10">
            <v>40700</v>
          </cell>
          <cell r="B10" t="str">
            <v>State Accounting Office</v>
          </cell>
        </row>
        <row r="11">
          <cell r="A11">
            <v>40800</v>
          </cell>
          <cell r="B11" t="str">
            <v>Department of Insurance</v>
          </cell>
        </row>
        <row r="12">
          <cell r="A12">
            <v>40900</v>
          </cell>
          <cell r="B12" t="str">
            <v>Georgia State Financing and Investment Commission</v>
          </cell>
        </row>
        <row r="13">
          <cell r="A13">
            <v>41000</v>
          </cell>
          <cell r="B13" t="str">
            <v>State Properties Commission</v>
          </cell>
        </row>
        <row r="14">
          <cell r="A14">
            <v>41100</v>
          </cell>
          <cell r="B14" t="str">
            <v>Department of Defense</v>
          </cell>
        </row>
        <row r="15">
          <cell r="A15">
            <v>41400</v>
          </cell>
          <cell r="B15" t="str">
            <v>Department of Education</v>
          </cell>
        </row>
        <row r="16">
          <cell r="A16">
            <v>41500</v>
          </cell>
          <cell r="B16" t="str">
            <v>Technical College System of Georgia</v>
          </cell>
        </row>
        <row r="17">
          <cell r="A17">
            <v>41600</v>
          </cell>
          <cell r="B17" t="str">
            <v>Employees' Retirement System of Georgia</v>
          </cell>
        </row>
        <row r="18">
          <cell r="A18">
            <v>41800</v>
          </cell>
          <cell r="B18" t="str">
            <v>Prosecuting Attorneys - Judicial Branch</v>
          </cell>
        </row>
        <row r="19">
          <cell r="A19">
            <v>41900</v>
          </cell>
          <cell r="B19" t="str">
            <v>Department of Community Health</v>
          </cell>
        </row>
        <row r="20">
          <cell r="A20">
            <v>42000</v>
          </cell>
          <cell r="B20" t="str">
            <v>Georgia Forestry Commission</v>
          </cell>
        </row>
        <row r="21">
          <cell r="A21">
            <v>42200</v>
          </cell>
          <cell r="B21" t="str">
            <v>Office of the Governor</v>
          </cell>
        </row>
        <row r="22">
          <cell r="A22">
            <v>42700</v>
          </cell>
          <cell r="B22" t="str">
            <v>Department of Human Services</v>
          </cell>
        </row>
        <row r="23">
          <cell r="A23">
            <v>42800</v>
          </cell>
          <cell r="B23" t="str">
            <v>Department of Community Affairs</v>
          </cell>
        </row>
        <row r="24">
          <cell r="A24">
            <v>42900</v>
          </cell>
          <cell r="B24" t="str">
            <v>Department of Economic Development</v>
          </cell>
        </row>
        <row r="25">
          <cell r="A25">
            <v>43000</v>
          </cell>
          <cell r="B25" t="str">
            <v>Judicial Branch</v>
          </cell>
        </row>
        <row r="26">
          <cell r="A26">
            <v>43100</v>
          </cell>
          <cell r="B26" t="str">
            <v>Judicial Branch - Juvenile Courts</v>
          </cell>
        </row>
        <row r="27">
          <cell r="A27">
            <v>43200</v>
          </cell>
          <cell r="B27" t="str">
            <v>Judicial Branch - Court of Appeals</v>
          </cell>
        </row>
        <row r="28">
          <cell r="A28">
            <v>43400</v>
          </cell>
          <cell r="B28" t="str">
            <v>Judicial Branch - Judicial Council</v>
          </cell>
        </row>
        <row r="29">
          <cell r="A29">
            <v>43600</v>
          </cell>
          <cell r="B29" t="str">
            <v>Judicial Branch - Superior Courts</v>
          </cell>
        </row>
        <row r="30">
          <cell r="A30">
            <v>43800</v>
          </cell>
          <cell r="B30" t="str">
            <v>Judicial Branch - Supreme Court</v>
          </cell>
        </row>
        <row r="31">
          <cell r="A31" t="str">
            <v>44000(ENT)</v>
          </cell>
          <cell r="B31" t="str">
            <v>Department of Labor - Enterprise Fund</v>
          </cell>
        </row>
        <row r="32">
          <cell r="A32" t="str">
            <v>44000(GF)</v>
          </cell>
          <cell r="B32" t="str">
            <v>Department of Labor - General Fund</v>
          </cell>
        </row>
        <row r="33">
          <cell r="A33">
            <v>44100</v>
          </cell>
          <cell r="B33" t="str">
            <v>Department of Behavioral Health and Developmental Disabilities</v>
          </cell>
        </row>
        <row r="34">
          <cell r="A34">
            <v>44200</v>
          </cell>
          <cell r="B34" t="str">
            <v>Department of Law</v>
          </cell>
        </row>
        <row r="35">
          <cell r="A35">
            <v>44400</v>
          </cell>
          <cell r="B35" t="str">
            <v>General Assembly (Unspecified)</v>
          </cell>
        </row>
        <row r="36">
          <cell r="A36">
            <v>44500</v>
          </cell>
          <cell r="B36" t="str">
            <v>General Assembly Joint Offices</v>
          </cell>
        </row>
        <row r="37">
          <cell r="A37">
            <v>44600</v>
          </cell>
          <cell r="B37" t="str">
            <v>Georgia House of Representatives</v>
          </cell>
        </row>
        <row r="38">
          <cell r="A38">
            <v>45200</v>
          </cell>
          <cell r="B38" t="str">
            <v>Georgia Assembly-Senate</v>
          </cell>
        </row>
        <row r="39">
          <cell r="A39" t="str">
            <v>46000(GF)</v>
          </cell>
          <cell r="B39" t="str">
            <v>State Personnel Administration - General Fund</v>
          </cell>
        </row>
        <row r="40">
          <cell r="A40" t="str">
            <v>46000(ISF)</v>
          </cell>
          <cell r="B40" t="str">
            <v>State Personnel Administration - ISF</v>
          </cell>
        </row>
        <row r="41">
          <cell r="A41">
            <v>46100</v>
          </cell>
          <cell r="B41" t="str">
            <v>Department of Juvenile Justice</v>
          </cell>
        </row>
        <row r="42">
          <cell r="A42">
            <v>46200</v>
          </cell>
          <cell r="B42" t="str">
            <v>Department of Natural Resources</v>
          </cell>
        </row>
        <row r="43">
          <cell r="A43">
            <v>46210</v>
          </cell>
          <cell r="B43" t="str">
            <v>Natural Resources Foundation</v>
          </cell>
        </row>
        <row r="44">
          <cell r="A44">
            <v>46500</v>
          </cell>
          <cell r="B44" t="str">
            <v>State Board of Pardons and Paroles</v>
          </cell>
        </row>
        <row r="45">
          <cell r="A45">
            <v>46600</v>
          </cell>
          <cell r="B45" t="str">
            <v>Department of Public Safety</v>
          </cell>
        </row>
        <row r="46">
          <cell r="A46">
            <v>46700</v>
          </cell>
          <cell r="B46" t="str">
            <v>Department of Corrections</v>
          </cell>
        </row>
        <row r="47">
          <cell r="A47">
            <v>46900</v>
          </cell>
          <cell r="B47" t="str">
            <v>Department of Early Care and Learning</v>
          </cell>
        </row>
        <row r="48">
          <cell r="A48">
            <v>47000</v>
          </cell>
          <cell r="B48" t="str">
            <v>Public Service Commission</v>
          </cell>
        </row>
        <row r="49">
          <cell r="A49">
            <v>47100</v>
          </cell>
          <cell r="B49" t="str">
            <v>Georgia Bureau of Investigation</v>
          </cell>
        </row>
        <row r="50">
          <cell r="A50">
            <v>47200</v>
          </cell>
          <cell r="B50" t="str">
            <v>Board of Regents of the University System of Georgia</v>
          </cell>
        </row>
        <row r="51">
          <cell r="A51">
            <v>47210</v>
          </cell>
          <cell r="B51" t="str">
            <v>University System of Georgia Foundation</v>
          </cell>
        </row>
        <row r="52">
          <cell r="A52">
            <v>47400</v>
          </cell>
          <cell r="B52" t="str">
            <v>Department of Revenue</v>
          </cell>
        </row>
        <row r="53">
          <cell r="A53">
            <v>47500</v>
          </cell>
          <cell r="B53" t="str">
            <v>Department of Driver Services</v>
          </cell>
        </row>
        <row r="54">
          <cell r="A54">
            <v>47600</v>
          </cell>
          <cell r="B54" t="str">
            <v>Georgia Student Finance Commission</v>
          </cell>
        </row>
        <row r="55">
          <cell r="A55">
            <v>47610</v>
          </cell>
          <cell r="B55" t="str">
            <v>REACH Georgia Foundation</v>
          </cell>
        </row>
        <row r="56">
          <cell r="A56">
            <v>47700</v>
          </cell>
          <cell r="B56" t="str">
            <v>Department of Community Supervision</v>
          </cell>
        </row>
        <row r="57">
          <cell r="A57">
            <v>47800</v>
          </cell>
          <cell r="B57" t="str">
            <v>Secretary of State</v>
          </cell>
        </row>
        <row r="58">
          <cell r="A58">
            <v>48000</v>
          </cell>
          <cell r="B58" t="str">
            <v>State Soil and Water Conservation Commission</v>
          </cell>
        </row>
        <row r="59">
          <cell r="A59">
            <v>48200</v>
          </cell>
          <cell r="B59" t="str">
            <v>Teachers' Retirement System of Georgia</v>
          </cell>
        </row>
        <row r="60">
          <cell r="A60">
            <v>48300</v>
          </cell>
          <cell r="B60" t="str">
            <v>Georgia Aviation Hall of Fame</v>
          </cell>
        </row>
        <row r="61">
          <cell r="A61">
            <v>48400</v>
          </cell>
          <cell r="B61" t="str">
            <v>Department of Transportation</v>
          </cell>
        </row>
        <row r="62">
          <cell r="A62" t="str">
            <v>48400(TIA)</v>
          </cell>
          <cell r="B62" t="str">
            <v>Department of Transportation - TIA</v>
          </cell>
        </row>
        <row r="63">
          <cell r="A63">
            <v>48600</v>
          </cell>
          <cell r="B63" t="str">
            <v>Office of Treasury and Fiscal Services</v>
          </cell>
        </row>
        <row r="64">
          <cell r="A64">
            <v>48800</v>
          </cell>
          <cell r="B64" t="str">
            <v>State Department of Veterans' Service</v>
          </cell>
        </row>
        <row r="65">
          <cell r="A65">
            <v>48900</v>
          </cell>
          <cell r="B65" t="str">
            <v>Subsequent Injury Trust Fund</v>
          </cell>
        </row>
        <row r="66">
          <cell r="A66">
            <v>49000</v>
          </cell>
          <cell r="B66" t="str">
            <v>State Board of Workers' Compensation</v>
          </cell>
        </row>
        <row r="67">
          <cell r="A67">
            <v>49200</v>
          </cell>
          <cell r="B67" t="str">
            <v>Georgia Public Defender Standards Council</v>
          </cell>
        </row>
        <row r="68">
          <cell r="A68">
            <v>49600</v>
          </cell>
          <cell r="B68" t="str">
            <v>State Games Commission</v>
          </cell>
        </row>
        <row r="69">
          <cell r="A69">
            <v>50340</v>
          </cell>
          <cell r="B69" t="str">
            <v>Georgia Tech Facilities, Incorporated</v>
          </cell>
        </row>
        <row r="70">
          <cell r="A70">
            <v>50350</v>
          </cell>
          <cell r="B70" t="str">
            <v>Georgia Tech Foundation, Incorporated</v>
          </cell>
        </row>
        <row r="71">
          <cell r="A71">
            <v>50360</v>
          </cell>
          <cell r="B71" t="str">
            <v>Georgia Tech Research Corporation</v>
          </cell>
        </row>
        <row r="72">
          <cell r="A72">
            <v>50910</v>
          </cell>
          <cell r="B72" t="str">
            <v>Georgia State University Foundation</v>
          </cell>
        </row>
        <row r="73">
          <cell r="A73">
            <v>50920</v>
          </cell>
          <cell r="B73" t="str">
            <v>Georgia State University Research Foundation, Inc.</v>
          </cell>
        </row>
        <row r="74">
          <cell r="A74">
            <v>51270</v>
          </cell>
          <cell r="B74" t="str">
            <v>GRU Early Retirement Pension Plan</v>
          </cell>
        </row>
        <row r="75">
          <cell r="A75">
            <v>52410</v>
          </cell>
          <cell r="B75" t="str">
            <v>Armstrong Atlantic State University Educational Properties Foundation</v>
          </cell>
        </row>
        <row r="76">
          <cell r="A76">
            <v>53920</v>
          </cell>
          <cell r="B76" t="str">
            <v>Georgia Southern University Housing Foundation, Incorporated</v>
          </cell>
        </row>
        <row r="77">
          <cell r="A77">
            <v>54520</v>
          </cell>
          <cell r="B77" t="str">
            <v>North Georgia College &amp; State University Real Estate Foundation</v>
          </cell>
        </row>
        <row r="78">
          <cell r="A78">
            <v>55120</v>
          </cell>
          <cell r="B78" t="str">
            <v>Valdosta State University Auxiliary Services Real Estate Foundation</v>
          </cell>
        </row>
        <row r="79">
          <cell r="A79">
            <v>55430</v>
          </cell>
          <cell r="B79" t="str">
            <v>University of West Georgia Real Estate Fdn</v>
          </cell>
        </row>
        <row r="80">
          <cell r="A80">
            <v>58410</v>
          </cell>
          <cell r="B80" t="str">
            <v>Middle Georgia State College Real Estate Fdn, Inc.</v>
          </cell>
        </row>
        <row r="81">
          <cell r="A81">
            <v>81600</v>
          </cell>
          <cell r="B81" t="str">
            <v>Georgia Aviation Tech College</v>
          </cell>
        </row>
        <row r="82">
          <cell r="A82">
            <v>81700</v>
          </cell>
          <cell r="B82" t="str">
            <v>Sandersville Tech College</v>
          </cell>
        </row>
        <row r="83">
          <cell r="A83">
            <v>81800</v>
          </cell>
          <cell r="B83" t="str">
            <v>Okenfenokee Tech College</v>
          </cell>
        </row>
        <row r="84">
          <cell r="A84">
            <v>81900</v>
          </cell>
          <cell r="B84" t="str">
            <v>West GA Technical College</v>
          </cell>
        </row>
        <row r="85">
          <cell r="A85">
            <v>82000</v>
          </cell>
          <cell r="B85" t="str">
            <v>Albany Technical College</v>
          </cell>
        </row>
        <row r="86">
          <cell r="A86">
            <v>82100</v>
          </cell>
          <cell r="B86" t="str">
            <v>Altamaha Tech College</v>
          </cell>
        </row>
        <row r="87">
          <cell r="A87">
            <v>82200</v>
          </cell>
          <cell r="B87" t="str">
            <v>Athens Tech College</v>
          </cell>
        </row>
        <row r="88">
          <cell r="A88">
            <v>82300</v>
          </cell>
          <cell r="B88" t="str">
            <v>Atlanta Technical College</v>
          </cell>
        </row>
        <row r="89">
          <cell r="A89">
            <v>82400</v>
          </cell>
          <cell r="B89" t="str">
            <v>Augusta Technical College</v>
          </cell>
        </row>
        <row r="90">
          <cell r="A90">
            <v>82500</v>
          </cell>
          <cell r="B90" t="str">
            <v>East Central Technical College</v>
          </cell>
        </row>
        <row r="91">
          <cell r="A91">
            <v>82600</v>
          </cell>
          <cell r="B91" t="str">
            <v>West Georgia Tech College</v>
          </cell>
        </row>
        <row r="92">
          <cell r="A92">
            <v>82700</v>
          </cell>
          <cell r="B92" t="str">
            <v>Chattahoochee Tech. College</v>
          </cell>
        </row>
        <row r="93">
          <cell r="A93">
            <v>82800</v>
          </cell>
          <cell r="B93" t="str">
            <v>Columbus Technical College</v>
          </cell>
        </row>
        <row r="94">
          <cell r="A94">
            <v>82900</v>
          </cell>
          <cell r="B94" t="str">
            <v>Coosa Valley Tech College</v>
          </cell>
        </row>
        <row r="95">
          <cell r="A95">
            <v>83000</v>
          </cell>
          <cell r="B95" t="str">
            <v>Georgia Piedmont Technical College (formerly Dekalb Technical College)</v>
          </cell>
        </row>
        <row r="96">
          <cell r="A96">
            <v>83100</v>
          </cell>
          <cell r="B96" t="str">
            <v>Southern Crescent Tech College (formerly Griffin Technical College)</v>
          </cell>
        </row>
        <row r="97">
          <cell r="A97">
            <v>83200</v>
          </cell>
          <cell r="B97" t="str">
            <v>Gwinnett Technical College</v>
          </cell>
        </row>
        <row r="98">
          <cell r="A98">
            <v>83300</v>
          </cell>
          <cell r="B98" t="str">
            <v>Oconee Fall Line Technical College (formerly Heart of Georgia Technical College)</v>
          </cell>
        </row>
        <row r="99">
          <cell r="A99">
            <v>83400</v>
          </cell>
          <cell r="B99" t="str">
            <v>Lanier Technical College</v>
          </cell>
        </row>
        <row r="100">
          <cell r="A100">
            <v>83500</v>
          </cell>
          <cell r="B100" t="str">
            <v>Central GA Tech. College</v>
          </cell>
        </row>
        <row r="101">
          <cell r="A101">
            <v>83700</v>
          </cell>
          <cell r="B101" t="str">
            <v>Moultrie Technical College</v>
          </cell>
        </row>
        <row r="102">
          <cell r="A102">
            <v>83800</v>
          </cell>
          <cell r="B102" t="str">
            <v>North GA Tech College</v>
          </cell>
        </row>
        <row r="103">
          <cell r="A103">
            <v>83900</v>
          </cell>
          <cell r="B103" t="str">
            <v>North Metro Tech. College</v>
          </cell>
        </row>
        <row r="104">
          <cell r="A104">
            <v>84000</v>
          </cell>
          <cell r="B104" t="str">
            <v>Appalachian Tech College</v>
          </cell>
        </row>
        <row r="105">
          <cell r="A105">
            <v>84100</v>
          </cell>
          <cell r="B105" t="str">
            <v>Savannah Tech College</v>
          </cell>
        </row>
        <row r="106">
          <cell r="A106">
            <v>84200</v>
          </cell>
          <cell r="B106" t="str">
            <v>South GA Tech. College</v>
          </cell>
        </row>
        <row r="107">
          <cell r="A107">
            <v>84300</v>
          </cell>
          <cell r="B107" t="str">
            <v>Southeastern Tech. College</v>
          </cell>
        </row>
        <row r="108">
          <cell r="A108">
            <v>84400</v>
          </cell>
          <cell r="B108" t="str">
            <v>Ogeechee Tech College</v>
          </cell>
        </row>
        <row r="109">
          <cell r="A109">
            <v>84500</v>
          </cell>
          <cell r="B109" t="str">
            <v>Swainsboro Tech College</v>
          </cell>
        </row>
        <row r="110">
          <cell r="A110">
            <v>84600</v>
          </cell>
          <cell r="B110" t="str">
            <v>Southwest GA Tech. College</v>
          </cell>
        </row>
        <row r="111">
          <cell r="A111">
            <v>84700</v>
          </cell>
          <cell r="B111" t="str">
            <v>Flint River Tech College</v>
          </cell>
        </row>
        <row r="112">
          <cell r="A112">
            <v>84800</v>
          </cell>
          <cell r="B112" t="str">
            <v>Wiregrass Technical College (formerly Valdosta Technical College)</v>
          </cell>
        </row>
        <row r="113">
          <cell r="A113">
            <v>84900</v>
          </cell>
          <cell r="B113" t="str">
            <v>Northwestern Tech College</v>
          </cell>
        </row>
        <row r="114">
          <cell r="A114">
            <v>85040</v>
          </cell>
          <cell r="B114" t="str">
            <v>Northwest Georgia RESA</v>
          </cell>
        </row>
        <row r="115">
          <cell r="A115">
            <v>85240</v>
          </cell>
          <cell r="B115" t="str">
            <v>North Georgia RESA</v>
          </cell>
        </row>
        <row r="116">
          <cell r="A116">
            <v>85440</v>
          </cell>
          <cell r="B116" t="str">
            <v>Pioneer RESA</v>
          </cell>
        </row>
        <row r="117">
          <cell r="A117">
            <v>85640</v>
          </cell>
          <cell r="B117" t="str">
            <v>Metropolitan RESA</v>
          </cell>
        </row>
        <row r="118">
          <cell r="A118">
            <v>85840</v>
          </cell>
          <cell r="B118" t="str">
            <v>Northeast Georgia RESA</v>
          </cell>
        </row>
        <row r="119">
          <cell r="A119">
            <v>86040</v>
          </cell>
          <cell r="B119" t="str">
            <v>West Georgia RESA</v>
          </cell>
        </row>
        <row r="120">
          <cell r="A120">
            <v>86240</v>
          </cell>
          <cell r="B120" t="str">
            <v>Griffin RESA</v>
          </cell>
        </row>
        <row r="121">
          <cell r="A121">
            <v>86440</v>
          </cell>
          <cell r="B121" t="str">
            <v>Middle Georgia RESA</v>
          </cell>
        </row>
        <row r="122">
          <cell r="A122">
            <v>86640</v>
          </cell>
          <cell r="B122" t="str">
            <v>Oconee RESA</v>
          </cell>
        </row>
        <row r="123">
          <cell r="A123">
            <v>86840</v>
          </cell>
          <cell r="B123" t="str">
            <v>Central Savannah River Area RESA</v>
          </cell>
        </row>
        <row r="124">
          <cell r="A124">
            <v>87240</v>
          </cell>
          <cell r="B124" t="str">
            <v>Chattahoochee-Flint RESA</v>
          </cell>
        </row>
        <row r="125">
          <cell r="A125">
            <v>87640</v>
          </cell>
          <cell r="B125" t="str">
            <v>Heart of Georgia RESA</v>
          </cell>
        </row>
        <row r="126">
          <cell r="A126">
            <v>88040</v>
          </cell>
          <cell r="B126" t="str">
            <v>First District RESA</v>
          </cell>
        </row>
        <row r="127">
          <cell r="A127">
            <v>88440</v>
          </cell>
          <cell r="B127" t="str">
            <v>Southwest Georgia RESA</v>
          </cell>
        </row>
        <row r="128">
          <cell r="A128">
            <v>88640</v>
          </cell>
          <cell r="B128" t="str">
            <v>Coastal Plains RESA</v>
          </cell>
        </row>
        <row r="129">
          <cell r="A129">
            <v>88840</v>
          </cell>
          <cell r="B129" t="str">
            <v>Okefenokee RESA</v>
          </cell>
        </row>
        <row r="130">
          <cell r="A130">
            <v>90000</v>
          </cell>
          <cell r="B130" t="str">
            <v>Georgia Building Authority</v>
          </cell>
        </row>
        <row r="131">
          <cell r="A131">
            <v>91000</v>
          </cell>
          <cell r="B131" t="str">
            <v>Jekyll Island State Park</v>
          </cell>
        </row>
        <row r="132">
          <cell r="A132" t="str">
            <v>910Au</v>
          </cell>
          <cell r="B132" t="str">
            <v>Jekyll Island State Park Authority</v>
          </cell>
        </row>
        <row r="133">
          <cell r="A133" t="str">
            <v>910Fd</v>
          </cell>
          <cell r="B133" t="str">
            <v>Jekyll Island Foundation</v>
          </cell>
        </row>
        <row r="134">
          <cell r="A134">
            <v>91100</v>
          </cell>
          <cell r="B134" t="str">
            <v>Stone Mountain Memorial Association</v>
          </cell>
        </row>
        <row r="135">
          <cell r="A135">
            <v>91200</v>
          </cell>
          <cell r="B135" t="str">
            <v>North Georgia Mountains Authority</v>
          </cell>
        </row>
        <row r="136">
          <cell r="A136">
            <v>91300</v>
          </cell>
          <cell r="B136" t="str">
            <v>Lake Lanier Islands Development Authority</v>
          </cell>
        </row>
        <row r="137">
          <cell r="A137">
            <v>91400</v>
          </cell>
          <cell r="B137" t="str">
            <v>Georgia Development Authority</v>
          </cell>
        </row>
        <row r="138">
          <cell r="A138">
            <v>91600</v>
          </cell>
          <cell r="B138" t="str">
            <v>Georgia Ports Authority</v>
          </cell>
        </row>
        <row r="139">
          <cell r="A139">
            <v>91700</v>
          </cell>
          <cell r="B139" t="str">
            <v>Georgia Student Finance Authority</v>
          </cell>
        </row>
        <row r="140">
          <cell r="A140">
            <v>91800</v>
          </cell>
          <cell r="B140" t="str">
            <v>Georgia Higher Education Assistance</v>
          </cell>
        </row>
        <row r="141">
          <cell r="A141">
            <v>91900</v>
          </cell>
          <cell r="B141" t="str">
            <v>Georgia Seed Development Commission</v>
          </cell>
        </row>
        <row r="142">
          <cell r="A142">
            <v>92100</v>
          </cell>
          <cell r="B142" t="str">
            <v>Correctional Industries Administration</v>
          </cell>
        </row>
        <row r="143">
          <cell r="A143">
            <v>92200</v>
          </cell>
          <cell r="B143" t="str">
            <v>Georgia Geo. L. Smith IIWorld Congress Center Authority</v>
          </cell>
        </row>
        <row r="144">
          <cell r="A144">
            <v>92300</v>
          </cell>
          <cell r="B144" t="str">
            <v>Georgia Housing and Finance Authority</v>
          </cell>
        </row>
        <row r="145">
          <cell r="A145">
            <v>92400</v>
          </cell>
          <cell r="B145" t="str">
            <v>Georgia Highway Authority</v>
          </cell>
        </row>
        <row r="146">
          <cell r="A146">
            <v>92600</v>
          </cell>
          <cell r="B146" t="str">
            <v>Georgia Agricultural Exposition Authority</v>
          </cell>
        </row>
        <row r="147">
          <cell r="A147" t="str">
            <v>92700(ENT)</v>
          </cell>
          <cell r="B147" t="str">
            <v>State Road and Tollway Authority - Enterprise Fund</v>
          </cell>
        </row>
        <row r="148">
          <cell r="A148" t="str">
            <v>92700(GF)</v>
          </cell>
          <cell r="B148" t="str">
            <v>State Road and Tollway Authority - General Fund</v>
          </cell>
        </row>
        <row r="149">
          <cell r="A149" t="str">
            <v>92700(ISF)</v>
          </cell>
          <cell r="B149" t="str">
            <v>State Road and Tollway Authority - Internal Service Fund</v>
          </cell>
        </row>
        <row r="150">
          <cell r="A150">
            <v>92800</v>
          </cell>
          <cell r="B150" t="str">
            <v>Georgia Environmental Finance Authority</v>
          </cell>
        </row>
        <row r="151">
          <cell r="A151" t="str">
            <v>92800-1</v>
          </cell>
          <cell r="B151" t="str">
            <v>Ga Environmental Loan Acquisition Corp (CU of GEFA)</v>
          </cell>
        </row>
        <row r="152">
          <cell r="A152">
            <v>92900</v>
          </cell>
          <cell r="B152" t="str">
            <v>Music Hall of Fame</v>
          </cell>
        </row>
        <row r="153">
          <cell r="A153">
            <v>93000</v>
          </cell>
          <cell r="B153" t="str">
            <v>Boll Weevil Eradication Foundation</v>
          </cell>
        </row>
        <row r="154">
          <cell r="A154" t="str">
            <v>930X</v>
          </cell>
          <cell r="B154" t="str">
            <v>Agricultural Commodities Commission</v>
          </cell>
        </row>
        <row r="155">
          <cell r="A155">
            <v>94000</v>
          </cell>
          <cell r="B155" t="str">
            <v>Georgia Agrirama Development Authority</v>
          </cell>
        </row>
        <row r="156">
          <cell r="A156">
            <v>94200</v>
          </cell>
          <cell r="B156" t="str">
            <v>Sapelo Island Heritage Authority</v>
          </cell>
        </row>
        <row r="157">
          <cell r="A157">
            <v>94400</v>
          </cell>
          <cell r="B157" t="str">
            <v>Georgia Sports Hall of Fame Authority</v>
          </cell>
        </row>
        <row r="158">
          <cell r="A158">
            <v>94700</v>
          </cell>
          <cell r="B158" t="str">
            <v>Peace Officers' Annuity and Benefit Fund</v>
          </cell>
        </row>
        <row r="159">
          <cell r="A159">
            <v>94800</v>
          </cell>
          <cell r="B159" t="str">
            <v>Superior Court Clerks Retirement Fund</v>
          </cell>
        </row>
        <row r="160">
          <cell r="A160">
            <v>94900</v>
          </cell>
          <cell r="B160" t="str">
            <v>Judges of the Probate Courts Retirement Fund</v>
          </cell>
        </row>
        <row r="161">
          <cell r="A161">
            <v>95000</v>
          </cell>
          <cell r="B161" t="str">
            <v>Firefighters' Pension Fund</v>
          </cell>
        </row>
        <row r="162">
          <cell r="A162">
            <v>95100</v>
          </cell>
          <cell r="B162" t="str">
            <v>Sheriffs' Retirement Fund</v>
          </cell>
        </row>
        <row r="163">
          <cell r="A163">
            <v>95500</v>
          </cell>
          <cell r="B163" t="str">
            <v>Georgia Superior Court Clerks Cooperative Authority</v>
          </cell>
        </row>
        <row r="164">
          <cell r="A164">
            <v>95800</v>
          </cell>
          <cell r="B164" t="str">
            <v>Georgia Golf Hall of Fame Board</v>
          </cell>
        </row>
        <row r="165">
          <cell r="A165">
            <v>96000</v>
          </cell>
          <cell r="B165" t="str">
            <v>Georgia Rail Passenger Authority</v>
          </cell>
        </row>
        <row r="166">
          <cell r="A166">
            <v>96800</v>
          </cell>
          <cell r="B166" t="str">
            <v>Georgia Military College</v>
          </cell>
        </row>
        <row r="167">
          <cell r="A167">
            <v>96900</v>
          </cell>
          <cell r="B167" t="str">
            <v>Georgia Higher Education Finance Authority</v>
          </cell>
        </row>
        <row r="168">
          <cell r="A168">
            <v>97300</v>
          </cell>
          <cell r="B168" t="str">
            <v>Georgia Lottery Corporation</v>
          </cell>
        </row>
        <row r="169">
          <cell r="A169">
            <v>97400</v>
          </cell>
          <cell r="B169" t="str">
            <v>Georgia International and Maritime Trade Center Authority</v>
          </cell>
        </row>
        <row r="170">
          <cell r="A170">
            <v>97500</v>
          </cell>
          <cell r="B170" t="str">
            <v>Georgia Golf Hall of Fame Authority</v>
          </cell>
        </row>
        <row r="171">
          <cell r="A171">
            <v>97600</v>
          </cell>
          <cell r="B171" t="str">
            <v>Regional Transportation Authority, Georgia</v>
          </cell>
        </row>
        <row r="172">
          <cell r="A172">
            <v>97700</v>
          </cell>
          <cell r="B172" t="str">
            <v>Georgia Public Telecommunications Commission</v>
          </cell>
        </row>
        <row r="173">
          <cell r="A173">
            <v>98000</v>
          </cell>
          <cell r="B173" t="str">
            <v>Georgia Technology Authority</v>
          </cell>
        </row>
        <row r="174">
          <cell r="A174">
            <v>98100</v>
          </cell>
          <cell r="B174" t="str">
            <v>OneGeorgia Authority</v>
          </cell>
        </row>
        <row r="175">
          <cell r="A175">
            <v>98200</v>
          </cell>
          <cell r="B175" t="str">
            <v>Georgia Medical Center Authority</v>
          </cell>
        </row>
        <row r="176">
          <cell r="A176">
            <v>98400</v>
          </cell>
          <cell r="B176" t="str">
            <v>Southwest Georgia Railroad Excursion Authority</v>
          </cell>
        </row>
        <row r="177">
          <cell r="A177">
            <v>98700</v>
          </cell>
          <cell r="B177" t="str">
            <v>Governor's Defense Initiative, Inc.</v>
          </cell>
        </row>
        <row r="178">
          <cell r="A178">
            <v>98800</v>
          </cell>
          <cell r="B178" t="str">
            <v>Oconee River Greenway Authority</v>
          </cell>
        </row>
        <row r="179">
          <cell r="A179">
            <v>98900</v>
          </cell>
          <cell r="B179" t="str">
            <v>Georgia Economic Development Foundation, Inc.</v>
          </cell>
        </row>
        <row r="180">
          <cell r="A180">
            <v>99000</v>
          </cell>
          <cell r="B180" t="str">
            <v>Georgia Tourism Foundation</v>
          </cell>
        </row>
        <row r="181">
          <cell r="A181">
            <v>99100</v>
          </cell>
          <cell r="B181" t="str">
            <v>Magistrates Retirement Fund</v>
          </cell>
        </row>
        <row r="182">
          <cell r="A182">
            <v>99400</v>
          </cell>
          <cell r="B182" t="str">
            <v>Georgia Foundation for Public Education</v>
          </cell>
        </row>
        <row r="183">
          <cell r="A183">
            <v>0</v>
          </cell>
          <cell r="B183">
            <v>0</v>
          </cell>
        </row>
        <row r="184">
          <cell r="A184">
            <v>0</v>
          </cell>
          <cell r="B184">
            <v>0</v>
          </cell>
        </row>
        <row r="185">
          <cell r="A185">
            <v>0</v>
          </cell>
          <cell r="B185">
            <v>0</v>
          </cell>
        </row>
        <row r="186">
          <cell r="A186">
            <v>0</v>
          </cell>
          <cell r="B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V"/>
      <sheetName val="Checklist - For SAO Only"/>
      <sheetName val="OLD HFM CASH TB"/>
      <sheetName val="HFM CASH TB"/>
      <sheetName val="Sample Collat Confirm Inquiry"/>
      <sheetName val="SDP bank list"/>
      <sheetName val="Sample_&quot;A&quot; Deposit Analysis"/>
      <sheetName val="Sample_&quot;B&quot; Cash Recon"/>
      <sheetName val="Sample_GL044M"/>
      <sheetName val="Sample_Bnk Stmt1"/>
      <sheetName val="Sample_LGIP Statement"/>
      <sheetName val="HFM tab"/>
      <sheetName val="EntityList"/>
    </sheetNames>
    <sheetDataSet>
      <sheetData sheetId="0">
        <row r="23">
          <cell r="B23" t="str">
            <v>Yes</v>
          </cell>
        </row>
        <row r="24">
          <cell r="B24" t="str">
            <v>No</v>
          </cell>
        </row>
      </sheetData>
      <sheetData sheetId="1"/>
      <sheetData sheetId="2"/>
      <sheetData sheetId="3"/>
      <sheetData sheetId="4"/>
      <sheetData sheetId="5"/>
      <sheetData sheetId="6"/>
      <sheetData sheetId="7"/>
      <sheetData sheetId="8"/>
      <sheetData sheetId="9"/>
      <sheetData sheetId="10"/>
      <sheetData sheetId="11"/>
      <sheetData sheetId="12">
        <row r="2">
          <cell r="G2" t="str">
            <v>Yes</v>
          </cell>
        </row>
        <row r="3">
          <cell r="G3"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s>
    <definedNames>
      <definedName name="HsSetValue"/>
    </definedNames>
    <sheetDataSet>
      <sheetData sheetId="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sihovic, Vesna" refreshedDate="45145.516216666663" createdVersion="7" refreshedVersion="8" minRefreshableVersion="3" recordCount="465" xr:uid="{E85A605D-2DB9-4A2C-B789-71D08E6D6B19}">
  <cacheSource type="worksheet">
    <worksheetSource ref="A1:V1048576" sheet="FCC Cash Tab"/>
  </cacheSource>
  <cacheFields count="22">
    <cacheField name="BU/Entity" numFmtId="0">
      <sharedItems containsBlank="1" count="146">
        <m/>
        <s v="BU 26000"/>
        <s v="BU 36000"/>
        <s v="BU 40200"/>
        <s v="BU 40300"/>
        <s v="BU 40400"/>
        <s v="BU 40500"/>
        <s v="BU 40600"/>
        <s v="BU 40700"/>
        <s v="BU 40800"/>
        <s v="BU 40900"/>
        <s v="BU 41000"/>
        <s v="BU 41100"/>
        <s v="BU 41200"/>
        <s v="BU 41400"/>
        <s v="BU 41500"/>
        <s v="BU 41600"/>
        <s v="BU 41800"/>
        <s v="BU 41900"/>
        <s v="BU 419F_"/>
        <s v="BU 42000"/>
        <s v="BU 42200"/>
        <s v="BU 42700"/>
        <s v="BU 42800"/>
        <s v="BU 42900"/>
        <s v="BU 43000"/>
        <s v="BU 43100"/>
        <s v="BU 43200"/>
        <s v="BU 43400"/>
        <s v="BU 43600"/>
        <s v="BU 43800"/>
        <s v="BU 44000"/>
        <s v="BU 44100"/>
        <s v="BU 44200"/>
        <s v="BU 44400"/>
        <s v="BU 444C_"/>
        <s v="BU 44500"/>
        <s v="BU 44600"/>
        <s v="BU 45200"/>
        <s v="BU 46100"/>
        <s v="BU 46200"/>
        <s v="BU 46500"/>
        <s v="BU 46600"/>
        <s v="BU 46700"/>
        <s v="BU 46900"/>
        <s v="BU 47000"/>
        <s v="BU 47100"/>
        <s v="BU 47200"/>
        <s v="BU 47400"/>
        <s v="BU 47500"/>
        <s v="BU 47600"/>
        <s v="BU 47610"/>
        <s v="BU 47700"/>
        <s v="BU 47800"/>
        <s v="BU 48200"/>
        <s v="BU 48400"/>
        <s v="BU 48600"/>
        <s v="BU 486F_"/>
        <s v="BU 48800"/>
        <s v="BU 48900"/>
        <s v="BU 49000"/>
        <s v="BU 49200"/>
        <s v="BU 49500"/>
        <s v="BU 50350"/>
        <s v="BU 51270"/>
        <s v="BU 51280"/>
        <s v="BU 53920"/>
        <s v="BU 55120"/>
        <s v="BU 55430"/>
        <s v="BU 80106"/>
        <s v="BU 80301"/>
        <s v="BU 85040"/>
        <s v="BU 85240"/>
        <s v="BU 85440"/>
        <s v="BU 85640"/>
        <s v="BU 85840"/>
        <s v="BU 86040"/>
        <s v="BU 86240"/>
        <s v="BU 86440"/>
        <s v="BU 86640"/>
        <s v="BU 86840"/>
        <s v="BU 87240"/>
        <s v="BU 87640"/>
        <s v="BU 88040"/>
        <s v="BU 88440"/>
        <s v="BU 88640"/>
        <s v="BU 88840"/>
        <s v="BU 90000"/>
        <s v="BU 91000"/>
        <s v="BU 910Au"/>
        <s v="BU 910Fd"/>
        <s v="BU 91100"/>
        <s v="BU 91300"/>
        <s v="BU 91400"/>
        <s v="BU 91600"/>
        <s v="BU 91700"/>
        <s v="BU 91800"/>
        <s v="BU 91900"/>
        <s v="BU 92100"/>
        <s v="BU 92200"/>
        <s v="BU 92300"/>
        <s v="BU 92400"/>
        <s v="BU 92600"/>
        <s v="BU 92700"/>
        <s v="BU 92800"/>
        <s v="BU 93000"/>
        <s v="BU 930X"/>
        <s v="BU 94700"/>
        <s v="BU 94800"/>
        <s v="BU 94900"/>
        <s v="BU 95000"/>
        <s v="BU 95100"/>
        <s v="BU 95500"/>
        <s v="BU 96800"/>
        <s v="BU 96900"/>
        <s v="BU 97300"/>
        <s v="BU 97400"/>
        <s v="BU 97600"/>
        <s v="BU 97700"/>
        <s v="BU 98000"/>
        <s v="BU 98100"/>
        <s v="BU 98700"/>
        <s v="BU 98900"/>
        <s v="BU 99000"/>
        <s v="BU 99100"/>
        <s v="BU 99400"/>
        <s v="BU 99600"/>
        <s v="BU 99800"/>
        <s v="BU Ag_60"/>
        <s v="BU BOR_3"/>
        <s v="BU Entit"/>
        <s v="BU Z_414"/>
        <s v="BU Z_422"/>
        <s v="BU Z_462"/>
        <s v="BU Z_484"/>
        <s v="BU Z_919"/>
        <s v="BU Z_924"/>
        <s v="BU Z_987"/>
        <s v="BU Z_989"/>
        <s v="BU Z_990"/>
        <s v="BU Z_994"/>
        <s v="BU Z_996"/>
        <s v="BU FMV_I"/>
        <s v="BU BOR_F"/>
        <s v="BU ERS_T"/>
        <s v="BU POEBT"/>
      </sharedItems>
    </cacheField>
    <cacheField name="Entity_Fund Code" numFmtId="0">
      <sharedItems containsBlank="1" count="451">
        <m/>
        <s v="26000_60130"/>
        <s v="26000_60170"/>
        <s v="36000_30100"/>
        <s v="36000_30100_SAO"/>
        <s v="36000_80820"/>
        <s v="36000_80820_SAO"/>
        <s v="36000_80830"/>
        <s v="36000_80830_SAO"/>
        <s v="36000_SchOPEB_FID"/>
        <s v="36000_SchOPEB_SAO"/>
        <s v="36000_StoOPEB_SAO"/>
        <s v="36000_StOPEB_FID"/>
        <s v="40200_10000"/>
        <s v="40200_10100"/>
        <s v="40200_10200"/>
        <s v="40200_55001"/>
        <s v="40200_55Adj"/>
        <s v="40200_60170"/>
        <s v="40300"/>
        <s v="40300_10000"/>
        <s v="40300_10100"/>
        <s v="40300_20000"/>
        <s v="40300_40001"/>
        <s v="40300_40501"/>
        <s v="40300_40520"/>
        <s v="40300_40530"/>
        <s v="40300_40550"/>
        <s v="40300_40560"/>
        <s v="40300_40570"/>
        <s v="40300_40580"/>
        <s v="40300_40590"/>
        <s v="40300_40Adj"/>
        <s v="40300_60170"/>
        <s v="40300_60180"/>
        <s v="40400_10000"/>
        <s v="40400_10100"/>
        <s v="40400_10200"/>
        <s v="40400_55001"/>
        <s v="40400_55Adj"/>
        <s v="40400_60180"/>
        <s v="40500_10000"/>
        <s v="40500_10100"/>
        <s v="40500_10200"/>
        <s v="40500_55001"/>
        <s v="40500_55Adj"/>
        <s v="40500_60110"/>
        <s v="40500_60170"/>
        <s v="40500_60180"/>
        <s v="40600_10000"/>
        <s v="40600_10100"/>
        <s v="40600_10200"/>
        <s v="40600_55001"/>
        <s v="40600_55Adj"/>
        <s v="40700_10000"/>
        <s v="40700_10100"/>
        <s v="40700_10200"/>
        <s v="40700_55001"/>
        <s v="40700_55Adj"/>
        <s v="40700_60180"/>
        <s v="40800_10000"/>
        <s v="40800_10100"/>
        <s v="40800_10200"/>
        <s v="40800_60170"/>
        <s v="40800_60180"/>
        <s v="40800_60185"/>
        <s v="40900_10000"/>
        <s v="40900_20000"/>
        <s v="40900_55001"/>
        <s v="40900_55Adj"/>
        <s v="40900_60168"/>
        <s v="41000_10000"/>
        <s v="41000_10100"/>
        <s v="41000_10200"/>
        <s v="41100_10000"/>
        <s v="41100_10100"/>
        <s v="41100_55001"/>
        <s v="41100_55Adj"/>
        <s v="41100_60170"/>
        <s v="41100_60180"/>
        <s v="41200_10000"/>
        <s v="41200_10100"/>
        <s v="41200_55001"/>
        <s v="41200_55adj"/>
        <s v="41400_10000"/>
        <s v="41400_10100"/>
        <s v="41400_55001"/>
        <s v="41400_60170"/>
        <s v="41400_70100"/>
        <s v="41500_10100"/>
        <s v="41500_30400"/>
        <s v="41500_60170"/>
        <s v="41500_60175"/>
        <s v="41600_10000"/>
        <s v="41600_10100"/>
        <s v="41600_30001"/>
        <s v="41600_60190"/>
        <s v="41600_80106"/>
        <s v="41600_80130"/>
        <s v="41600_80160"/>
        <s v="41600_80170"/>
        <s v="41600_80190"/>
        <s v="41600_80210"/>
        <s v="41600_80240"/>
        <s v="41600_80510"/>
        <s v="41600_80520"/>
        <s v="41600_80530"/>
        <s v="41600_80550"/>
        <s v="41600_80560"/>
        <s v="41600_80570"/>
        <s v="41800_10100"/>
        <s v="41800_60170"/>
        <s v="41800_60180"/>
        <s v="41900_10000"/>
        <s v="41900_10100"/>
        <s v="41900_10200"/>
        <s v="41900_30100"/>
        <s v="41900_55001"/>
        <s v="41900_55Adj"/>
        <s v="41900_60180"/>
        <s v="41900_80820"/>
        <s v="41900_80830"/>
        <s v="41900_820AJ"/>
        <s v="41900_830AJ"/>
        <s v="419F_10000"/>
        <s v="42000_10000"/>
        <s v="42000_10100"/>
        <s v="42000_55001"/>
        <s v="42200_10000"/>
        <s v="42200_10100"/>
        <s v="42200_10200"/>
        <s v="42200_55001"/>
        <s v="42200_55Adj"/>
        <s v="42200_60170"/>
        <s v="42200_60180"/>
        <s v="42200_60200"/>
        <s v="42700_10000"/>
        <s v="42700_10100"/>
        <s v="42700_10200"/>
        <s v="42700_55001"/>
        <s v="42700_55Adj"/>
        <s v="42700_60100"/>
        <s v="42700_60110"/>
        <s v="42700_60170"/>
        <s v="42700_60180"/>
        <s v="42800_10000"/>
        <s v="42800_10100"/>
        <s v="42800_60170"/>
        <s v="42800_60180"/>
        <s v="42900_10000"/>
        <s v="42900_10100"/>
        <s v="42900_60180"/>
        <s v="43000_10100"/>
        <s v="43000_60170"/>
        <s v="43000_60180"/>
        <s v="43100_10000"/>
        <s v="43100_10100"/>
        <s v="43200_10000"/>
        <s v="43200_10100"/>
        <s v="43200_10200"/>
        <s v="43400_10000"/>
        <s v="43400_10100"/>
        <s v="43400_10200"/>
        <s v="43400_60170"/>
        <s v="43600_10000"/>
        <s v="43600_10100"/>
        <s v="43800_10000"/>
        <s v="43800_10100"/>
        <s v="43800_10200"/>
        <s v="44000_10000"/>
        <s v="44000_10100"/>
        <s v="44000_10200"/>
        <s v="44000_30200"/>
        <s v="44000_55001"/>
        <s v="44000_55Adj"/>
        <s v="44000_60170"/>
        <s v="44000_60180"/>
        <s v="44100_10000"/>
        <s v="44100_10100"/>
        <s v="44100_10200"/>
        <s v="44100_55001"/>
        <s v="44100_55Adj"/>
        <s v="44100_60100"/>
        <s v="44100_60170"/>
        <s v="44200_10000"/>
        <s v="44200_10100"/>
        <s v="44200_10200"/>
        <s v="44200_60170"/>
        <s v="44400_10000"/>
        <s v="444C_10000"/>
        <s v="444C_10100"/>
        <s v="444C_10200"/>
        <s v="44500_10000"/>
        <s v="44500_10100"/>
        <s v="44500_55001"/>
        <s v="44500_55Adj"/>
        <s v="44600_10000"/>
        <s v="44600_10100"/>
        <s v="44600_55001"/>
        <s v="44600_55Adj"/>
        <s v="45200_10000"/>
        <s v="45200_10100"/>
        <s v="45200_10200"/>
        <s v="45200_55001"/>
        <s v="45200_55Adj"/>
        <s v="46100_10000"/>
        <s v="46100_10100"/>
        <s v="46100_55001"/>
        <s v="46100_55Adj"/>
        <s v="46100_60120"/>
        <s v="46100_60170"/>
        <s v="46100_60180"/>
        <s v="46200_10000"/>
        <s v="46200_10100"/>
        <s v="46200_10200"/>
        <s v="46200_20000"/>
        <s v="46200_55001"/>
        <s v="46200_55Adj"/>
        <s v="46200_60170"/>
        <s v="46200_60180"/>
        <s v="46200_90231"/>
        <s v="46200_90311"/>
        <s v="46200_90331"/>
        <s v="46500_10000"/>
        <s v="46500_10100"/>
        <s v="46500_10200"/>
        <s v="46500_55001"/>
        <s v="46500_55Adj"/>
        <s v="46500_60170"/>
        <s v="46500_60180"/>
        <s v="46600_10000"/>
        <s v="46600_10100"/>
        <s v="46600_10200"/>
        <s v="46600_55001"/>
        <s v="46600_55Adj"/>
        <s v="46600_60170"/>
        <s v="46600_60180"/>
        <s v="46700_10000"/>
        <s v="46700_10100"/>
        <s v="46700_10200"/>
        <s v="46700_55001"/>
        <s v="46700_55Adj"/>
        <s v="46700_60120"/>
        <s v="46700_60170"/>
        <s v="46700_60180"/>
        <s v="46900_10000"/>
        <s v="46900_10100"/>
        <s v="46900_10200"/>
        <s v="46900_60180"/>
        <s v="47000_10000"/>
        <s v="47000_10100"/>
        <s v="47000_10200"/>
        <s v="47000_55001"/>
        <s v="47000_55Adj"/>
        <s v="47000_60140"/>
        <s v="47000_60150"/>
        <s v="47000_60170"/>
        <s v="47100_10000"/>
        <s v="47100_10100"/>
        <s v="47100_10200"/>
        <s v="47100_55001"/>
        <s v="47100_55Adj"/>
        <s v="47100_60170"/>
        <s v="47100_60180"/>
        <s v="47200_10000"/>
        <s v="47200_10100"/>
        <s v="47200_30400"/>
        <s v="47200_60175"/>
        <s v="47200_60195"/>
        <s v="47200_80510"/>
        <s v="47200_80540"/>
        <s v="47200_90001"/>
        <s v="47400_10000"/>
        <s v="47400_10100"/>
        <s v="47400_10200"/>
        <s v="47400_55001"/>
        <s v="47400_55Adj"/>
        <s v="47400_60160"/>
        <s v="47400_60161"/>
        <s v="47400_60162"/>
        <s v="47400_60163"/>
        <s v="47400_60164"/>
        <s v="47400_60165"/>
        <s v="47400_60168"/>
        <s v="47400_60170"/>
        <s v="47400_60180"/>
        <s v="47500_10000"/>
        <s v="47500_10100"/>
        <s v="47500_10200"/>
        <s v="47500_55001"/>
        <s v="47500_55adj"/>
        <s v="47500_60170"/>
        <s v="47500_60180"/>
        <s v="47600_10000"/>
        <s v="47600_10100"/>
        <s v="47600_10200"/>
        <s v="47600_60170"/>
        <s v="47600_80340"/>
        <s v="47610_90001"/>
        <s v="47700_10000"/>
        <s v="47700_10100"/>
        <s v="47700_10200"/>
        <s v="47700_55001"/>
        <s v="47700_55Adj"/>
        <s v="47700_60170"/>
        <s v="47700_60180"/>
        <s v="47800_10000"/>
        <s v="47800_10100"/>
        <s v="47800_10200"/>
        <s v="47800_55001"/>
        <s v="47800_55Adj"/>
        <s v="47800_60170"/>
        <s v="47800_60180"/>
        <s v="47800_80310"/>
        <s v="47800_80320"/>
        <s v="48200_10000"/>
        <s v="48200_10100"/>
        <s v="48200_80106"/>
        <s v="48400_10000"/>
        <s v="48400_10100"/>
        <s v="48400_10200"/>
        <s v="48400_20200"/>
        <s v="48400_55001"/>
        <s v="48400_55Adj"/>
        <s v="48400_90001"/>
        <s v="48600_10000"/>
        <s v="48600_10100"/>
        <s v="48600_10200"/>
        <s v="48600_10300"/>
        <s v="48600_60160"/>
        <s v="48600_60161"/>
        <s v="48600_60162"/>
        <s v="48600_60163"/>
        <s v="48600_60164"/>
        <s v="48600_60165"/>
        <s v="48600_60168"/>
        <s v="48600_60170"/>
        <s v="48600_81100"/>
        <s v="48600_81200"/>
        <s v="48600_81300"/>
        <s v="486F_10000"/>
        <s v="48800_10000"/>
        <s v="48800_10100"/>
        <s v="48800_55001"/>
        <s v="48800_55Adj"/>
        <s v="48900_80301"/>
        <s v="49000_10000"/>
        <s v="49000_10100"/>
        <s v="49000_10200"/>
        <s v="49000_60170"/>
        <s v="49200_10000"/>
        <s v="49200_10100"/>
        <s v="49200_55001"/>
        <s v="49200_55Adj"/>
        <s v="49500_10000"/>
        <s v="50350_90001"/>
        <s v="51270_80106"/>
        <s v="51280_90001"/>
        <s v="53920_30100"/>
        <s v="55120_30100"/>
        <s v="55430_30100"/>
        <s v="80106_adj"/>
        <s v="80301_Adj"/>
        <s v="85040_90001"/>
        <s v="85240_90001"/>
        <s v="85440_90001"/>
        <s v="85640_90001"/>
        <s v="85840_90001"/>
        <s v="86040_90001"/>
        <s v="86240_90001"/>
        <s v="86440_90001"/>
        <s v="86640_90001"/>
        <s v="86840_90001"/>
        <s v="87240_90001"/>
        <s v="87640_90001"/>
        <s v="88040_90001"/>
        <s v="88440_90001"/>
        <s v="88640_90001"/>
        <s v="88840_90001"/>
        <s v="90000_40001"/>
        <s v="91000_90001"/>
        <s v="910Au_90001"/>
        <s v="910Fd_90001"/>
        <s v="91100_90001"/>
        <s v="91300_90001"/>
        <s v="91400_90001"/>
        <s v="91600_90001"/>
        <s v="91700_90001"/>
        <s v="91800_90001"/>
        <s v="91900_90001"/>
        <s v="92100_40001"/>
        <s v="92200_90001"/>
        <s v="92300_90001"/>
        <s v="92400_90001"/>
        <s v="92600_90001"/>
        <s v="92700_10000"/>
        <s v="92700_20000"/>
        <s v="92700_30001"/>
        <s v="92700_30510"/>
        <s v="92700_30520"/>
        <s v="92700_30530"/>
        <s v="92700_40001"/>
        <s v="92700_70200"/>
        <s v="92700_NME"/>
        <s v="92800_90001"/>
        <s v="93000_60170"/>
        <s v="930X_60170"/>
        <s v="94700_80106"/>
        <s v="94800_80106"/>
        <s v="94900_80106"/>
        <s v="95000_80106"/>
        <s v="95100"/>
        <s v="95100_80106"/>
        <s v="95500_10200"/>
        <s v="95500_90001"/>
        <s v="96800_90001"/>
        <s v="96900_30001"/>
        <s v="97300_90001"/>
        <s v="97400_90001"/>
        <s v="97600_90001"/>
        <s v="97700"/>
        <s v="97700_90001"/>
        <s v="98000_40001"/>
        <s v="98100_90001"/>
        <s v="98700_20000"/>
        <s v="98900_20000"/>
        <s v="99000_20000"/>
        <s v="99100_80106"/>
        <s v="99400_90001"/>
        <s v="99600_90001"/>
        <s v="99800_90001"/>
        <s v="Ag_60000"/>
        <s v="Ag_60195"/>
        <s v="AG_60adj"/>
        <s v="BOR_30001"/>
        <s v="Z_41400_70100"/>
        <s v="Z_42200_90001"/>
        <s v="Z_46200_20000"/>
        <s v="Z_46200_90311"/>
        <s v="Z_48400_90001"/>
        <s v="Z_91900_90001"/>
        <s v="Z_92400_90001"/>
        <s v="Z_98700_20000"/>
        <s v="Z_98900_20000"/>
        <s v="Z_99000_20000"/>
        <s v="Z_99400_90001"/>
        <s v="Z_99600_90001"/>
        <s v="FMV_Invst_Note 5"/>
        <s v="BOR_FASB"/>
        <s v="ERS_TRS"/>
        <s v="POEBTF"/>
      </sharedItems>
    </cacheField>
    <cacheField name="FCCS_Managed Data_x000a__x000a_1100000" numFmtId="0">
      <sharedItems containsBlank="1" containsMixedTypes="1" containsNumber="1" minValue="-239073824.33000001" maxValue="144974483.56"/>
    </cacheField>
    <cacheField name="FCCS_Journal Input_x000a__x000a_1100000" numFmtId="0">
      <sharedItems containsBlank="1" containsMixedTypes="1" containsNumber="1" minValue="-171.49" maxValue="171.49"/>
    </cacheField>
    <cacheField name="FCCS_Other Data_x000a__x000a_1100000" numFmtId="0">
      <sharedItems containsBlank="1" containsMixedTypes="1" containsNumber="1" minValue="0" maxValue="4260681.7400000012"/>
    </cacheField>
    <cacheField name="FCCS_Total Data Source_x000a__x000a_1100000" numFmtId="0">
      <sharedItems containsBlank="1" containsMixedTypes="1" containsNumber="1" minValue="-239073824.33000001" maxValue="144974483.56"/>
    </cacheField>
    <cacheField name="FCCS_Managed Data_x000a__x000a_1100200" numFmtId="0">
      <sharedItems containsBlank="1" containsMixedTypes="1" containsNumber="1" minValue="0" maxValue="147504.75"/>
    </cacheField>
    <cacheField name="FCCS_Journal Input_x000a__x000a_1100200" numFmtId="0">
      <sharedItems containsBlank="1" containsMixedTypes="1" containsNumber="1" containsInteger="1" minValue="0" maxValue="0"/>
    </cacheField>
    <cacheField name="FCCS_Other Data_x000a__x000a_100200" numFmtId="0">
      <sharedItems containsBlank="1" containsMixedTypes="1" containsNumber="1" containsInteger="1" minValue="0" maxValue="0"/>
    </cacheField>
    <cacheField name="FCCS_Total Data Source_x000a__x000a_1100200" numFmtId="0">
      <sharedItems containsBlank="1" containsMixedTypes="1" containsNumber="1" minValue="0" maxValue="147504.75"/>
    </cacheField>
    <cacheField name="FCCS_Managed Data_x000a__x000a_1100300" numFmtId="0">
      <sharedItems containsBlank="1" containsMixedTypes="1" containsNumber="1" minValue="-11144207.4" maxValue="74959030.530000001"/>
    </cacheField>
    <cacheField name="FCCS_Journal Input_x000a__x000a_1100300" numFmtId="0">
      <sharedItems containsBlank="1" containsMixedTypes="1" containsNumber="1" minValue="-39512.5" maxValue="0"/>
    </cacheField>
    <cacheField name="FCCS_Other Data_x000a__x000a_1100300" numFmtId="0">
      <sharedItems containsBlank="1" containsMixedTypes="1" containsNumber="1" containsInteger="1" minValue="0" maxValue="0"/>
    </cacheField>
    <cacheField name="FCCS_Total Data Source_x000a__x000a_1100300" numFmtId="0">
      <sharedItems containsBlank="1" containsMixedTypes="1" containsNumber="1" minValue="-11144207.4" maxValue="74959030.530000001"/>
    </cacheField>
    <cacheField name="FCCS_Managed Data_x000a__x000a_1201000" numFmtId="0">
      <sharedItems containsBlank="1" containsMixedTypes="1" containsNumber="1" containsInteger="1" minValue="0" maxValue="0"/>
    </cacheField>
    <cacheField name="FCCS_Journal Input_x000a__x000a_1201000" numFmtId="0">
      <sharedItems containsBlank="1" containsMixedTypes="1" containsNumber="1" containsInteger="1" minValue="0" maxValue="0"/>
    </cacheField>
    <cacheField name="FCCS_Other Data_x000a__x000a_1201000" numFmtId="0">
      <sharedItems containsBlank="1" containsMixedTypes="1" containsNumber="1" containsInteger="1" minValue="0" maxValue="0"/>
    </cacheField>
    <cacheField name="FCCS_Total Data Source_x000a__x000a_1201000" numFmtId="0">
      <sharedItems containsBlank="1" containsMixedTypes="1" containsNumber="1" containsInteger="1" minValue="0" maxValue="0"/>
    </cacheField>
    <cacheField name="FCCS_Managed Data_x000a__x000a_Cash_Pool" numFmtId="0">
      <sharedItems containsBlank="1" containsMixedTypes="1" containsNumber="1" minValue="-4290.13" maxValue="3604458594.46"/>
    </cacheField>
    <cacheField name="FCCS_Journal Input_x000a__x000a_Cash_Pool" numFmtId="0">
      <sharedItems containsBlank="1" containsMixedTypes="1" containsNumber="1" containsInteger="1" minValue="0" maxValue="0"/>
    </cacheField>
    <cacheField name="FCCS_Other Data_x000a__x000a_Cash_Pool" numFmtId="0">
      <sharedItems containsBlank="1" containsMixedTypes="1" containsNumber="1" containsInteger="1" minValue="0" maxValue="0"/>
    </cacheField>
    <cacheField name="FCCS_Total Data Source_x000a__x000a_Cash_Pool" numFmtId="0">
      <sharedItems containsBlank="1" containsMixedTypes="1" containsNumber="1" minValue="-4290.13" maxValue="3604458594.4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sihovic, Vesna" refreshedDate="45145.516217476848" createdVersion="7" refreshedVersion="8" minRefreshableVersion="3" recordCount="465" xr:uid="{AD7B0063-0715-43AA-9F8C-58695022495C}">
  <cacheSource type="worksheet">
    <worksheetSource ref="A1:R1048576" sheet="FCC Cash Tab"/>
  </cacheSource>
  <cacheFields count="18">
    <cacheField name="BU/Entity" numFmtId="0">
      <sharedItems containsBlank="1" count="146">
        <m/>
        <s v="BU 26000"/>
        <s v="BU 36000"/>
        <s v="BU 40200"/>
        <s v="BU 40300"/>
        <s v="BU 40400"/>
        <s v="BU 40500"/>
        <s v="BU 40600"/>
        <s v="BU 40700"/>
        <s v="BU 40800"/>
        <s v="BU 40900"/>
        <s v="BU 41000"/>
        <s v="BU 41100"/>
        <s v="BU 41200"/>
        <s v="BU 41400"/>
        <s v="BU 41500"/>
        <s v="BU 41600"/>
        <s v="BU 41800"/>
        <s v="BU 41900"/>
        <s v="BU 419F_"/>
        <s v="BU 42000"/>
        <s v="BU 42200"/>
        <s v="BU 42700"/>
        <s v="BU 42800"/>
        <s v="BU 42900"/>
        <s v="BU 43000"/>
        <s v="BU 43100"/>
        <s v="BU 43200"/>
        <s v="BU 43400"/>
        <s v="BU 43600"/>
        <s v="BU 43800"/>
        <s v="BU 44000"/>
        <s v="BU 44100"/>
        <s v="BU 44200"/>
        <s v="BU 44400"/>
        <s v="BU 444C_"/>
        <s v="BU 44500"/>
        <s v="BU 44600"/>
        <s v="BU 45200"/>
        <s v="BU 46100"/>
        <s v="BU 46200"/>
        <s v="BU 46500"/>
        <s v="BU 46600"/>
        <s v="BU 46700"/>
        <s v="BU 46900"/>
        <s v="BU 47000"/>
        <s v="BU 47100"/>
        <s v="BU 47200"/>
        <s v="BU 47400"/>
        <s v="BU 47500"/>
        <s v="BU 47600"/>
        <s v="BU 47610"/>
        <s v="BU 47700"/>
        <s v="BU 47800"/>
        <s v="BU 48200"/>
        <s v="BU 48400"/>
        <s v="BU 48600"/>
        <s v="BU 486F_"/>
        <s v="BU 48800"/>
        <s v="BU 48900"/>
        <s v="BU 49000"/>
        <s v="BU 49200"/>
        <s v="BU 49500"/>
        <s v="BU 50350"/>
        <s v="BU 51270"/>
        <s v="BU 51280"/>
        <s v="BU 53920"/>
        <s v="BU 55120"/>
        <s v="BU 55430"/>
        <s v="BU 80106"/>
        <s v="BU 80301"/>
        <s v="BU 85040"/>
        <s v="BU 85240"/>
        <s v="BU 85440"/>
        <s v="BU 85640"/>
        <s v="BU 85840"/>
        <s v="BU 86040"/>
        <s v="BU 86240"/>
        <s v="BU 86440"/>
        <s v="BU 86640"/>
        <s v="BU 86840"/>
        <s v="BU 87240"/>
        <s v="BU 87640"/>
        <s v="BU 88040"/>
        <s v="BU 88440"/>
        <s v="BU 88640"/>
        <s v="BU 88840"/>
        <s v="BU 90000"/>
        <s v="BU 91000"/>
        <s v="BU 910Au"/>
        <s v="BU 910Fd"/>
        <s v="BU 91100"/>
        <s v="BU 91300"/>
        <s v="BU 91400"/>
        <s v="BU 91600"/>
        <s v="BU 91700"/>
        <s v="BU 91800"/>
        <s v="BU 91900"/>
        <s v="BU 92100"/>
        <s v="BU 92200"/>
        <s v="BU 92300"/>
        <s v="BU 92400"/>
        <s v="BU 92600"/>
        <s v="BU 92700"/>
        <s v="BU 92800"/>
        <s v="BU 93000"/>
        <s v="BU 930X"/>
        <s v="BU 94700"/>
        <s v="BU 94800"/>
        <s v="BU 94900"/>
        <s v="BU 95000"/>
        <s v="BU 95100"/>
        <s v="BU 95500"/>
        <s v="BU 96800"/>
        <s v="BU 96900"/>
        <s v="BU 97300"/>
        <s v="BU 97400"/>
        <s v="BU 97600"/>
        <s v="BU 97700"/>
        <s v="BU 98000"/>
        <s v="BU 98100"/>
        <s v="BU 98700"/>
        <s v="BU 98900"/>
        <s v="BU 99000"/>
        <s v="BU 99100"/>
        <s v="BU 99400"/>
        <s v="BU 99600"/>
        <s v="BU 99800"/>
        <s v="BU Ag_60"/>
        <s v="BU BOR_3"/>
        <s v="BU Entit"/>
        <s v="BU Z_414"/>
        <s v="BU Z_422"/>
        <s v="BU Z_462"/>
        <s v="BU Z_484"/>
        <s v="BU Z_919"/>
        <s v="BU Z_924"/>
        <s v="BU Z_987"/>
        <s v="BU Z_989"/>
        <s v="BU Z_990"/>
        <s v="BU Z_994"/>
        <s v="BU Z_996"/>
        <s v="BU FMV_I"/>
        <s v="BU BOR_F"/>
        <s v="BU ERS_T"/>
        <s v="BU POEBT"/>
      </sharedItems>
    </cacheField>
    <cacheField name="Entity_Fund Code" numFmtId="0">
      <sharedItems containsBlank="1" count="451">
        <m/>
        <s v="26000_60130"/>
        <s v="26000_60170"/>
        <s v="36000_30100"/>
        <s v="36000_30100_SAO"/>
        <s v="36000_80820"/>
        <s v="36000_80820_SAO"/>
        <s v="36000_80830"/>
        <s v="36000_80830_SAO"/>
        <s v="36000_SchOPEB_FID"/>
        <s v="36000_SchOPEB_SAO"/>
        <s v="36000_StoOPEB_SAO"/>
        <s v="36000_StOPEB_FID"/>
        <s v="40200_10000"/>
        <s v="40200_10100"/>
        <s v="40200_10200"/>
        <s v="40200_55001"/>
        <s v="40200_55Adj"/>
        <s v="40200_60170"/>
        <s v="40300"/>
        <s v="40300_10000"/>
        <s v="40300_10100"/>
        <s v="40300_20000"/>
        <s v="40300_40001"/>
        <s v="40300_40501"/>
        <s v="40300_40520"/>
        <s v="40300_40530"/>
        <s v="40300_40550"/>
        <s v="40300_40560"/>
        <s v="40300_40570"/>
        <s v="40300_40580"/>
        <s v="40300_40590"/>
        <s v="40300_40Adj"/>
        <s v="40300_60170"/>
        <s v="40300_60180"/>
        <s v="40400_10000"/>
        <s v="40400_10100"/>
        <s v="40400_10200"/>
        <s v="40400_55001"/>
        <s v="40400_55Adj"/>
        <s v="40400_60180"/>
        <s v="40500_10000"/>
        <s v="40500_10100"/>
        <s v="40500_10200"/>
        <s v="40500_55001"/>
        <s v="40500_55Adj"/>
        <s v="40500_60110"/>
        <s v="40500_60170"/>
        <s v="40500_60180"/>
        <s v="40600_10000"/>
        <s v="40600_10100"/>
        <s v="40600_10200"/>
        <s v="40600_55001"/>
        <s v="40600_55Adj"/>
        <s v="40700_10000"/>
        <s v="40700_10100"/>
        <s v="40700_10200"/>
        <s v="40700_55001"/>
        <s v="40700_55Adj"/>
        <s v="40700_60180"/>
        <s v="40800_10000"/>
        <s v="40800_10100"/>
        <s v="40800_10200"/>
        <s v="40800_60170"/>
        <s v="40800_60180"/>
        <s v="40800_60185"/>
        <s v="40900_10000"/>
        <s v="40900_20000"/>
        <s v="40900_55001"/>
        <s v="40900_55Adj"/>
        <s v="40900_60168"/>
        <s v="41000_10000"/>
        <s v="41000_10100"/>
        <s v="41000_10200"/>
        <s v="41100_10000"/>
        <s v="41100_10100"/>
        <s v="41100_55001"/>
        <s v="41100_55Adj"/>
        <s v="41100_60170"/>
        <s v="41100_60180"/>
        <s v="41200_10000"/>
        <s v="41200_10100"/>
        <s v="41200_55001"/>
        <s v="41200_55adj"/>
        <s v="41400_10000"/>
        <s v="41400_10100"/>
        <s v="41400_55001"/>
        <s v="41400_60170"/>
        <s v="41400_70100"/>
        <s v="41500_10100"/>
        <s v="41500_30400"/>
        <s v="41500_60170"/>
        <s v="41500_60175"/>
        <s v="41600_10000"/>
        <s v="41600_10100"/>
        <s v="41600_30001"/>
        <s v="41600_60190"/>
        <s v="41600_80106"/>
        <s v="41600_80130"/>
        <s v="41600_80160"/>
        <s v="41600_80170"/>
        <s v="41600_80190"/>
        <s v="41600_80210"/>
        <s v="41600_80240"/>
        <s v="41600_80510"/>
        <s v="41600_80520"/>
        <s v="41600_80530"/>
        <s v="41600_80550"/>
        <s v="41600_80560"/>
        <s v="41600_80570"/>
        <s v="41800_10100"/>
        <s v="41800_60170"/>
        <s v="41800_60180"/>
        <s v="41900_10000"/>
        <s v="41900_10100"/>
        <s v="41900_10200"/>
        <s v="41900_30100"/>
        <s v="41900_55001"/>
        <s v="41900_55Adj"/>
        <s v="41900_60180"/>
        <s v="41900_80820"/>
        <s v="41900_80830"/>
        <s v="41900_820AJ"/>
        <s v="41900_830AJ"/>
        <s v="419F_10000"/>
        <s v="42000_10000"/>
        <s v="42000_10100"/>
        <s v="42000_55001"/>
        <s v="42200_10000"/>
        <s v="42200_10100"/>
        <s v="42200_10200"/>
        <s v="42200_55001"/>
        <s v="42200_55Adj"/>
        <s v="42200_60170"/>
        <s v="42200_60180"/>
        <s v="42200_60200"/>
        <s v="42700_10000"/>
        <s v="42700_10100"/>
        <s v="42700_10200"/>
        <s v="42700_55001"/>
        <s v="42700_55Adj"/>
        <s v="42700_60100"/>
        <s v="42700_60110"/>
        <s v="42700_60170"/>
        <s v="42700_60180"/>
        <s v="42800_10000"/>
        <s v="42800_10100"/>
        <s v="42800_60170"/>
        <s v="42800_60180"/>
        <s v="42900_10000"/>
        <s v="42900_10100"/>
        <s v="42900_60180"/>
        <s v="43000_10100"/>
        <s v="43000_60170"/>
        <s v="43000_60180"/>
        <s v="43100_10000"/>
        <s v="43100_10100"/>
        <s v="43200_10000"/>
        <s v="43200_10100"/>
        <s v="43200_10200"/>
        <s v="43400_10000"/>
        <s v="43400_10100"/>
        <s v="43400_10200"/>
        <s v="43400_60170"/>
        <s v="43600_10000"/>
        <s v="43600_10100"/>
        <s v="43800_10000"/>
        <s v="43800_10100"/>
        <s v="43800_10200"/>
        <s v="44000_10000"/>
        <s v="44000_10100"/>
        <s v="44000_10200"/>
        <s v="44000_30200"/>
        <s v="44000_55001"/>
        <s v="44000_55Adj"/>
        <s v="44000_60170"/>
        <s v="44000_60180"/>
        <s v="44100_10000"/>
        <s v="44100_10100"/>
        <s v="44100_10200"/>
        <s v="44100_55001"/>
        <s v="44100_55Adj"/>
        <s v="44100_60100"/>
        <s v="44100_60170"/>
        <s v="44200_10000"/>
        <s v="44200_10100"/>
        <s v="44200_10200"/>
        <s v="44200_60170"/>
        <s v="44400_10000"/>
        <s v="444C_10000"/>
        <s v="444C_10100"/>
        <s v="444C_10200"/>
        <s v="44500_10000"/>
        <s v="44500_10100"/>
        <s v="44500_55001"/>
        <s v="44500_55Adj"/>
        <s v="44600_10000"/>
        <s v="44600_10100"/>
        <s v="44600_55001"/>
        <s v="44600_55Adj"/>
        <s v="45200_10000"/>
        <s v="45200_10100"/>
        <s v="45200_10200"/>
        <s v="45200_55001"/>
        <s v="45200_55Adj"/>
        <s v="46100_10000"/>
        <s v="46100_10100"/>
        <s v="46100_55001"/>
        <s v="46100_55Adj"/>
        <s v="46100_60120"/>
        <s v="46100_60170"/>
        <s v="46100_60180"/>
        <s v="46200_10000"/>
        <s v="46200_10100"/>
        <s v="46200_10200"/>
        <s v="46200_20000"/>
        <s v="46200_55001"/>
        <s v="46200_55Adj"/>
        <s v="46200_60170"/>
        <s v="46200_60180"/>
        <s v="46200_90231"/>
        <s v="46200_90311"/>
        <s v="46200_90331"/>
        <s v="46500_10000"/>
        <s v="46500_10100"/>
        <s v="46500_10200"/>
        <s v="46500_55001"/>
        <s v="46500_55Adj"/>
        <s v="46500_60170"/>
        <s v="46500_60180"/>
        <s v="46600_10000"/>
        <s v="46600_10100"/>
        <s v="46600_10200"/>
        <s v="46600_55001"/>
        <s v="46600_55Adj"/>
        <s v="46600_60170"/>
        <s v="46600_60180"/>
        <s v="46700_10000"/>
        <s v="46700_10100"/>
        <s v="46700_10200"/>
        <s v="46700_55001"/>
        <s v="46700_55Adj"/>
        <s v="46700_60120"/>
        <s v="46700_60170"/>
        <s v="46700_60180"/>
        <s v="46900_10000"/>
        <s v="46900_10100"/>
        <s v="46900_10200"/>
        <s v="46900_60180"/>
        <s v="47000_10000"/>
        <s v="47000_10100"/>
        <s v="47000_10200"/>
        <s v="47000_55001"/>
        <s v="47000_55Adj"/>
        <s v="47000_60140"/>
        <s v="47000_60150"/>
        <s v="47000_60170"/>
        <s v="47100_10000"/>
        <s v="47100_10100"/>
        <s v="47100_10200"/>
        <s v="47100_55001"/>
        <s v="47100_55Adj"/>
        <s v="47100_60170"/>
        <s v="47100_60180"/>
        <s v="47200_10000"/>
        <s v="47200_10100"/>
        <s v="47200_30400"/>
        <s v="47200_60175"/>
        <s v="47200_60195"/>
        <s v="47200_80510"/>
        <s v="47200_80540"/>
        <s v="47200_90001"/>
        <s v="47400_10000"/>
        <s v="47400_10100"/>
        <s v="47400_10200"/>
        <s v="47400_55001"/>
        <s v="47400_55Adj"/>
        <s v="47400_60160"/>
        <s v="47400_60161"/>
        <s v="47400_60162"/>
        <s v="47400_60163"/>
        <s v="47400_60164"/>
        <s v="47400_60165"/>
        <s v="47400_60168"/>
        <s v="47400_60170"/>
        <s v="47400_60180"/>
        <s v="47500_10000"/>
        <s v="47500_10100"/>
        <s v="47500_10200"/>
        <s v="47500_55001"/>
        <s v="47500_55adj"/>
        <s v="47500_60170"/>
        <s v="47500_60180"/>
        <s v="47600_10000"/>
        <s v="47600_10100"/>
        <s v="47600_10200"/>
        <s v="47600_60170"/>
        <s v="47600_80340"/>
        <s v="47610_90001"/>
        <s v="47700_10000"/>
        <s v="47700_10100"/>
        <s v="47700_10200"/>
        <s v="47700_55001"/>
        <s v="47700_55Adj"/>
        <s v="47700_60170"/>
        <s v="47700_60180"/>
        <s v="47800_10000"/>
        <s v="47800_10100"/>
        <s v="47800_10200"/>
        <s v="47800_55001"/>
        <s v="47800_55Adj"/>
        <s v="47800_60170"/>
        <s v="47800_60180"/>
        <s v="47800_80310"/>
        <s v="47800_80320"/>
        <s v="48200_10000"/>
        <s v="48200_10100"/>
        <s v="48200_80106"/>
        <s v="48400_10000"/>
        <s v="48400_10100"/>
        <s v="48400_10200"/>
        <s v="48400_20200"/>
        <s v="48400_55001"/>
        <s v="48400_55Adj"/>
        <s v="48400_90001"/>
        <s v="48600_10000"/>
        <s v="48600_10100"/>
        <s v="48600_10200"/>
        <s v="48600_10300"/>
        <s v="48600_60160"/>
        <s v="48600_60161"/>
        <s v="48600_60162"/>
        <s v="48600_60163"/>
        <s v="48600_60164"/>
        <s v="48600_60165"/>
        <s v="48600_60168"/>
        <s v="48600_60170"/>
        <s v="48600_81100"/>
        <s v="48600_81200"/>
        <s v="48600_81300"/>
        <s v="486F_10000"/>
        <s v="48800_10000"/>
        <s v="48800_10100"/>
        <s v="48800_55001"/>
        <s v="48800_55Adj"/>
        <s v="48900_80301"/>
        <s v="49000_10000"/>
        <s v="49000_10100"/>
        <s v="49000_10200"/>
        <s v="49000_60170"/>
        <s v="49200_10000"/>
        <s v="49200_10100"/>
        <s v="49200_55001"/>
        <s v="49200_55Adj"/>
        <s v="49500_10000"/>
        <s v="50350_90001"/>
        <s v="51270_80106"/>
        <s v="51280_90001"/>
        <s v="53920_30100"/>
        <s v="55120_30100"/>
        <s v="55430_30100"/>
        <s v="80106_adj"/>
        <s v="80301_Adj"/>
        <s v="85040_90001"/>
        <s v="85240_90001"/>
        <s v="85440_90001"/>
        <s v="85640_90001"/>
        <s v="85840_90001"/>
        <s v="86040_90001"/>
        <s v="86240_90001"/>
        <s v="86440_90001"/>
        <s v="86640_90001"/>
        <s v="86840_90001"/>
        <s v="87240_90001"/>
        <s v="87640_90001"/>
        <s v="88040_90001"/>
        <s v="88440_90001"/>
        <s v="88640_90001"/>
        <s v="88840_90001"/>
        <s v="90000_40001"/>
        <s v="91000_90001"/>
        <s v="910Au_90001"/>
        <s v="910Fd_90001"/>
        <s v="91100_90001"/>
        <s v="91300_90001"/>
        <s v="91400_90001"/>
        <s v="91600_90001"/>
        <s v="91700_90001"/>
        <s v="91800_90001"/>
        <s v="91900_90001"/>
        <s v="92100_40001"/>
        <s v="92200_90001"/>
        <s v="92300_90001"/>
        <s v="92400_90001"/>
        <s v="92600_90001"/>
        <s v="92700_10000"/>
        <s v="92700_20000"/>
        <s v="92700_30001"/>
        <s v="92700_30510"/>
        <s v="92700_30520"/>
        <s v="92700_30530"/>
        <s v="92700_40001"/>
        <s v="92700_70200"/>
        <s v="92700_NME"/>
        <s v="92800_90001"/>
        <s v="93000_60170"/>
        <s v="930X_60170"/>
        <s v="94700_80106"/>
        <s v="94800_80106"/>
        <s v="94900_80106"/>
        <s v="95000_80106"/>
        <s v="95100"/>
        <s v="95100_80106"/>
        <s v="95500_10200"/>
        <s v="95500_90001"/>
        <s v="96800_90001"/>
        <s v="96900_30001"/>
        <s v="97300_90001"/>
        <s v="97400_90001"/>
        <s v="97600_90001"/>
        <s v="97700"/>
        <s v="97700_90001"/>
        <s v="98000_40001"/>
        <s v="98100_90001"/>
        <s v="98700_20000"/>
        <s v="98900_20000"/>
        <s v="99000_20000"/>
        <s v="99100_80106"/>
        <s v="99400_90001"/>
        <s v="99600_90001"/>
        <s v="99800_90001"/>
        <s v="Ag_60000"/>
        <s v="Ag_60195"/>
        <s v="AG_60adj"/>
        <s v="BOR_30001"/>
        <s v="Z_41400_70100"/>
        <s v="Z_42200_90001"/>
        <s v="Z_46200_20000"/>
        <s v="Z_46200_90311"/>
        <s v="Z_48400_90001"/>
        <s v="Z_91900_90001"/>
        <s v="Z_92400_90001"/>
        <s v="Z_98700_20000"/>
        <s v="Z_98900_20000"/>
        <s v="Z_99000_20000"/>
        <s v="Z_99400_90001"/>
        <s v="Z_99600_90001"/>
        <s v="FMV_Invst_Note 5"/>
        <s v="BOR_FASB"/>
        <s v="ERS_TRS"/>
        <s v="POEBTF"/>
      </sharedItems>
    </cacheField>
    <cacheField name="FCCS_Managed Data_x000a__x000a_1100000" numFmtId="0">
      <sharedItems containsBlank="1" containsMixedTypes="1" containsNumber="1" minValue="-239073824.33000001" maxValue="144974483.56"/>
    </cacheField>
    <cacheField name="FCCS_Journal Input_x000a__x000a_1100000" numFmtId="0">
      <sharedItems containsBlank="1" containsMixedTypes="1" containsNumber="1" minValue="-171.49" maxValue="171.49"/>
    </cacheField>
    <cacheField name="FCCS_Other Data_x000a__x000a_1100000" numFmtId="0">
      <sharedItems containsBlank="1" containsMixedTypes="1" containsNumber="1" minValue="0" maxValue="4260681.7400000012"/>
    </cacheField>
    <cacheField name="FCCS_Total Data Source_x000a__x000a_1100000" numFmtId="0">
      <sharedItems containsBlank="1" containsMixedTypes="1" containsNumber="1" minValue="-239073824.33000001" maxValue="144974483.56"/>
    </cacheField>
    <cacheField name="FCCS_Managed Data_x000a__x000a_1100200" numFmtId="0">
      <sharedItems containsBlank="1" containsMixedTypes="1" containsNumber="1" minValue="0" maxValue="147504.75"/>
    </cacheField>
    <cacheField name="FCCS_Journal Input_x000a__x000a_1100200" numFmtId="0">
      <sharedItems containsBlank="1" containsMixedTypes="1" containsNumber="1" containsInteger="1" minValue="0" maxValue="0"/>
    </cacheField>
    <cacheField name="FCCS_Other Data_x000a__x000a_100200" numFmtId="0">
      <sharedItems containsBlank="1" containsMixedTypes="1" containsNumber="1" containsInteger="1" minValue="0" maxValue="0"/>
    </cacheField>
    <cacheField name="FCCS_Total Data Source_x000a__x000a_1100200" numFmtId="0">
      <sharedItems containsBlank="1" containsMixedTypes="1" containsNumber="1" minValue="0" maxValue="147504.75"/>
    </cacheField>
    <cacheField name="FCCS_Managed Data_x000a__x000a_1100300" numFmtId="0">
      <sharedItems containsBlank="1" containsMixedTypes="1" containsNumber="1" minValue="-11144207.4" maxValue="74959030.530000001"/>
    </cacheField>
    <cacheField name="FCCS_Journal Input_x000a__x000a_1100300" numFmtId="0">
      <sharedItems containsBlank="1" containsMixedTypes="1" containsNumber="1" minValue="-39512.5" maxValue="0"/>
    </cacheField>
    <cacheField name="FCCS_Other Data_x000a__x000a_1100300" numFmtId="0">
      <sharedItems containsBlank="1" containsMixedTypes="1" containsNumber="1" containsInteger="1" minValue="0" maxValue="0"/>
    </cacheField>
    <cacheField name="FCCS_Total Data Source_x000a__x000a_1100300" numFmtId="0">
      <sharedItems containsBlank="1" containsMixedTypes="1" containsNumber="1" minValue="-11144207.4" maxValue="74959030.530000001"/>
    </cacheField>
    <cacheField name="FCCS_Managed Data_x000a__x000a_1201000" numFmtId="0">
      <sharedItems containsBlank="1" containsMixedTypes="1" containsNumber="1" containsInteger="1" minValue="0" maxValue="0"/>
    </cacheField>
    <cacheField name="FCCS_Journal Input_x000a__x000a_1201000" numFmtId="0">
      <sharedItems containsBlank="1" containsMixedTypes="1" containsNumber="1" containsInteger="1" minValue="0" maxValue="0"/>
    </cacheField>
    <cacheField name="FCCS_Other Data_x000a__x000a_1201000" numFmtId="0">
      <sharedItems containsBlank="1" containsMixedTypes="1" containsNumber="1" containsInteger="1" minValue="0" maxValue="0"/>
    </cacheField>
    <cacheField name="FCCS_Total Data Source_x000a__x000a_1201000" numFmtId="0">
      <sharedItems containsBlank="1" containsMixedTypes="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sihovic, Vesna" refreshedDate="45145.516218171295" createdVersion="7" refreshedVersion="8" minRefreshableVersion="3" recordCount="465" xr:uid="{42FAE5C1-F8EF-4E24-9027-7F80CFA3240F}">
  <cacheSource type="worksheet">
    <worksheetSource ref="A1:N1048576" sheet="FCC Cash Tab"/>
  </cacheSource>
  <cacheFields count="14">
    <cacheField name="BU/Entity" numFmtId="0">
      <sharedItems containsBlank="1" count="146">
        <m/>
        <s v="BU 26000"/>
        <s v="BU 36000"/>
        <s v="BU 40200"/>
        <s v="BU 40300"/>
        <s v="BU 40400"/>
        <s v="BU 40500"/>
        <s v="BU 40600"/>
        <s v="BU 40700"/>
        <s v="BU 40800"/>
        <s v="BU 40900"/>
        <s v="BU 41000"/>
        <s v="BU 41100"/>
        <s v="BU 41200"/>
        <s v="BU 41400"/>
        <s v="BU 41500"/>
        <s v="BU 41600"/>
        <s v="BU 41800"/>
        <s v="BU 41900"/>
        <s v="BU 419F_"/>
        <s v="BU 42000"/>
        <s v="BU 42200"/>
        <s v="BU 42700"/>
        <s v="BU 42800"/>
        <s v="BU 42900"/>
        <s v="BU 43000"/>
        <s v="BU 43100"/>
        <s v="BU 43200"/>
        <s v="BU 43400"/>
        <s v="BU 43600"/>
        <s v="BU 43800"/>
        <s v="BU 44000"/>
        <s v="BU 44100"/>
        <s v="BU 44200"/>
        <s v="BU 44400"/>
        <s v="BU 444C_"/>
        <s v="BU 44500"/>
        <s v="BU 44600"/>
        <s v="BU 45200"/>
        <s v="BU 46100"/>
        <s v="BU 46200"/>
        <s v="BU 46500"/>
        <s v="BU 46600"/>
        <s v="BU 46700"/>
        <s v="BU 46900"/>
        <s v="BU 47000"/>
        <s v="BU 47100"/>
        <s v="BU 47200"/>
        <s v="BU 47400"/>
        <s v="BU 47500"/>
        <s v="BU 47600"/>
        <s v="BU 47610"/>
        <s v="BU 47700"/>
        <s v="BU 47800"/>
        <s v="BU 48200"/>
        <s v="BU 48400"/>
        <s v="BU 48600"/>
        <s v="BU 486F_"/>
        <s v="BU 48800"/>
        <s v="BU 48900"/>
        <s v="BU 49000"/>
        <s v="BU 49200"/>
        <s v="BU 49500"/>
        <s v="BU 50350"/>
        <s v="BU 51270"/>
        <s v="BU 51280"/>
        <s v="BU 53920"/>
        <s v="BU 55120"/>
        <s v="BU 55430"/>
        <s v="BU 80106"/>
        <s v="BU 80301"/>
        <s v="BU 85040"/>
        <s v="BU 85240"/>
        <s v="BU 85440"/>
        <s v="BU 85640"/>
        <s v="BU 85840"/>
        <s v="BU 86040"/>
        <s v="BU 86240"/>
        <s v="BU 86440"/>
        <s v="BU 86640"/>
        <s v="BU 86840"/>
        <s v="BU 87240"/>
        <s v="BU 87640"/>
        <s v="BU 88040"/>
        <s v="BU 88440"/>
        <s v="BU 88640"/>
        <s v="BU 88840"/>
        <s v="BU 90000"/>
        <s v="BU 91000"/>
        <s v="BU 910Au"/>
        <s v="BU 910Fd"/>
        <s v="BU 91100"/>
        <s v="BU 91300"/>
        <s v="BU 91400"/>
        <s v="BU 91600"/>
        <s v="BU 91700"/>
        <s v="BU 91800"/>
        <s v="BU 91900"/>
        <s v="BU 92100"/>
        <s v="BU 92200"/>
        <s v="BU 92300"/>
        <s v="BU 92400"/>
        <s v="BU 92600"/>
        <s v="BU 92700"/>
        <s v="BU 92800"/>
        <s v="BU 93000"/>
        <s v="BU 930X"/>
        <s v="BU 94700"/>
        <s v="BU 94800"/>
        <s v="BU 94900"/>
        <s v="BU 95000"/>
        <s v="BU 95100"/>
        <s v="BU 95500"/>
        <s v="BU 96800"/>
        <s v="BU 96900"/>
        <s v="BU 97300"/>
        <s v="BU 97400"/>
        <s v="BU 97600"/>
        <s v="BU 97700"/>
        <s v="BU 98000"/>
        <s v="BU 98100"/>
        <s v="BU 98700"/>
        <s v="BU 98900"/>
        <s v="BU 99000"/>
        <s v="BU 99100"/>
        <s v="BU 99400"/>
        <s v="BU 99600"/>
        <s v="BU 99800"/>
        <s v="BU Ag_60"/>
        <s v="BU BOR_3"/>
        <s v="BU Entit"/>
        <s v="BU Z_414"/>
        <s v="BU Z_422"/>
        <s v="BU Z_462"/>
        <s v="BU Z_484"/>
        <s v="BU Z_919"/>
        <s v="BU Z_924"/>
        <s v="BU Z_987"/>
        <s v="BU Z_989"/>
        <s v="BU Z_990"/>
        <s v="BU Z_994"/>
        <s v="BU Z_996"/>
        <s v="BU FMV_I"/>
        <s v="BU BOR_F"/>
        <s v="BU ERS_T"/>
        <s v="BU POEBT"/>
      </sharedItems>
    </cacheField>
    <cacheField name="Entity_Fund Code" numFmtId="0">
      <sharedItems containsBlank="1" count="881">
        <m/>
        <s v="26000_60130"/>
        <s v="26000_60170"/>
        <s v="36000_30100"/>
        <s v="36000_30100_SAO"/>
        <s v="36000_80820"/>
        <s v="36000_80820_SAO"/>
        <s v="36000_80830"/>
        <s v="36000_80830_SAO"/>
        <s v="36000_SchOPEB_FID"/>
        <s v="36000_SchOPEB_SAO"/>
        <s v="36000_StoOPEB_SAO"/>
        <s v="36000_StOPEB_FID"/>
        <s v="40200_10000"/>
        <s v="40200_10100"/>
        <s v="40200_10200"/>
        <s v="40200_55001"/>
        <s v="40200_55Adj"/>
        <s v="40200_60170"/>
        <s v="40300"/>
        <s v="40300_10000"/>
        <s v="40300_10100"/>
        <s v="40300_20000"/>
        <s v="40300_40001"/>
        <s v="40300_40501"/>
        <s v="40300_40520"/>
        <s v="40300_40530"/>
        <s v="40300_40550"/>
        <s v="40300_40560"/>
        <s v="40300_40570"/>
        <s v="40300_40580"/>
        <s v="40300_40590"/>
        <s v="40300_40Adj"/>
        <s v="40300_60170"/>
        <s v="40300_60180"/>
        <s v="40400_10000"/>
        <s v="40400_10100"/>
        <s v="40400_10200"/>
        <s v="40400_55001"/>
        <s v="40400_55Adj"/>
        <s v="40400_60180"/>
        <s v="40500_10000"/>
        <s v="40500_10100"/>
        <s v="40500_10200"/>
        <s v="40500_55001"/>
        <s v="40500_55Adj"/>
        <s v="40500_60110"/>
        <s v="40500_60170"/>
        <s v="40500_60180"/>
        <s v="40600_10000"/>
        <s v="40600_10100"/>
        <s v="40600_10200"/>
        <s v="40600_55001"/>
        <s v="40600_55Adj"/>
        <s v="40700_10000"/>
        <s v="40700_10100"/>
        <s v="40700_10200"/>
        <s v="40700_55001"/>
        <s v="40700_55Adj"/>
        <s v="40700_60180"/>
        <s v="40800_10000"/>
        <s v="40800_10100"/>
        <s v="40800_10200"/>
        <s v="40800_60170"/>
        <s v="40800_60180"/>
        <s v="40800_60185"/>
        <s v="40900_10000"/>
        <s v="40900_20000"/>
        <s v="40900_55001"/>
        <s v="40900_55Adj"/>
        <s v="40900_60168"/>
        <s v="41000_10000"/>
        <s v="41000_10100"/>
        <s v="41000_10200"/>
        <s v="41100_10000"/>
        <s v="41100_10100"/>
        <s v="41100_55001"/>
        <s v="41100_55Adj"/>
        <s v="41100_60170"/>
        <s v="41100_60180"/>
        <s v="41200_10000"/>
        <s v="41200_10100"/>
        <s v="41200_55001"/>
        <s v="41200_55adj"/>
        <s v="41400_10000"/>
        <s v="41400_10100"/>
        <s v="41400_55001"/>
        <s v="41400_60170"/>
        <s v="41400_70100"/>
        <s v="41500_10100"/>
        <s v="41500_30400"/>
        <s v="41500_60170"/>
        <s v="41500_60175"/>
        <s v="41600_10000"/>
        <s v="41600_10100"/>
        <s v="41600_30001"/>
        <s v="41600_60190"/>
        <s v="41600_80106"/>
        <s v="41600_80130"/>
        <s v="41600_80160"/>
        <s v="41600_80170"/>
        <s v="41600_80190"/>
        <s v="41600_80210"/>
        <s v="41600_80240"/>
        <s v="41600_80510"/>
        <s v="41600_80520"/>
        <s v="41600_80530"/>
        <s v="41600_80550"/>
        <s v="41600_80560"/>
        <s v="41600_80570"/>
        <s v="41800_10100"/>
        <s v="41800_60170"/>
        <s v="41800_60180"/>
        <s v="41900_10000"/>
        <s v="41900_10100"/>
        <s v="41900_10200"/>
        <s v="41900_30100"/>
        <s v="41900_55001"/>
        <s v="41900_55Adj"/>
        <s v="41900_60180"/>
        <s v="41900_80820"/>
        <s v="41900_80830"/>
        <s v="41900_820AJ"/>
        <s v="41900_830AJ"/>
        <s v="419F_10000"/>
        <s v="42000_10000"/>
        <s v="42000_10100"/>
        <s v="42000_55001"/>
        <s v="42200_10000"/>
        <s v="42200_10100"/>
        <s v="42200_10200"/>
        <s v="42200_55001"/>
        <s v="42200_55Adj"/>
        <s v="42200_60170"/>
        <s v="42200_60180"/>
        <s v="42200_60200"/>
        <s v="42700_10000"/>
        <s v="42700_10100"/>
        <s v="42700_10200"/>
        <s v="42700_55001"/>
        <s v="42700_55Adj"/>
        <s v="42700_60100"/>
        <s v="42700_60110"/>
        <s v="42700_60170"/>
        <s v="42700_60180"/>
        <s v="42800_10000"/>
        <s v="42800_10100"/>
        <s v="42800_60170"/>
        <s v="42800_60180"/>
        <s v="42900_10000"/>
        <s v="42900_10100"/>
        <s v="42900_60180"/>
        <s v="43000_10100"/>
        <s v="43000_60170"/>
        <s v="43000_60180"/>
        <s v="43100_10000"/>
        <s v="43100_10100"/>
        <s v="43200_10000"/>
        <s v="43200_10100"/>
        <s v="43200_10200"/>
        <s v="43400_10000"/>
        <s v="43400_10100"/>
        <s v="43400_10200"/>
        <s v="43400_60170"/>
        <s v="43600_10000"/>
        <s v="43600_10100"/>
        <s v="43800_10000"/>
        <s v="43800_10100"/>
        <s v="43800_10200"/>
        <s v="44000_10000"/>
        <s v="44000_10100"/>
        <s v="44000_10200"/>
        <s v="44000_30200"/>
        <s v="44000_55001"/>
        <s v="44000_55Adj"/>
        <s v="44000_60170"/>
        <s v="44000_60180"/>
        <s v="44100_10000"/>
        <s v="44100_10100"/>
        <s v="44100_10200"/>
        <s v="44100_55001"/>
        <s v="44100_55Adj"/>
        <s v="44100_60100"/>
        <s v="44100_60170"/>
        <s v="44200_10000"/>
        <s v="44200_10100"/>
        <s v="44200_10200"/>
        <s v="44200_60170"/>
        <s v="44400_10000"/>
        <s v="444C_10000"/>
        <s v="444C_10100"/>
        <s v="444C_10200"/>
        <s v="44500_10000"/>
        <s v="44500_10100"/>
        <s v="44500_55001"/>
        <s v="44500_55Adj"/>
        <s v="44600_10000"/>
        <s v="44600_10100"/>
        <s v="44600_55001"/>
        <s v="44600_55Adj"/>
        <s v="45200_10000"/>
        <s v="45200_10100"/>
        <s v="45200_10200"/>
        <s v="45200_55001"/>
        <s v="45200_55Adj"/>
        <s v="46100_10000"/>
        <s v="46100_10100"/>
        <s v="46100_55001"/>
        <s v="46100_55Adj"/>
        <s v="46100_60120"/>
        <s v="46100_60170"/>
        <s v="46100_60180"/>
        <s v="46200_10000"/>
        <s v="46200_10100"/>
        <s v="46200_10200"/>
        <s v="46200_20000"/>
        <s v="46200_55001"/>
        <s v="46200_55Adj"/>
        <s v="46200_60170"/>
        <s v="46200_60180"/>
        <s v="46200_90231"/>
        <s v="46200_90311"/>
        <s v="46200_90331"/>
        <s v="46500_10000"/>
        <s v="46500_10100"/>
        <s v="46500_10200"/>
        <s v="46500_55001"/>
        <s v="46500_55Adj"/>
        <s v="46500_60170"/>
        <s v="46500_60180"/>
        <s v="46600_10000"/>
        <s v="46600_10100"/>
        <s v="46600_10200"/>
        <s v="46600_55001"/>
        <s v="46600_55Adj"/>
        <s v="46600_60170"/>
        <s v="46600_60180"/>
        <s v="46700_10000"/>
        <s v="46700_10100"/>
        <s v="46700_10200"/>
        <s v="46700_55001"/>
        <s v="46700_55Adj"/>
        <s v="46700_60120"/>
        <s v="46700_60170"/>
        <s v="46700_60180"/>
        <s v="46900_10000"/>
        <s v="46900_10100"/>
        <s v="46900_10200"/>
        <s v="46900_60180"/>
        <s v="47000_10000"/>
        <s v="47000_10100"/>
        <s v="47000_10200"/>
        <s v="47000_55001"/>
        <s v="47000_55Adj"/>
        <s v="47000_60140"/>
        <s v="47000_60150"/>
        <s v="47000_60170"/>
        <s v="47100_10000"/>
        <s v="47100_10100"/>
        <s v="47100_10200"/>
        <s v="47100_55001"/>
        <s v="47100_55Adj"/>
        <s v="47100_60170"/>
        <s v="47100_60180"/>
        <s v="47200_10000"/>
        <s v="47200_10100"/>
        <s v="47200_30400"/>
        <s v="47200_60175"/>
        <s v="47200_60195"/>
        <s v="47200_80510"/>
        <s v="47200_80540"/>
        <s v="47200_90001"/>
        <s v="47400_10000"/>
        <s v="47400_10100"/>
        <s v="47400_10200"/>
        <s v="47400_55001"/>
        <s v="47400_55Adj"/>
        <s v="47400_60160"/>
        <s v="47400_60161"/>
        <s v="47400_60162"/>
        <s v="47400_60163"/>
        <s v="47400_60164"/>
        <s v="47400_60165"/>
        <s v="47400_60168"/>
        <s v="47400_60170"/>
        <s v="47400_60180"/>
        <s v="47500_10000"/>
        <s v="47500_10100"/>
        <s v="47500_10200"/>
        <s v="47500_55001"/>
        <s v="47500_55adj"/>
        <s v="47500_60170"/>
        <s v="47500_60180"/>
        <s v="47600_10000"/>
        <s v="47600_10100"/>
        <s v="47600_10200"/>
        <s v="47600_60170"/>
        <s v="47600_80340"/>
        <s v="47610_90001"/>
        <s v="47700_10000"/>
        <s v="47700_10100"/>
        <s v="47700_10200"/>
        <s v="47700_55001"/>
        <s v="47700_55Adj"/>
        <s v="47700_60170"/>
        <s v="47700_60180"/>
        <s v="47800_10000"/>
        <s v="47800_10100"/>
        <s v="47800_10200"/>
        <s v="47800_55001"/>
        <s v="47800_55Adj"/>
        <s v="47800_60170"/>
        <s v="47800_60180"/>
        <s v="47800_80310"/>
        <s v="47800_80320"/>
        <s v="48200_10000"/>
        <s v="48200_10100"/>
        <s v="48200_80106"/>
        <s v="48400_10000"/>
        <s v="48400_10100"/>
        <s v="48400_10200"/>
        <s v="48400_20200"/>
        <s v="48400_55001"/>
        <s v="48400_55Adj"/>
        <s v="48400_90001"/>
        <s v="48600_10000"/>
        <s v="48600_10100"/>
        <s v="48600_10200"/>
        <s v="48600_10300"/>
        <s v="48600_60160"/>
        <s v="48600_60161"/>
        <s v="48600_60162"/>
        <s v="48600_60163"/>
        <s v="48600_60164"/>
        <s v="48600_60165"/>
        <s v="48600_60168"/>
        <s v="48600_60170"/>
        <s v="48600_81100"/>
        <s v="48600_81200"/>
        <s v="48600_81300"/>
        <s v="486F_10000"/>
        <s v="48800_10000"/>
        <s v="48800_10100"/>
        <s v="48800_55001"/>
        <s v="48800_55Adj"/>
        <s v="48900_80301"/>
        <s v="49000_10000"/>
        <s v="49000_10100"/>
        <s v="49000_10200"/>
        <s v="49000_60170"/>
        <s v="49200_10000"/>
        <s v="49200_10100"/>
        <s v="49200_55001"/>
        <s v="49200_55Adj"/>
        <s v="49500_10000"/>
        <s v="50350_90001"/>
        <s v="51270_80106"/>
        <s v="51280_90001"/>
        <s v="53920_30100"/>
        <s v="55120_30100"/>
        <s v="55430_30100"/>
        <s v="80106_adj"/>
        <s v="80301_Adj"/>
        <s v="85040_90001"/>
        <s v="85240_90001"/>
        <s v="85440_90001"/>
        <s v="85640_90001"/>
        <s v="85840_90001"/>
        <s v="86040_90001"/>
        <s v="86240_90001"/>
        <s v="86440_90001"/>
        <s v="86640_90001"/>
        <s v="86840_90001"/>
        <s v="87240_90001"/>
        <s v="87640_90001"/>
        <s v="88040_90001"/>
        <s v="88440_90001"/>
        <s v="88640_90001"/>
        <s v="88840_90001"/>
        <s v="90000_40001"/>
        <s v="91000_90001"/>
        <s v="910Au_90001"/>
        <s v="910Fd_90001"/>
        <s v="91100_90001"/>
        <s v="91300_90001"/>
        <s v="91400_90001"/>
        <s v="91600_90001"/>
        <s v="91700_90001"/>
        <s v="91800_90001"/>
        <s v="91900_90001"/>
        <s v="92100_40001"/>
        <s v="92200_90001"/>
        <s v="92300_90001"/>
        <s v="92400_90001"/>
        <s v="92600_90001"/>
        <s v="92700_10000"/>
        <s v="92700_20000"/>
        <s v="92700_30001"/>
        <s v="92700_30510"/>
        <s v="92700_30520"/>
        <s v="92700_30530"/>
        <s v="92700_40001"/>
        <s v="92700_70200"/>
        <s v="92700_NME"/>
        <s v="92800_90001"/>
        <s v="93000_60170"/>
        <s v="930X_60170"/>
        <s v="94700_80106"/>
        <s v="94800_80106"/>
        <s v="94900_80106"/>
        <s v="95000_80106"/>
        <s v="95100"/>
        <s v="95100_80106"/>
        <s v="95500_10200"/>
        <s v="95500_90001"/>
        <s v="96800_90001"/>
        <s v="96900_30001"/>
        <s v="97300_90001"/>
        <s v="97400_90001"/>
        <s v="97600_90001"/>
        <s v="97700"/>
        <s v="97700_90001"/>
        <s v="98000_40001"/>
        <s v="98100_90001"/>
        <s v="98700_20000"/>
        <s v="98900_20000"/>
        <s v="99000_20000"/>
        <s v="99100_80106"/>
        <s v="99400_90001"/>
        <s v="99600_90001"/>
        <s v="99800_90001"/>
        <s v="Ag_60000"/>
        <s v="Ag_60195"/>
        <s v="AG_60adj"/>
        <s v="BOR_30001"/>
        <s v="Z_41400_70100"/>
        <s v="Z_42200_90001"/>
        <s v="Z_46200_20000"/>
        <s v="Z_46200_90311"/>
        <s v="Z_48400_90001"/>
        <s v="Z_91900_90001"/>
        <s v="Z_92400_90001"/>
        <s v="Z_98700_20000"/>
        <s v="Z_98900_20000"/>
        <s v="Z_99000_20000"/>
        <s v="Z_99400_90001"/>
        <s v="Z_99600_90001"/>
        <s v="FMV_Invst_Note 5"/>
        <s v="BOR_FASB"/>
        <s v="ERS_TRS"/>
        <s v="POEBTF"/>
        <s v="[NME_30001].[92700_NME]" u="1"/>
        <s v="[40300].[40300_40550]" u="1"/>
        <s v="[41900_All].[41900_10000]" u="1"/>
        <s v="[CU_Immaterial - Base].[Z_42200_90001]" u="1"/>
        <s v="[CU_Immaterial - Base].[Z_48400_90001]" u="1"/>
        <s v="[CU_Immaterial - Base].[Z_91900_90001]" u="1"/>
        <s v="[CU_Immaterial - Base].[Z_92400_90001]" u="1"/>
        <s v="[CU_Immaterial - Base].[Z_99400_90001]" u="1"/>
        <s v="[CU_Immaterial - Base].[Z_99600_90001]" u="1"/>
        <s v="[41900_All].[41900_10100]" u="1"/>
        <s v="[41900_All].[41900_10200]" u="1"/>
        <s v="[40300].[40300_40560]" u="1"/>
        <s v="[91600].[91600_90001]" u="1"/>
        <s v="[92600].[92600_90001]" u="1"/>
        <s v="[97600].[97600_90001]" u="1"/>
        <s v="[99600].[99600_90001]" u="1"/>
        <s v="[41900_All].[41900_30100]" u="1"/>
        <s v="[40300].[40300_40570]" u="1"/>
        <s v="[92700].[92700_70200]" u="1"/>
        <s v="[92700].[92700_30510]" u="1"/>
        <s v="[41600].[41600_80210]" u="1"/>
        <s v="[40300].[40300_40580]" u="1"/>
        <s v="[41600].[41600_80510]" u="1"/>
        <s v="[47200].[47200_60175]" u="1"/>
        <s v="[91700].[91700_90001]" u="1"/>
        <s v="[92700].[92700_30520]" u="1"/>
        <s v="[97700].[97700_90001]" u="1"/>
        <s v="[41000].[41000_10000]" u="1"/>
        <s v="[41000].[41000_10100]" u="1"/>
        <s v="[40300].[40300_40590]" u="1"/>
        <s v="[41000].[41000_10200]" u="1"/>
        <s v="[42000].[42000_10000]" u="1"/>
        <s v="[41600].[41600_80520]" u="1"/>
        <s v="[42000].[42000_10100]" u="1"/>
        <s v="[43000].[43000_10100]" u="1"/>
        <s v="[44000].[44000_10000]" u="1"/>
        <s v="[44000].[44000_10100]" u="1"/>
        <s v="[44000].[44000_10200]" u="1"/>
        <s v="[47400].[47400_60161]" u="1"/>
        <s v="[47000].[47000_10000]" u="1"/>
        <s v="[47000].[47000_10100]" u="1"/>
        <s v="[47000].[47000_10200]" u="1"/>
        <s v="[49000].[49000_10000]" u="1"/>
        <s v="[49000].[49000_10100]" u="1"/>
        <s v="[49000].[49000_10200]" u="1"/>
        <s v="[92700].[92700_30530]" u="1"/>
        <s v="[41600].[41600_80106]" u="1"/>
        <s v="[41600].[41600_80130]" u="1"/>
        <s v="[41600].[41600_80530]" u="1"/>
        <s v="[47200].[47200_60195]" u="1"/>
        <s v="[47400].[47400_60163]" u="1"/>
        <s v="[91800].[91800_90001]" u="1"/>
        <s v="[92800].[92800_90001]" u="1"/>
        <s v="[96800].[96800_90001]" u="1"/>
        <s v="[99800].[99800_90001]" u="1"/>
        <s v="[41100].[41100_10000]" u="1"/>
        <s v="[41600].[41600_80240]" u="1"/>
        <s v="[41100].[41100_10100]" u="1"/>
        <s v="[43100].[43100_10000]" u="1"/>
        <s v="[43100].[43100_10100]" u="1"/>
        <s v="[44100].[44100_10000]" u="1"/>
        <s v="[44100].[44100_10100]" u="1"/>
        <s v="[44100].[44100_10200]" u="1"/>
        <s v="[47400].[47400_60165]" u="1"/>
        <s v="[46100].[46100_10000]" u="1"/>
        <s v="[46100].[46100_10100]" u="1"/>
        <s v="[47100].[47100_10000]" u="1"/>
        <s v="[47100].[47100_10100]" u="1"/>
        <s v="[47600].[47600_80340]" u="1"/>
        <s v="[47100].[47100_10200]" u="1"/>
        <s v="[41600].[41600_80550]" u="1"/>
        <s v="[36000_All].[36000_80820]" u="1"/>
        <s v="[91900].[91900_90001]" u="1"/>
        <s v="[47800].[47800_80310]" u="1"/>
        <s v="[95000].[95000_80106]" u="1"/>
        <s v="[40200].[40200_10000]" u="1"/>
        <s v="[40200].[40200_10100]" u="1"/>
        <s v="[41600].[41600_80160]" u="1"/>
        <s v="[40200].[40200_10200]" u="1"/>
        <s v="[42200].[42200_10000]" u="1"/>
        <s v="[41600].[41600_80560]" u="1"/>
        <s v="[42200].[42200_10100]" u="1"/>
        <s v="[42200].[42200_10200]" u="1"/>
        <s v="[43200].[43200_10000]" u="1"/>
        <s v="[43200].[43200_10100]" u="1"/>
        <s v="[43200].[43200_10200]" u="1"/>
        <s v="[44200].[44200_10000]" u="1"/>
        <s v="[44200].[44200_10100]" u="1"/>
        <s v="[44200].[44200_10200]" u="1"/>
        <s v="[45200].[45200_10000]" u="1"/>
        <s v="[45200].[45200_10100]" u="1"/>
        <s v="[45200].[45200_10200]" u="1"/>
        <s v="[46200].[46200_10000]" u="1"/>
        <s v="[46200].[46200_10100]" u="1"/>
        <s v="[46200].[46200_10200]" u="1"/>
        <s v="[47200].[47200_10000]" u="1"/>
        <s v="[47200].[47200_10100]" u="1"/>
        <s v="[47800].[47800_80320]" u="1"/>
        <s v="[48600].[48600_60161]" u="1"/>
        <s v="[48200].[48200_10000]" u="1"/>
        <s v="[48200].[48200_10100]" u="1"/>
        <s v="[49200].[49200_10000]" u="1"/>
        <s v="[49200].[49200_10100]" u="1"/>
        <s v="[8xxxx].[85040_90001]" u="1"/>
        <s v="[8xxxx].[85240_90001]" u="1"/>
        <s v="[8xxxx].[85440_90001]" u="1"/>
        <s v="[8xxxx].[85640_90001]" u="1"/>
        <s v="[8xxxx].[85840_90001]" u="1"/>
        <s v="[8xxxx].[86040_90001]" u="1"/>
        <s v="[8xxxx].[86240_90001]" u="1"/>
        <s v="[8xxxx].[86440_90001]" u="1"/>
        <s v="[8xxxx].[86640_90001]" u="1"/>
        <s v="[8xxxx].[86840_90001]" u="1"/>
        <s v="[8xxxx].[87240_90001]" u="1"/>
        <s v="[8xxxx].[87640_90001]" u="1"/>
        <s v="[8xxxx].[88040_90001]" u="1"/>
        <s v="[8xxxx].[88440_90001]" u="1"/>
        <s v="[8xxxx].[88640_90001]" u="1"/>
        <s v="[8xxxx].[88840_90001]" u="1"/>
        <s v="[41500].[41500_60175]" u="1"/>
        <s v="[41600].[41600_80170]" u="1"/>
        <s v="[41600].[41600_80570]" u="1"/>
        <s v="[36000_All].[36000_80830]" u="1"/>
        <s v="[48600].[48600_60163]" u="1"/>
        <s v="[95100].[95100_80106]" u="1"/>
        <s v="[99100].[99100_80106]" u="1"/>
        <s v="[40300].[40300_10000]" u="1"/>
        <s v="[40300].[40300_10100]" u="1"/>
        <s v="[48600].[48600_81100]" u="1"/>
        <s v="[48600].[48600_81200]" u="1"/>
        <s v="[48600].[48600_81300]" u="1"/>
        <s v="[48600].[48600_60165]" u="1"/>
        <s v="[41600].[41600_80190]" u="1"/>
        <s v="[40400].[40400_10000]" u="1"/>
        <s v="[40400].[40400_10100]" u="1"/>
        <s v="[40400].[40400_10200]" u="1"/>
        <s v="[41400].[41400_10000]" u="1"/>
        <s v="[41400].[41400_10100]" u="1"/>
        <s v="[43400].[43400_10000]" u="1"/>
        <s v="[43400].[43400_10100]" u="1"/>
        <s v="[43400].[43400_10200]" u="1"/>
        <s v="[44400].[44400_10000]" u="1"/>
        <s v="[47400].[47400_10000]" u="1"/>
        <s v="[47400].[47400_10100]" u="1"/>
        <s v="[47400].[47400_10200]" u="1"/>
        <s v="[48400].[48400_10000]" u="1"/>
        <s v="[48400].[48400_10100]" u="1"/>
        <s v="[48400].[48400_10200]" u="1"/>
        <s v="[42000].[42000_55001]" u="1"/>
        <s v="[44000].[44000_55001]" u="1"/>
        <s v="[47000].[47000_55001]" u="1"/>
        <s v="[40500].[40500_10000]" u="1"/>
        <s v="[40500].[40500_10100]" u="1"/>
        <s v="[40500].[40500_10200]" u="1"/>
        <s v="[44000].[44000_55Adj]" u="1"/>
        <s v="[41500].[41500_10100]" u="1"/>
        <s v="[44500].[44500_10000]" u="1"/>
        <s v="[47000].[47000_55Adj]" u="1"/>
        <s v="[44500].[44500_10100]" u="1"/>
        <s v="[46500].[46500_10000]" u="1"/>
        <s v="[46500].[46500_10100]" u="1"/>
        <s v="[46500].[46500_10200]" u="1"/>
        <s v="[47500].[47500_10000]" u="1"/>
        <s v="[47500].[47500_10100]" u="1"/>
        <s v="[47500].[47500_10200]" u="1"/>
        <s v="[49500].[49500_10000]" u="1"/>
        <s v="[41100].[41100_55001]" u="1"/>
        <s v="[44100].[44100_55001]" u="1"/>
        <s v="[46100].[46100_55001]" u="1"/>
        <s v="[47100].[47100_55001]" u="1"/>
        <s v="[5xxxx].[53920_30100]" u="1"/>
        <s v="[5xxxx].[55120_30100]" u="1"/>
        <s v="[41100].[41100_55Adj]" u="1"/>
        <s v="[40800].[40800_60185]" u="1"/>
        <s v="[40600].[40600_10000]" u="1"/>
        <s v="[40600].[40600_10100]" u="1"/>
        <s v="[40600].[40600_10200]" u="1"/>
        <s v="[41600].[41600_10000]" u="1"/>
        <s v="[44100].[44100_55Adj]" u="1"/>
        <s v="[41600].[41600_10100]" u="1"/>
        <s v="[43600].[43600_10000]" u="1"/>
        <s v="[46100].[46100_55Adj]" u="1"/>
        <s v="[43600].[43600_10100]" u="1"/>
        <s v="[44600].[44600_10000]" u="1"/>
        <s v="[47100].[47100_55Adj]" u="1"/>
        <s v="[44600].[44600_10100]" u="1"/>
        <s v="[46600].[46600_10000]" u="1"/>
        <s v="[46600].[46600_10100]" u="1"/>
        <s v="[46600].[46600_10200]" u="1"/>
        <s v="[47600].[47600_10000]" u="1"/>
        <s v="[47600].[47600_10100]" u="1"/>
        <s v="[47600].[47600_10200]" u="1"/>
        <s v="[48600].[48600_10000]" u="1"/>
        <s v="[48600].[48600_10100]" u="1"/>
        <s v="[48600].[48600_10200]" u="1"/>
        <s v="[48600].[48600_10300]" u="1"/>
        <s v="[40200].[40200_55001]" u="1"/>
        <s v="[42200].[42200_55001]" u="1"/>
        <s v="[45200].[45200_55001]" u="1"/>
        <s v="[41600].[41600_30001]" u="1"/>
        <s v="[46200].[46200_55001]" u="1"/>
        <s v="[49200].[49200_55001]" u="1"/>
        <s v="[40200].[40200_55Adj]" u="1"/>
        <s v="[42200].[42200_55Adj]" u="1"/>
        <s v="[40700].[40700_10000]" u="1"/>
        <s v="[40700].[40700_10100]" u="1"/>
        <s v="[40700].[40700_10200]" u="1"/>
        <s v="[48600].[486F_10000]" u="1"/>
        <s v="[42700].[42700_10000]" u="1"/>
        <s v="[45200].[45200_55Adj]" u="1"/>
        <s v="[42700].[42700_10100]" u="1"/>
        <s v="[42700].[42700_10200]" u="1"/>
        <s v="[46200].[46200_55Adj]" u="1"/>
        <s v="[41900_All].[41900_55001]" u="1"/>
        <s v="[46700].[46700_10000]" u="1"/>
        <s v="[49200].[49200_55Adj]" u="1"/>
        <s v="[46700].[46700_10100]" u="1"/>
        <s v="[46700].[46700_10200]" u="1"/>
        <s v="[47700].[47700_10000]" u="1"/>
        <s v="[47700].[47700_10100]" u="1"/>
        <s v="[47700].[47700_10200]" u="1"/>
        <s v="[5xxxx].[55430_30100]" u="1"/>
        <s v="[40800].[40800_10000]" u="1"/>
        <s v="[40800].[40800_10100]" u="1"/>
        <s v="[40800].[40800_10200]" u="1"/>
        <s v="[41800].[41800_10100]" u="1"/>
        <s v="[42800].[42800_10000]" u="1"/>
        <s v="[42800].[42800_10100]" u="1"/>
        <s v="[43800].[43800_10000]" u="1"/>
        <s v="[43800].[43800_10100]" u="1"/>
        <s v="[43800].[43800_10200]" u="1"/>
        <s v="[47800].[47800_10000]" u="1"/>
        <s v="[47800].[47800_10100]" u="1"/>
        <s v="[47800].[47800_10200]" u="1"/>
        <s v="[48800].[48800_10000]" u="1"/>
        <s v="[48800].[48800_10100]" u="1"/>
        <s v="[41900_All].[41900_55Adj]" u="1"/>
        <s v="[40400].[40400_55001]" u="1"/>
        <s v="[41400].[41400_55001]" u="1"/>
        <s v="[47400].[47400_55001]" u="1"/>
        <s v="[48400].[48400_55001]" u="1"/>
        <s v="[94700].[94700_80106]" u="1"/>
        <s v="[40400].[40400_55Adj]" u="1"/>
        <s v="[40900].[40900_10000]" u="1"/>
        <s v="[42900].[42900_10000]" u="1"/>
        <s v="[42900].[42900_10100]" u="1"/>
        <s v="[47400].[47400_55Adj]" u="1"/>
        <s v="[48400].[48400_55Adj]" u="1"/>
        <s v="[46900].[46900_10000]" u="1"/>
        <s v="[46900].[46900_10100]" u="1"/>
        <s v="[46900].[46900_10200]" u="1"/>
        <s v="[40500].[40500_55001]" u="1"/>
        <s v="[36000_All].[36000_30100_SAO]" u="1"/>
        <s v="[44500].[44500_55001]" u="1"/>
        <s v="[46500].[46500_55001]" u="1"/>
        <s v="[47500].[47500_55001]" u="1"/>
        <s v="[44100].[44100_60100]" u="1"/>
        <s v="[94800].[94800_80106]" u="1"/>
        <s v="[40500].[40500_55Adj]" u="1"/>
        <s v="[44500].[44500_55Adj]" u="1"/>
        <s v="[Misc_Adj].[80106_adj]" u="1"/>
        <s v="[46500].[46500_55Adj]" u="1"/>
        <s v="[47500].[47500_55adj]" u="1"/>
        <s v="[46200].[46200_20000]" u="1"/>
        <s v="[40600].[40600_55001]" u="1"/>
        <s v="[44600].[44600_55001]" u="1"/>
        <s v="[46600].[46600_55001]" u="1"/>
        <s v="[42200].[42200_60200]" u="1"/>
        <s v="[46100].[46100_60120]" u="1"/>
        <s v="[47000].[47000_60140]" u="1"/>
        <s v="[94900].[94900_80106]" u="1"/>
        <s v="[40600].[40600_55Adj]" u="1"/>
        <s v="[36000_SchOPEB_SAO_FID].[36000_SchOPEB_FID]" u="1"/>
        <s v="[40300].[40300_20000]" u="1"/>
        <s v="[44600].[44600_55Adj]" u="1"/>
        <s v="[46600].[46600_55Adj]" u="1"/>
        <s v="[47000].[47000_60150]" u="1"/>
        <s v="[40700].[40700_55001]" u="1"/>
        <s v="[42700].[42700_55001]" u="1"/>
        <s v="[40300].[40300_40001]" u="1"/>
        <s v="[46700].[46700_55001]" u="1"/>
        <s v="[40300].[40300_40501]" u="1"/>
        <s v="[47700].[47700_55001]" u="1"/>
        <s v="[36000_All].[36000_80820_SAO]" u="1"/>
        <s v="[40700].[40700_55Adj]" u="1"/>
        <s v="[42700].[42700_55Adj]" u="1"/>
        <s v="[40300].[40300_40Adj]" u="1"/>
        <s v="[43000].[43000_60170]" u="1"/>
        <s v="[46700].[46700_55Adj]" u="1"/>
        <s v="[44000].[44000_60170]" u="1"/>
        <s v="[47700].[47700_55Adj]" u="1"/>
        <s v="[47000].[47000_60170]" u="1"/>
        <s v="[48400].[48400_20200]" u="1"/>
        <s v="[49000].[49000_60170]" u="1"/>
        <s v="[95500].[95500_10200]" u="1"/>
        <s v="[47800].[47800_55001]" u="1"/>
        <s v="[43000].[43000_60180]" u="1"/>
        <s v="[48800].[48800_55001]" u="1"/>
        <s v="[44000].[44000_60180]" u="1"/>
        <s v="[5xxxx].[50350_90001]" u="1"/>
        <s v="[36000_All].[36000_80830_SAO]" u="1"/>
        <s v="[36000_All].[41900_820AJ]" u="1"/>
        <s v="[41100].[41100_60170]" u="1"/>
        <s v="[44100].[44100_60170]" u="1"/>
        <s v="[47800].[47800_55Adj]" u="1"/>
        <s v="[48800].[48800_55Adj]" u="1"/>
        <s v="[46100].[46100_60170]" u="1"/>
        <s v="[47100].[47100_60170]" u="1"/>
        <s v="[40900].[40900_55001]" u="1"/>
        <s v="[41100].[41100_60180]" u="1"/>
        <s v="[46100].[46100_60180]" u="1"/>
        <s v="[47100].[47100_60180]" u="1"/>
        <s v="[40900].[40900_55Adj]" u="1"/>
        <s v="[36000_All].[36000_30100]" u="1"/>
        <s v="[40200].[40200_60170]" u="1"/>
        <s v="[40500].[40500_60110]" u="1"/>
        <s v="[42200].[42200_60170]" u="1"/>
        <s v="[44200].[44200_60170]" u="1"/>
        <s v="[46200].[46200_60170]" u="1"/>
        <s v="[GF_EW_Immaterial - Base].[Z_41400_70100]" u="1"/>
        <s v="[92700].[92700_10000]" u="1"/>
        <s v="[42200].[42200_60180]" u="1"/>
        <s v="[46200].[46200_60180]" u="1"/>
        <s v="[910Fd].[910Fd_90001]" u="1"/>
        <s v="[92700].[92700_30001]" u="1"/>
        <s v="[All_Entities].[AG_60adj]" u="1"/>
        <s v="[40300].[40300_60170]" u="1"/>
        <s v="[40300].[40300_60180]" u="1"/>
        <s v="[99000].[99000_20000]" u="1"/>
        <s v="[42700].[42700_60100]" u="1"/>
        <s v="[47400].[47400_60160]" u="1"/>
        <s v="[90000].[90000_40001]" u="1"/>
        <s v="[98000].[98000_40001]" u="1"/>
        <s v="[41400].[41400_60170]" u="1"/>
        <s v="[42700].[42700_60110]" u="1"/>
        <s v="[43400].[43400_60170]" u="1"/>
        <s v="[44000].[44000_30200]" u="1"/>
        <s v="[47400].[47400_60162]" u="1"/>
        <s v="[47400].[47400_60170]" u="1"/>
        <s v="[40400].[40400_60180]" u="1"/>
        <s v="[46700].[46700_60120]" u="1"/>
        <s v="[47400].[47400_60164]" u="1"/>
        <s v="[47400].[47400_60180]" u="1"/>
        <s v="[92100].[92100_40001]" u="1"/>
        <s v="[96900].[96900_30001]" u="1"/>
        <s v="[40500].[40500_60170]" u="1"/>
        <s v="[40900].[40900_20000]" u="1"/>
        <s v="[41500].[41500_60170]" u="1"/>
        <s v="[46500].[46500_60170]" u="1"/>
        <s v="[47500].[47500_60170]" u="1"/>
        <s v="[40500].[40500_60180]" u="1"/>
        <s v="[47400].[47400_60168]" u="1"/>
        <s v="[46500].[46500_60180]" u="1"/>
        <s v="[47500].[47500_60180]" u="1"/>
        <s v="[48600].[48600_60160]" u="1"/>
        <s v="[51270].[51270_80106]" u="1"/>
        <s v="[41900_All].[41900_80820]" u="1"/>
        <s v="[46600].[46600_60170]" u="1"/>
        <s v="[47600].[47600_60170]" u="1"/>
        <s v="[48600].[48600_60162]" u="1"/>
        <s v="[48600].[48600_60170]" u="1"/>
        <s v="[48900].[48900_80301]" u="1"/>
        <s v="[47200].[47200_30400]" u="1"/>
        <s v="[5xxxx].[51280_90001]" u="1"/>
        <s v="[46600].[46600_60180]" u="1"/>
        <s v="[48600].[48600_60164]" u="1"/>
        <s v="[910Au].[910Au_90001]" u="1"/>
        <s v="[41600].[41600_60190]" u="1"/>
        <s v="[42700].[42700_60170]" u="1"/>
        <s v="[41900_All].[41900_80830]" u="1"/>
        <s v="[46700].[46700_60170]" u="1"/>
        <s v="[47200].[47200_90001]" u="1"/>
        <s v="[47700].[47700_60170]" u="1"/>
        <s v="[93000].[93000_60170]" u="1"/>
        <s v="[40700].[40700_60180]" u="1"/>
        <s v="[42700].[42700_60180]" u="1"/>
        <s v="[46700].[46700_60180]" u="1"/>
        <s v="[48600].[48600_60168]" u="1"/>
        <s v="[47700].[47700_60180]" u="1"/>
        <s v="[40800].[40800_60170]" u="1"/>
        <s v="[41800].[41800_60170]" u="1"/>
        <s v="[42800].[42800_60170]" u="1"/>
        <s v="[47800].[47800_60170]" u="1"/>
        <s v="[40800].[40800_60180]" u="1"/>
        <s v="[41400].[41400_70100]" u="1"/>
        <s v="[41800].[41800_60180]" u="1"/>
        <s v="[42800].[42800_60180]" u="1"/>
        <s v="[36000_All].[41900_830AJ]" u="1"/>
        <s v="[46200].[46200_90331]" u="1"/>
        <s v="[47800].[47800_60180]" u="1"/>
        <s v="[41500].[41500_30400]" u="1"/>
        <s v="[42900].[42900_60180]" u="1"/>
        <s v="[46900].[46900_60180]" u="1"/>
        <s v="[92700].[92700_20000]" u="1"/>
        <s v="[40900].[40900_60168]" u="1"/>
        <s v="[98700].[98700_20000]" u="1"/>
        <s v="[Misc_Adj].[80301_Adj]" u="1"/>
        <s v="[92700].[92700_40001]" u="1"/>
        <s v="[36000_StoOPEB_SAO_FID].[36000_StOPEB_FID]" u="1"/>
        <s v="[41900_All].[41900_60180]" u="1"/>
        <s v="[91000].[91000_90001]" u="1"/>
        <s v="[96000].[48400_90001]" u="1"/>
        <s v="[98900].[98900_20000]" u="1"/>
        <s v="[47610].[47610_90001]" u="1"/>
        <s v="[91100].[91100_90001]" u="1"/>
        <s v="[98100].[98100_90001]" u="1"/>
        <s v="[GF_EW_Immaterial - Base].[Z_46200_20000]" u="1"/>
        <s v="[GF_EW_Immaterial - Base].[Z_98700_20000]" u="1"/>
        <s v="[GF_EW_Immaterial - Base].[Z_98900_20000]" u="1"/>
        <s v="[GF_EW_Immaterial - Base].[Z_99000_20000]" u="1"/>
        <s v="[26000].[26000_60130]" u="1"/>
        <s v="[92200].[92200_90001]" u="1"/>
        <s v="[CU_Immaterial - Base].[Z_46200_90311]" u="1"/>
        <s v="[94200].[46200_90311]" u="1"/>
        <s v="[41900_All].[419F_10000]" u="1"/>
        <s v="[91300].[91300_90001]" u="1"/>
        <s v="[92300].[92300_90001]" u="1"/>
        <s v="[47200].[47200_80510]" u="1"/>
        <s v="[97300].[97300_90001]" u="1"/>
        <s v="[91200].[46200_90231]" u="1"/>
        <s v="[40300].[40300_40520]" u="1"/>
        <s v="[26000].[26000_60170]" u="1"/>
        <s v="[48200].[48200_80106]" u="1"/>
        <s v="[91400].[91400_90001]" u="1"/>
        <s v="[92400].[92400_90001]" u="1"/>
        <s v="[97400].[97400_90001]" u="1"/>
        <s v="[99400].[99400_90001]" u="1"/>
        <s v="[40300].[40300_40530]" u="1"/>
        <s v="[47200].[47200_80540]" u="1"/>
        <s v="[95500].[95500_90001]" u="1"/>
      </sharedItems>
    </cacheField>
    <cacheField name="FCCS_Managed Data_x000a__x000a_1100000" numFmtId="0">
      <sharedItems containsBlank="1" containsMixedTypes="1" containsNumber="1" minValue="-239073824.33000001" maxValue="144974483.56"/>
    </cacheField>
    <cacheField name="FCCS_Journal Input_x000a__x000a_1100000" numFmtId="0">
      <sharedItems containsBlank="1" containsMixedTypes="1" containsNumber="1" minValue="-171.49" maxValue="171.49"/>
    </cacheField>
    <cacheField name="FCCS_Other Data_x000a__x000a_1100000" numFmtId="0">
      <sharedItems containsBlank="1" containsMixedTypes="1" containsNumber="1" minValue="0" maxValue="4260681.7400000012"/>
    </cacheField>
    <cacheField name="FCCS_Total Data Source_x000a__x000a_1100000" numFmtId="0">
      <sharedItems containsBlank="1" containsMixedTypes="1" containsNumber="1" minValue="-239073824.33000001" maxValue="144974483.56"/>
    </cacheField>
    <cacheField name="FCCS_Managed Data_x000a__x000a_1100200" numFmtId="0">
      <sharedItems containsBlank="1" containsMixedTypes="1" containsNumber="1" minValue="0" maxValue="147504.75"/>
    </cacheField>
    <cacheField name="FCCS_Journal Input_x000a__x000a_1100200" numFmtId="0">
      <sharedItems containsBlank="1" containsMixedTypes="1" containsNumber="1" containsInteger="1" minValue="0" maxValue="0"/>
    </cacheField>
    <cacheField name="FCCS_Other Data_x000a__x000a_100200" numFmtId="0">
      <sharedItems containsBlank="1" containsMixedTypes="1" containsNumber="1" containsInteger="1" minValue="0" maxValue="0"/>
    </cacheField>
    <cacheField name="FCCS_Total Data Source_x000a__x000a_1100200" numFmtId="0">
      <sharedItems containsBlank="1" containsMixedTypes="1" containsNumber="1" minValue="0" maxValue="147504.75"/>
    </cacheField>
    <cacheField name="FCCS_Managed Data_x000a__x000a_1100300" numFmtId="0">
      <sharedItems containsBlank="1" containsMixedTypes="1" containsNumber="1" minValue="-11144207.4" maxValue="74959030.530000001"/>
    </cacheField>
    <cacheField name="FCCS_Journal Input_x000a__x000a_1100300" numFmtId="0">
      <sharedItems containsBlank="1" containsMixedTypes="1" containsNumber="1" minValue="-39512.5" maxValue="0"/>
    </cacheField>
    <cacheField name="FCCS_Other Data_x000a__x000a_1100300" numFmtId="0">
      <sharedItems containsBlank="1" containsMixedTypes="1" containsNumber="1" containsInteger="1" minValue="0" maxValue="0"/>
    </cacheField>
    <cacheField name="FCCS_Total Data Source_x000a__x000a_1100300" numFmtId="0">
      <sharedItems containsBlank="1" containsMixedTypes="1" containsNumber="1" minValue="-11144207.4" maxValue="74959030.530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5">
  <r>
    <x v="0"/>
    <x v="0"/>
    <s v="_x000a__x000a_1100000"/>
    <s v="_x000a__x000a_1100000"/>
    <s v="_x000a__x000a_1100000"/>
    <s v="_x000a__x000a_1100000"/>
    <s v="_x000a__x000a_1100200"/>
    <s v="_x000a__x000a_1100200"/>
    <s v="_x000a__x000a_1100200"/>
    <s v="_x000a__x000a_1100200"/>
    <s v="_x000a__x000a_1100300"/>
    <s v="_x000a__x000a_1100300"/>
    <s v="_x000a__x000a_1100300"/>
    <s v="_x000a__x000a_1100300"/>
    <s v="_x000a_1201000"/>
    <s v="_x000a_1201000"/>
    <s v="_x000a_1201000"/>
    <s v="_x000a_1201000"/>
    <s v="Cash_Pool"/>
    <s v="Cash_Pool"/>
    <s v="Cash_Pool"/>
    <s v="Cash_Pool"/>
  </r>
  <r>
    <x v="0"/>
    <x v="0"/>
    <s v="FCCS_Intercompany Top"/>
    <s v="FCCS_Intercompany Top"/>
    <s v="FCCS_Intercompany Top"/>
    <s v="FCCS_Intercompany Top"/>
    <s v="FCCS_Intercompany Top"/>
    <s v="FCCS_Intercompany Top"/>
    <s v="FCCS_Intercompany Top"/>
    <s v="FCCS_Intercompany Top"/>
    <s v="FCCS_Intercompany Top"/>
    <s v="FCCS_Intercompany Top"/>
    <s v="FCCS_Intercompany Top"/>
    <s v="FCCS_Intercompany Top"/>
    <s v="FCCS_Intercompany Top"/>
    <s v="FCCS_Intercompany Top"/>
    <s v="FCCS_Intercompany Top"/>
    <s v="FCCS_Intercompany Top"/>
    <s v="FCCS_Intercompany Top"/>
    <s v="FCCS_Intercompany Top"/>
    <s v="FCCS_Intercompany Top"/>
    <s v="FCCS_Intercompany Top"/>
  </r>
  <r>
    <x v="0"/>
    <x v="0"/>
    <s v="_x000a_FCCS_Managed Data"/>
    <s v="_x000a_FCCS_Journal Input"/>
    <s v="_x000a_FCCS_Other Data"/>
    <s v="FCCS_Total Data Source"/>
    <s v="_x000a_FCCS_Managed Data"/>
    <s v="_x000a_FCCS_Journal Input"/>
    <s v="_x000a_FCCS_Other Data"/>
    <s v="FCCS_Total Data Source"/>
    <s v="_x000a_FCCS_Managed Data"/>
    <s v="_x000a_FCCS_Journal Input"/>
    <s v="_x000a_FCCS_Other Data"/>
    <s v="FCCS_Total Data Source"/>
    <s v="_x000a_FCCS_Managed Data"/>
    <s v="_x000a_FCCS_Journal Input"/>
    <s v="_x000a_FCCS_Other Data"/>
    <s v="FCCS_Total Data Source"/>
    <s v="_x000a_FCCS_Managed Data"/>
    <s v="_x000a_FCCS_Journal Input"/>
    <s v="FCCS_Other Data"/>
    <s v="FCCS_Total Data Source"/>
  </r>
  <r>
    <x v="0"/>
    <x v="0"/>
    <s v="FCCS_ClosingBalance"/>
    <s v="FCCS_ClosingBalance"/>
    <s v="FCCS_ClosingBalance"/>
    <s v="FCCS_ClosingBalance"/>
    <s v="FCCS_ClosingBalance"/>
    <s v="FCCS_ClosingBalance"/>
    <s v="FCCS_ClosingBalance"/>
    <s v="FCCS_ClosingBalance"/>
    <s v="FCCS_ClosingBalance"/>
    <s v="FCCS_ClosingBalance"/>
    <s v="FCCS_ClosingBalance"/>
    <s v="FCCS_ClosingBalance"/>
    <s v="FCCS_ClosingBalance"/>
    <s v="FCCS_ClosingBalance"/>
    <s v="FCCS_ClosingBalance"/>
    <s v="FCCS_ClosingBalance"/>
    <s v="FCCS_ClosingBalance"/>
    <s v="FCCS_ClosingBalance"/>
    <s v="FCCS_ClosingBalance"/>
    <s v="FCCS_ClosingBalance"/>
  </r>
  <r>
    <x v="0"/>
    <x v="0"/>
    <s v="FCCS_Entity Total"/>
    <s v="FCCS_Entity Total"/>
    <s v="FCCS_Entity Total"/>
    <s v="FCCS_Entity Total"/>
    <s v="FCCS_Entity Total"/>
    <s v="FCCS_Entity Total"/>
    <s v="FCCS_Entity Total"/>
    <s v="FCCS_Entity Total"/>
    <s v="FCCS_Entity Total"/>
    <s v="FCCS_Entity Total"/>
    <s v="FCCS_Entity Total"/>
    <s v="FCCS_Entity Total"/>
    <s v="FCCS_Entity Total"/>
    <s v="FCCS_Entity Total"/>
    <s v="FCCS_Entity Total"/>
    <s v="FCCS_Entity Total"/>
    <s v="FCCS_Entity Total"/>
    <s v="FCCS_Entity Total"/>
    <s v="FCCS_Entity Total"/>
    <s v="FCCS_Entity Total"/>
  </r>
  <r>
    <x v="0"/>
    <x v="0"/>
    <s v="FCCS_YTD"/>
    <s v="FCCS_YTD"/>
    <s v="FCCS_YTD"/>
    <s v="FCCS_YTD"/>
    <s v="FCCS_YTD"/>
    <s v="FCCS_YTD"/>
    <s v="FCCS_YTD"/>
    <s v="FCCS_YTD"/>
    <s v="FCCS_YTD"/>
    <s v="FCCS_YTD"/>
    <s v="FCCS_YTD"/>
    <s v="FCCS_YTD"/>
    <s v="FCCS_YTD"/>
    <s v="FCCS_YTD"/>
    <s v="FCCS_YTD"/>
    <s v="FCCS_YTD"/>
    <s v="FCCS_YTD"/>
    <s v="FCCS_YTD"/>
    <s v="FCCS_YTD"/>
    <s v="FCCS_YTD"/>
  </r>
  <r>
    <x v="0"/>
    <x v="0"/>
    <s v="Total Custom1"/>
    <s v="Total Custom1"/>
    <s v="Total Custom1"/>
    <s v="Total Custom1"/>
    <s v="Total Custom1"/>
    <s v="Total Custom1"/>
    <s v="Total Custom1"/>
    <s v="Total Custom1"/>
    <s v="Total Custom1"/>
    <s v="Total Custom1"/>
    <s v="Total Custom1"/>
    <s v="Total Custom1"/>
    <s v="Total Custom1"/>
    <s v="Total Custom1"/>
    <s v="Total Custom1"/>
    <s v="Total Custom1"/>
    <s v="Total Custom1"/>
    <s v="Total Custom1"/>
    <s v="Total Custom1"/>
    <s v="Total Custom1"/>
  </r>
  <r>
    <x v="0"/>
    <x v="0"/>
    <s v="Total Custom2"/>
    <s v="Total Custom2"/>
    <s v="Total Custom2"/>
    <s v="Total Custom2"/>
    <s v="Total Custom2"/>
    <s v="Total Custom2"/>
    <s v="Total Custom2"/>
    <s v="Total Custom2"/>
    <s v="Total Custom2"/>
    <s v="Total Custom2"/>
    <s v="Total Custom2"/>
    <s v="Total Custom2"/>
    <s v="Total Custom2"/>
    <s v="Total Custom2"/>
    <s v="Total Custom2"/>
    <s v="Total Custom2"/>
    <s v="Total Custom2"/>
    <s v="Total Custom2"/>
    <s v="Total Custom2"/>
    <s v="Total Custom2"/>
  </r>
  <r>
    <x v="0"/>
    <x v="0"/>
    <s v="Total Custom3"/>
    <s v="Total Custom3"/>
    <s v="Total Custom3"/>
    <s v="Total Custom3"/>
    <s v="Total Custom3"/>
    <s v="Total Custom3"/>
    <s v="Total Custom3"/>
    <s v="Total Custom3"/>
    <s v="Total Custom3"/>
    <s v="Total Custom3"/>
    <s v="Total Custom3"/>
    <s v="Total Custom3"/>
    <s v="Total Custom3"/>
    <s v="Total Custom3"/>
    <s v="Total Custom3"/>
    <s v="Total Custom3"/>
    <s v="Total Custom3"/>
    <s v="Total Custom3"/>
    <s v="Total Custom3"/>
    <s v="Total Custom3"/>
  </r>
  <r>
    <x v="0"/>
    <x v="0"/>
    <s v="Total Custom4"/>
    <s v="Total Custom4"/>
    <s v="Total Custom4"/>
    <s v="Total Custom4"/>
    <s v="Total Custom4"/>
    <s v="Total Custom4"/>
    <s v="Total Custom4"/>
    <s v="Total Custom4"/>
    <s v="Total Custom4"/>
    <s v="Total Custom4"/>
    <s v="Total Custom4"/>
    <s v="Total Custom4"/>
    <s v="Total Custom4"/>
    <s v="Total Custom4"/>
    <s v="Total Custom4"/>
    <s v="Total Custom4"/>
    <s v="Total Custom4"/>
    <s v="Total Custom4"/>
    <s v="Total Custom4"/>
    <s v="Total Custom4"/>
  </r>
  <r>
    <x v="0"/>
    <x v="0"/>
    <s v="Actual"/>
    <s v="Actual"/>
    <s v="Actual"/>
    <s v="Actual"/>
    <s v="Actual"/>
    <s v="Actual"/>
    <s v="Actual"/>
    <s v="Actual"/>
    <s v="Actual"/>
    <s v="Actual"/>
    <s v="Actual"/>
    <s v="Actual"/>
    <s v="Actual"/>
    <s v="Actual"/>
    <s v="Actual"/>
    <s v="Actual"/>
    <s v="Actual"/>
    <s v="Actual"/>
    <s v="Actual"/>
    <s v="Actual"/>
  </r>
  <r>
    <x v="0"/>
    <x v="0"/>
    <s v="FY23"/>
    <s v="FY23"/>
    <s v="FY23"/>
    <s v="FY23"/>
    <s v="FY23"/>
    <s v="FY23"/>
    <s v="FY23"/>
    <s v="FY23"/>
    <s v="FY23"/>
    <s v="FY23"/>
    <s v="FY23"/>
    <s v="FY23"/>
    <s v="FY23"/>
    <s v="FY23"/>
    <s v="FY23"/>
    <s v="FY23"/>
    <s v="FY23"/>
    <s v="FY23"/>
    <s v="FY23"/>
    <s v="FY23"/>
  </r>
  <r>
    <x v="0"/>
    <x v="0"/>
    <s v="Jun"/>
    <s v="Jun"/>
    <s v="Jun"/>
    <s v="Jun"/>
    <s v="Jun"/>
    <s v="Jun"/>
    <s v="Jun"/>
    <s v="Jun"/>
    <s v="Jun"/>
    <s v="Jun"/>
    <s v="Jun"/>
    <s v="Jun"/>
    <s v="Jun"/>
    <s v="Jun"/>
    <s v="Jun"/>
    <s v="Jun"/>
    <s v="Jun"/>
    <s v="Jun"/>
    <s v="Jun"/>
    <s v="Jun"/>
  </r>
  <r>
    <x v="1"/>
    <x v="1"/>
    <n v="3049098.6799999997"/>
    <n v="0"/>
    <n v="0"/>
    <n v="3049098.6799999997"/>
    <n v="0"/>
    <n v="0"/>
    <n v="0"/>
    <n v="0"/>
    <n v="0"/>
    <n v="0"/>
    <n v="0"/>
    <n v="0"/>
    <n v="0"/>
    <n v="0"/>
    <n v="0"/>
    <n v="0"/>
    <n v="1278145.75"/>
    <n v="0"/>
    <n v="0"/>
    <n v="1278145.75"/>
  </r>
  <r>
    <x v="1"/>
    <x v="2"/>
    <n v="0"/>
    <n v="0"/>
    <n v="0"/>
    <n v="0"/>
    <n v="0"/>
    <n v="0"/>
    <n v="0"/>
    <n v="0"/>
    <n v="0"/>
    <n v="0"/>
    <n v="0"/>
    <n v="0"/>
    <n v="0"/>
    <n v="0"/>
    <n v="0"/>
    <n v="0"/>
    <n v="0"/>
    <n v="0"/>
    <n v="0"/>
    <n v="0"/>
  </r>
  <r>
    <x v="2"/>
    <x v="3"/>
    <n v="42256477.130000107"/>
    <n v="0"/>
    <n v="0"/>
    <n v="42256477.130000107"/>
    <n v="0"/>
    <n v="0"/>
    <n v="0"/>
    <n v="0"/>
    <n v="0"/>
    <n v="0"/>
    <n v="0"/>
    <n v="0"/>
    <n v="0"/>
    <n v="0"/>
    <n v="0"/>
    <n v="0"/>
    <n v="685621323.07999992"/>
    <n v="0"/>
    <n v="0"/>
    <n v="685621323.07999992"/>
  </r>
  <r>
    <x v="2"/>
    <x v="4"/>
    <n v="0"/>
    <n v="0"/>
    <n v="0"/>
    <n v="0"/>
    <n v="0"/>
    <n v="0"/>
    <n v="0"/>
    <n v="0"/>
    <n v="0"/>
    <n v="0"/>
    <n v="0"/>
    <n v="0"/>
    <n v="0"/>
    <n v="0"/>
    <n v="0"/>
    <n v="0"/>
    <n v="0"/>
    <n v="0"/>
    <n v="0"/>
    <n v="0"/>
  </r>
  <r>
    <x v="2"/>
    <x v="5"/>
    <n v="-3647517.3099999991"/>
    <n v="0"/>
    <n v="0"/>
    <n v="-3647517.3099999991"/>
    <n v="0"/>
    <n v="0"/>
    <n v="0"/>
    <n v="0"/>
    <n v="0"/>
    <n v="0"/>
    <n v="0"/>
    <n v="0"/>
    <n v="0"/>
    <n v="0"/>
    <n v="0"/>
    <n v="0"/>
    <n v="548706470.5"/>
    <n v="0"/>
    <n v="0"/>
    <n v="548706470.5"/>
  </r>
  <r>
    <x v="2"/>
    <x v="6"/>
    <n v="0"/>
    <n v="0"/>
    <n v="0"/>
    <n v="0"/>
    <n v="0"/>
    <n v="0"/>
    <n v="0"/>
    <n v="0"/>
    <n v="0"/>
    <n v="0"/>
    <n v="0"/>
    <n v="0"/>
    <n v="0"/>
    <n v="0"/>
    <n v="0"/>
    <n v="0"/>
    <n v="0"/>
    <n v="0"/>
    <n v="0"/>
    <n v="0"/>
  </r>
  <r>
    <x v="2"/>
    <x v="7"/>
    <n v="-10046864.430000003"/>
    <n v="0"/>
    <n v="0"/>
    <n v="-10046864.430000003"/>
    <n v="0"/>
    <n v="0"/>
    <n v="0"/>
    <n v="0"/>
    <n v="0"/>
    <n v="0"/>
    <n v="0"/>
    <n v="0"/>
    <n v="0"/>
    <n v="0"/>
    <n v="0"/>
    <n v="0"/>
    <n v="201700163.13000003"/>
    <n v="0"/>
    <n v="0"/>
    <n v="201700163.13000003"/>
  </r>
  <r>
    <x v="2"/>
    <x v="8"/>
    <n v="0"/>
    <n v="0"/>
    <n v="0"/>
    <n v="0"/>
    <n v="0"/>
    <n v="0"/>
    <n v="0"/>
    <n v="0"/>
    <n v="0"/>
    <n v="0"/>
    <n v="0"/>
    <n v="0"/>
    <n v="0"/>
    <n v="0"/>
    <n v="0"/>
    <n v="0"/>
    <n v="0"/>
    <n v="0"/>
    <n v="0"/>
    <n v="0"/>
  </r>
  <r>
    <x v="2"/>
    <x v="9"/>
    <n v="18190405.969999995"/>
    <n v="0"/>
    <n v="0"/>
    <n v="18190405.969999995"/>
    <n v="0"/>
    <n v="0"/>
    <n v="0"/>
    <n v="0"/>
    <n v="0"/>
    <n v="0"/>
    <n v="0"/>
    <n v="0"/>
    <n v="0"/>
    <n v="0"/>
    <n v="0"/>
    <n v="0"/>
    <n v="268857406.11000001"/>
    <n v="0"/>
    <n v="0"/>
    <n v="268857406.11000001"/>
  </r>
  <r>
    <x v="2"/>
    <x v="10"/>
    <n v="18190405.969999995"/>
    <n v="0"/>
    <n v="0"/>
    <n v="18190405.969999995"/>
    <n v="0"/>
    <n v="0"/>
    <n v="0"/>
    <n v="0"/>
    <n v="0"/>
    <n v="0"/>
    <n v="0"/>
    <n v="0"/>
    <n v="0"/>
    <n v="0"/>
    <n v="0"/>
    <n v="0"/>
    <n v="268857406.11000001"/>
    <n v="0"/>
    <n v="0"/>
    <n v="268857406.11000001"/>
  </r>
  <r>
    <x v="2"/>
    <x v="11"/>
    <n v="8029912.3499999996"/>
    <n v="0"/>
    <n v="0"/>
    <n v="8029912.3499999996"/>
    <n v="0"/>
    <n v="0"/>
    <n v="0"/>
    <n v="0"/>
    <n v="0"/>
    <n v="0"/>
    <n v="0"/>
    <n v="0"/>
    <n v="0"/>
    <n v="0"/>
    <n v="0"/>
    <n v="0"/>
    <n v="576274703.84000003"/>
    <n v="0"/>
    <n v="0"/>
    <n v="576274703.84000003"/>
  </r>
  <r>
    <x v="2"/>
    <x v="12"/>
    <n v="8029912.3499999996"/>
    <n v="0"/>
    <n v="0"/>
    <n v="8029912.3499999996"/>
    <n v="0"/>
    <n v="0"/>
    <n v="0"/>
    <n v="0"/>
    <n v="0"/>
    <n v="0"/>
    <n v="0"/>
    <n v="0"/>
    <n v="0"/>
    <n v="0"/>
    <n v="0"/>
    <n v="0"/>
    <n v="576274703.84000003"/>
    <n v="0"/>
    <n v="0"/>
    <n v="576274703.84000003"/>
  </r>
  <r>
    <x v="3"/>
    <x v="13"/>
    <n v="0"/>
    <n v="0"/>
    <n v="0"/>
    <n v="0"/>
    <n v="0"/>
    <n v="0"/>
    <n v="0"/>
    <n v="0"/>
    <n v="0"/>
    <n v="0"/>
    <n v="0"/>
    <n v="0"/>
    <n v="0"/>
    <n v="0"/>
    <n v="0"/>
    <n v="0"/>
    <n v="0"/>
    <n v="0"/>
    <n v="0"/>
    <n v="0"/>
  </r>
  <r>
    <x v="3"/>
    <x v="14"/>
    <n v="611830.20999998786"/>
    <n v="0"/>
    <n v="0"/>
    <n v="611830.20999998786"/>
    <n v="400"/>
    <n v="0"/>
    <n v="0"/>
    <n v="400"/>
    <n v="0"/>
    <n v="0"/>
    <n v="0"/>
    <n v="0"/>
    <n v="0"/>
    <n v="0"/>
    <n v="0"/>
    <n v="0"/>
    <n v="2009676.3499999999"/>
    <n v="0"/>
    <n v="0"/>
    <n v="2009676.3499999999"/>
  </r>
  <r>
    <x v="3"/>
    <x v="15"/>
    <n v="60343.56"/>
    <n v="0"/>
    <n v="0"/>
    <n v="60343.56"/>
    <n v="0"/>
    <n v="0"/>
    <n v="0"/>
    <n v="0"/>
    <n v="0"/>
    <n v="0"/>
    <n v="0"/>
    <n v="0"/>
    <n v="0"/>
    <n v="0"/>
    <n v="0"/>
    <n v="0"/>
    <n v="0"/>
    <n v="0"/>
    <n v="0"/>
    <n v="0"/>
  </r>
  <r>
    <x v="3"/>
    <x v="16"/>
    <n v="-956008.4800000001"/>
    <n v="0"/>
    <n v="0"/>
    <n v="-956008.4800000001"/>
    <n v="0"/>
    <n v="0"/>
    <n v="0"/>
    <n v="0"/>
    <n v="0"/>
    <n v="0"/>
    <n v="0"/>
    <n v="0"/>
    <n v="0"/>
    <n v="0"/>
    <n v="0"/>
    <n v="0"/>
    <n v="0"/>
    <n v="0"/>
    <n v="0"/>
    <n v="0"/>
  </r>
  <r>
    <x v="3"/>
    <x v="17"/>
    <n v="0"/>
    <n v="0"/>
    <n v="0"/>
    <n v="0"/>
    <n v="0"/>
    <n v="0"/>
    <n v="0"/>
    <n v="0"/>
    <n v="0"/>
    <n v="0"/>
    <n v="0"/>
    <n v="0"/>
    <n v="0"/>
    <n v="0"/>
    <n v="0"/>
    <n v="0"/>
    <n v="0"/>
    <n v="0"/>
    <n v="0"/>
    <n v="0"/>
  </r>
  <r>
    <x v="3"/>
    <x v="18"/>
    <n v="0"/>
    <n v="0"/>
    <n v="0"/>
    <n v="0"/>
    <n v="0"/>
    <n v="0"/>
    <n v="0"/>
    <n v="0"/>
    <n v="0"/>
    <n v="0"/>
    <n v="0"/>
    <n v="0"/>
    <n v="0"/>
    <n v="0"/>
    <n v="0"/>
    <n v="0"/>
    <n v="0"/>
    <n v="0"/>
    <n v="0"/>
    <n v="0"/>
  </r>
  <r>
    <x v="4"/>
    <x v="19"/>
    <n v="-6998445.4100000132"/>
    <n v="0"/>
    <n v="0"/>
    <n v="-6998445.4100000132"/>
    <n v="600"/>
    <n v="0"/>
    <n v="0"/>
    <n v="600"/>
    <n v="50976866.22999993"/>
    <n v="0"/>
    <n v="0"/>
    <n v="50976866.22999993"/>
    <n v="0"/>
    <n v="0"/>
    <n v="0"/>
    <n v="0"/>
    <n v="82657673.280000001"/>
    <n v="0"/>
    <n v="0"/>
    <n v="82657673.280000001"/>
  </r>
  <r>
    <x v="4"/>
    <x v="20"/>
    <n v="0"/>
    <n v="0"/>
    <n v="0"/>
    <n v="0"/>
    <n v="0"/>
    <n v="0"/>
    <n v="0"/>
    <n v="0"/>
    <n v="0"/>
    <n v="0"/>
    <n v="0"/>
    <n v="0"/>
    <n v="0"/>
    <n v="0"/>
    <n v="0"/>
    <n v="0"/>
    <n v="0"/>
    <n v="0"/>
    <n v="0"/>
    <n v="0"/>
  </r>
  <r>
    <x v="4"/>
    <x v="21"/>
    <n v="-6998445.4100000132"/>
    <n v="0"/>
    <n v="0"/>
    <n v="-6998445.4100000132"/>
    <n v="600"/>
    <n v="0"/>
    <n v="0"/>
    <n v="600"/>
    <n v="49337650.359999917"/>
    <n v="0"/>
    <n v="0"/>
    <n v="49337650.359999917"/>
    <n v="0"/>
    <n v="0"/>
    <n v="0"/>
    <n v="0"/>
    <n v="82657673.280000001"/>
    <n v="0"/>
    <n v="0"/>
    <n v="82657673.280000001"/>
  </r>
  <r>
    <x v="4"/>
    <x v="22"/>
    <n v="0"/>
    <n v="0"/>
    <n v="0"/>
    <n v="0"/>
    <n v="0"/>
    <n v="0"/>
    <n v="0"/>
    <n v="0"/>
    <n v="1629511.2000000002"/>
    <n v="0"/>
    <n v="0"/>
    <n v="1629511.2000000002"/>
    <n v="0"/>
    <n v="0"/>
    <n v="0"/>
    <n v="0"/>
    <n v="0"/>
    <n v="0"/>
    <n v="0"/>
    <n v="0"/>
  </r>
  <r>
    <x v="4"/>
    <x v="23"/>
    <n v="0"/>
    <n v="0"/>
    <n v="0"/>
    <n v="0"/>
    <n v="0"/>
    <n v="0"/>
    <n v="0"/>
    <n v="0"/>
    <n v="0"/>
    <n v="0"/>
    <n v="0"/>
    <n v="0"/>
    <n v="0"/>
    <n v="0"/>
    <n v="0"/>
    <n v="0"/>
    <n v="0"/>
    <n v="0"/>
    <n v="0"/>
    <n v="0"/>
  </r>
  <r>
    <x v="4"/>
    <x v="24"/>
    <n v="0"/>
    <n v="0"/>
    <n v="0"/>
    <n v="0"/>
    <n v="0"/>
    <n v="0"/>
    <n v="0"/>
    <n v="0"/>
    <n v="0"/>
    <n v="0"/>
    <n v="0"/>
    <n v="0"/>
    <n v="0"/>
    <n v="0"/>
    <n v="0"/>
    <n v="0"/>
    <n v="0"/>
    <n v="0"/>
    <n v="0"/>
    <n v="0"/>
  </r>
  <r>
    <x v="4"/>
    <x v="25"/>
    <n v="0"/>
    <n v="0"/>
    <n v="0"/>
    <n v="0"/>
    <n v="0"/>
    <n v="0"/>
    <n v="0"/>
    <n v="0"/>
    <n v="0"/>
    <n v="0"/>
    <n v="0"/>
    <n v="0"/>
    <n v="0"/>
    <n v="0"/>
    <n v="0"/>
    <n v="0"/>
    <n v="0"/>
    <n v="0"/>
    <n v="0"/>
    <n v="0"/>
  </r>
  <r>
    <x v="4"/>
    <x v="26"/>
    <n v="0"/>
    <n v="0"/>
    <n v="0"/>
    <n v="0"/>
    <n v="0"/>
    <n v="0"/>
    <n v="0"/>
    <n v="0"/>
    <n v="0"/>
    <n v="0"/>
    <n v="0"/>
    <n v="0"/>
    <n v="0"/>
    <n v="0"/>
    <n v="0"/>
    <n v="0"/>
    <n v="0"/>
    <n v="0"/>
    <n v="0"/>
    <n v="0"/>
  </r>
  <r>
    <x v="4"/>
    <x v="27"/>
    <n v="0"/>
    <n v="0"/>
    <n v="0"/>
    <n v="0"/>
    <n v="0"/>
    <n v="0"/>
    <n v="0"/>
    <n v="0"/>
    <n v="0"/>
    <n v="0"/>
    <n v="0"/>
    <n v="0"/>
    <n v="0"/>
    <n v="0"/>
    <n v="0"/>
    <n v="0"/>
    <n v="0"/>
    <n v="0"/>
    <n v="0"/>
    <n v="0"/>
  </r>
  <r>
    <x v="4"/>
    <x v="28"/>
    <n v="0"/>
    <n v="0"/>
    <n v="0"/>
    <n v="0"/>
    <n v="0"/>
    <n v="0"/>
    <n v="0"/>
    <n v="0"/>
    <n v="0"/>
    <n v="0"/>
    <n v="0"/>
    <n v="0"/>
    <n v="0"/>
    <n v="0"/>
    <n v="0"/>
    <n v="0"/>
    <n v="0"/>
    <n v="0"/>
    <n v="0"/>
    <n v="0"/>
  </r>
  <r>
    <x v="4"/>
    <x v="29"/>
    <n v="0"/>
    <n v="0"/>
    <n v="0"/>
    <n v="0"/>
    <n v="0"/>
    <n v="0"/>
    <n v="0"/>
    <n v="0"/>
    <n v="0"/>
    <n v="0"/>
    <n v="0"/>
    <n v="0"/>
    <n v="0"/>
    <n v="0"/>
    <n v="0"/>
    <n v="0"/>
    <n v="0"/>
    <n v="0"/>
    <n v="0"/>
    <n v="0"/>
  </r>
  <r>
    <x v="4"/>
    <x v="30"/>
    <n v="0"/>
    <n v="0"/>
    <n v="0"/>
    <n v="0"/>
    <n v="0"/>
    <n v="0"/>
    <n v="0"/>
    <n v="0"/>
    <n v="0"/>
    <n v="0"/>
    <n v="0"/>
    <n v="0"/>
    <n v="0"/>
    <n v="0"/>
    <n v="0"/>
    <n v="0"/>
    <n v="0"/>
    <n v="0"/>
    <n v="0"/>
    <n v="0"/>
  </r>
  <r>
    <x v="4"/>
    <x v="31"/>
    <n v="0"/>
    <n v="0"/>
    <n v="0"/>
    <n v="0"/>
    <n v="0"/>
    <n v="0"/>
    <n v="0"/>
    <n v="0"/>
    <n v="0"/>
    <n v="0"/>
    <n v="0"/>
    <n v="0"/>
    <n v="0"/>
    <n v="0"/>
    <n v="0"/>
    <n v="0"/>
    <n v="0"/>
    <n v="0"/>
    <n v="0"/>
    <n v="0"/>
  </r>
  <r>
    <x v="4"/>
    <x v="32"/>
    <n v="0"/>
    <n v="0"/>
    <n v="0"/>
    <n v="0"/>
    <n v="0"/>
    <n v="0"/>
    <n v="0"/>
    <n v="0"/>
    <n v="0"/>
    <n v="0"/>
    <n v="0"/>
    <n v="0"/>
    <n v="0"/>
    <n v="0"/>
    <n v="0"/>
    <n v="0"/>
    <n v="0"/>
    <n v="0"/>
    <n v="0"/>
    <n v="0"/>
  </r>
  <r>
    <x v="4"/>
    <x v="33"/>
    <n v="0"/>
    <n v="0"/>
    <n v="0"/>
    <n v="0"/>
    <n v="0"/>
    <n v="0"/>
    <n v="0"/>
    <n v="0"/>
    <n v="9704.67"/>
    <n v="0"/>
    <n v="0"/>
    <n v="9704.67"/>
    <n v="0"/>
    <n v="0"/>
    <n v="0"/>
    <n v="0"/>
    <n v="0"/>
    <n v="0"/>
    <n v="0"/>
    <n v="0"/>
  </r>
  <r>
    <x v="4"/>
    <x v="34"/>
    <n v="0"/>
    <n v="0"/>
    <n v="0"/>
    <n v="0"/>
    <n v="0"/>
    <n v="0"/>
    <n v="0"/>
    <n v="0"/>
    <n v="0"/>
    <n v="0"/>
    <n v="0"/>
    <n v="0"/>
    <n v="0"/>
    <n v="0"/>
    <n v="0"/>
    <n v="0"/>
    <n v="0"/>
    <n v="0"/>
    <n v="0"/>
    <n v="0"/>
  </r>
  <r>
    <x v="5"/>
    <x v="35"/>
    <n v="0"/>
    <n v="0"/>
    <n v="0"/>
    <n v="0"/>
    <n v="0"/>
    <n v="0"/>
    <n v="0"/>
    <n v="0"/>
    <n v="0"/>
    <n v="0"/>
    <n v="0"/>
    <n v="0"/>
    <n v="0"/>
    <n v="0"/>
    <n v="0"/>
    <n v="0"/>
    <n v="0"/>
    <n v="0"/>
    <n v="0"/>
    <n v="0"/>
  </r>
  <r>
    <x v="5"/>
    <x v="36"/>
    <n v="-2.9103830456733704E-11"/>
    <n v="0"/>
    <n v="0"/>
    <n v="-2.9103830456733704E-11"/>
    <n v="0"/>
    <n v="0"/>
    <n v="0"/>
    <n v="0"/>
    <n v="1781874.19"/>
    <n v="0"/>
    <n v="0"/>
    <n v="1781874.19"/>
    <n v="0"/>
    <n v="0"/>
    <n v="0"/>
    <n v="0"/>
    <n v="0"/>
    <n v="0"/>
    <n v="0"/>
    <n v="0"/>
  </r>
  <r>
    <x v="5"/>
    <x v="37"/>
    <n v="0"/>
    <n v="0"/>
    <n v="0"/>
    <n v="0"/>
    <n v="0"/>
    <n v="0"/>
    <n v="0"/>
    <n v="0"/>
    <n v="0"/>
    <n v="0"/>
    <n v="0"/>
    <n v="0"/>
    <n v="0"/>
    <n v="0"/>
    <n v="0"/>
    <n v="0"/>
    <n v="0"/>
    <n v="0"/>
    <n v="0"/>
    <n v="0"/>
  </r>
  <r>
    <x v="5"/>
    <x v="38"/>
    <n v="0"/>
    <n v="0"/>
    <n v="0"/>
    <n v="0"/>
    <n v="0"/>
    <n v="0"/>
    <n v="0"/>
    <n v="0"/>
    <n v="0"/>
    <n v="0"/>
    <n v="0"/>
    <n v="0"/>
    <n v="0"/>
    <n v="0"/>
    <n v="0"/>
    <n v="0"/>
    <n v="0"/>
    <n v="0"/>
    <n v="0"/>
    <n v="0"/>
  </r>
  <r>
    <x v="5"/>
    <x v="39"/>
    <n v="0"/>
    <n v="0"/>
    <n v="0"/>
    <n v="0"/>
    <n v="0"/>
    <n v="0"/>
    <n v="0"/>
    <n v="0"/>
    <n v="0"/>
    <n v="0"/>
    <n v="0"/>
    <n v="0"/>
    <n v="0"/>
    <n v="0"/>
    <n v="0"/>
    <n v="0"/>
    <n v="0"/>
    <n v="0"/>
    <n v="0"/>
    <n v="0"/>
  </r>
  <r>
    <x v="5"/>
    <x v="40"/>
    <n v="0"/>
    <n v="0"/>
    <n v="0"/>
    <n v="0"/>
    <n v="0"/>
    <n v="0"/>
    <n v="0"/>
    <n v="0"/>
    <n v="0"/>
    <n v="0"/>
    <n v="0"/>
    <n v="0"/>
    <n v="0"/>
    <n v="0"/>
    <n v="0"/>
    <n v="0"/>
    <n v="0"/>
    <n v="0"/>
    <n v="0"/>
    <n v="0"/>
  </r>
  <r>
    <x v="6"/>
    <x v="41"/>
    <n v="0"/>
    <n v="0"/>
    <n v="0"/>
    <n v="0"/>
    <n v="0"/>
    <n v="0"/>
    <n v="0"/>
    <n v="0"/>
    <n v="0"/>
    <n v="0"/>
    <n v="0"/>
    <n v="0"/>
    <n v="0"/>
    <n v="0"/>
    <n v="0"/>
    <n v="0"/>
    <n v="0"/>
    <n v="0"/>
    <n v="0"/>
    <n v="0"/>
  </r>
  <r>
    <x v="6"/>
    <x v="42"/>
    <n v="17986762.30999998"/>
    <n v="0"/>
    <n v="0"/>
    <n v="17986762.30999998"/>
    <n v="0"/>
    <n v="0"/>
    <n v="0"/>
    <n v="0"/>
    <n v="0"/>
    <n v="0"/>
    <n v="0"/>
    <n v="0"/>
    <n v="0"/>
    <n v="0"/>
    <n v="0"/>
    <n v="0"/>
    <n v="12040830.379999999"/>
    <n v="0"/>
    <n v="0"/>
    <n v="12040830.379999999"/>
  </r>
  <r>
    <x v="6"/>
    <x v="43"/>
    <n v="1360296.51"/>
    <n v="0"/>
    <n v="0"/>
    <n v="1360296.51"/>
    <n v="0"/>
    <n v="0"/>
    <n v="0"/>
    <n v="0"/>
    <n v="0"/>
    <n v="0"/>
    <n v="0"/>
    <n v="0"/>
    <n v="0"/>
    <n v="0"/>
    <n v="0"/>
    <n v="0"/>
    <n v="0"/>
    <n v="0"/>
    <n v="0"/>
    <n v="0"/>
  </r>
  <r>
    <x v="6"/>
    <x v="44"/>
    <n v="-54117.990000000005"/>
    <n v="0"/>
    <n v="0"/>
    <n v="-54117.990000000005"/>
    <n v="0"/>
    <n v="0"/>
    <n v="0"/>
    <n v="0"/>
    <n v="0"/>
    <n v="0"/>
    <n v="0"/>
    <n v="0"/>
    <n v="0"/>
    <n v="0"/>
    <n v="0"/>
    <n v="0"/>
    <n v="0"/>
    <n v="0"/>
    <n v="0"/>
    <n v="0"/>
  </r>
  <r>
    <x v="6"/>
    <x v="45"/>
    <n v="0"/>
    <n v="0"/>
    <n v="0"/>
    <n v="0"/>
    <n v="0"/>
    <n v="0"/>
    <n v="0"/>
    <n v="0"/>
    <n v="0"/>
    <n v="0"/>
    <n v="0"/>
    <n v="0"/>
    <n v="0"/>
    <n v="0"/>
    <n v="0"/>
    <n v="0"/>
    <n v="0"/>
    <n v="0"/>
    <n v="0"/>
    <n v="0"/>
  </r>
  <r>
    <x v="6"/>
    <x v="46"/>
    <n v="185710.5"/>
    <n v="0"/>
    <n v="0"/>
    <n v="185710.5"/>
    <n v="0"/>
    <n v="0"/>
    <n v="0"/>
    <n v="0"/>
    <n v="0"/>
    <n v="0"/>
    <n v="0"/>
    <n v="0"/>
    <n v="0"/>
    <n v="0"/>
    <n v="0"/>
    <n v="0"/>
    <n v="0"/>
    <n v="0"/>
    <n v="0"/>
    <n v="0"/>
  </r>
  <r>
    <x v="6"/>
    <x v="47"/>
    <n v="0"/>
    <n v="0"/>
    <n v="0"/>
    <n v="0"/>
    <n v="0"/>
    <n v="0"/>
    <n v="0"/>
    <n v="0"/>
    <n v="0"/>
    <n v="0"/>
    <n v="0"/>
    <n v="0"/>
    <n v="0"/>
    <n v="0"/>
    <n v="0"/>
    <n v="0"/>
    <n v="0"/>
    <n v="0"/>
    <n v="0"/>
    <n v="0"/>
  </r>
  <r>
    <x v="6"/>
    <x v="48"/>
    <n v="0"/>
    <n v="0"/>
    <n v="0"/>
    <n v="0"/>
    <n v="0"/>
    <n v="0"/>
    <n v="0"/>
    <n v="0"/>
    <n v="0"/>
    <n v="0"/>
    <n v="0"/>
    <n v="0"/>
    <n v="0"/>
    <n v="0"/>
    <n v="0"/>
    <n v="0"/>
    <n v="0"/>
    <n v="0"/>
    <n v="0"/>
    <n v="0"/>
  </r>
  <r>
    <x v="7"/>
    <x v="49"/>
    <n v="0"/>
    <n v="0"/>
    <n v="0"/>
    <n v="0"/>
    <n v="0"/>
    <n v="0"/>
    <n v="0"/>
    <n v="0"/>
    <n v="0"/>
    <n v="0"/>
    <n v="0"/>
    <n v="0"/>
    <n v="0"/>
    <n v="0"/>
    <n v="0"/>
    <n v="0"/>
    <n v="0"/>
    <n v="0"/>
    <n v="0"/>
    <n v="0"/>
  </r>
  <r>
    <x v="7"/>
    <x v="50"/>
    <n v="0"/>
    <n v="0"/>
    <n v="0"/>
    <n v="0"/>
    <n v="0"/>
    <n v="0"/>
    <n v="0"/>
    <n v="0"/>
    <n v="53239.709999999803"/>
    <n v="0"/>
    <n v="0"/>
    <n v="53239.709999999803"/>
    <n v="0"/>
    <n v="0"/>
    <n v="0"/>
    <n v="0"/>
    <n v="0"/>
    <n v="0"/>
    <n v="0"/>
    <n v="0"/>
  </r>
  <r>
    <x v="7"/>
    <x v="51"/>
    <n v="0"/>
    <n v="0"/>
    <n v="0"/>
    <n v="0"/>
    <n v="0"/>
    <n v="0"/>
    <n v="0"/>
    <n v="0"/>
    <n v="0"/>
    <n v="0"/>
    <n v="0"/>
    <n v="0"/>
    <n v="0"/>
    <n v="0"/>
    <n v="0"/>
    <n v="0"/>
    <n v="0"/>
    <n v="0"/>
    <n v="0"/>
    <n v="0"/>
  </r>
  <r>
    <x v="7"/>
    <x v="52"/>
    <n v="0"/>
    <n v="0"/>
    <n v="0"/>
    <n v="0"/>
    <n v="0"/>
    <n v="0"/>
    <n v="0"/>
    <n v="0"/>
    <n v="0"/>
    <n v="0"/>
    <n v="0"/>
    <n v="0"/>
    <n v="0"/>
    <n v="0"/>
    <n v="0"/>
    <n v="0"/>
    <n v="0"/>
    <n v="0"/>
    <n v="0"/>
    <n v="0"/>
  </r>
  <r>
    <x v="7"/>
    <x v="53"/>
    <n v="0"/>
    <n v="0"/>
    <n v="0"/>
    <n v="0"/>
    <n v="0"/>
    <n v="0"/>
    <n v="0"/>
    <n v="0"/>
    <n v="0"/>
    <n v="0"/>
    <n v="0"/>
    <n v="0"/>
    <n v="0"/>
    <n v="0"/>
    <n v="0"/>
    <n v="0"/>
    <n v="0"/>
    <n v="0"/>
    <n v="0"/>
    <n v="0"/>
  </r>
  <r>
    <x v="8"/>
    <x v="54"/>
    <n v="0"/>
    <n v="0"/>
    <n v="0"/>
    <n v="0"/>
    <n v="0"/>
    <n v="0"/>
    <n v="0"/>
    <n v="0"/>
    <n v="0"/>
    <n v="0"/>
    <n v="0"/>
    <n v="0"/>
    <n v="0"/>
    <n v="0"/>
    <n v="0"/>
    <n v="0"/>
    <n v="0"/>
    <n v="0"/>
    <n v="0"/>
    <n v="0"/>
  </r>
  <r>
    <x v="8"/>
    <x v="55"/>
    <n v="0"/>
    <n v="0"/>
    <n v="0"/>
    <n v="0"/>
    <n v="0"/>
    <n v="0"/>
    <n v="0"/>
    <n v="0"/>
    <n v="6721370.7200000091"/>
    <n v="0"/>
    <n v="0"/>
    <n v="6721370.7200000091"/>
    <n v="0"/>
    <n v="0"/>
    <n v="0"/>
    <n v="0"/>
    <n v="0"/>
    <n v="0"/>
    <n v="0"/>
    <n v="0"/>
  </r>
  <r>
    <x v="8"/>
    <x v="56"/>
    <n v="0"/>
    <n v="0"/>
    <n v="0"/>
    <n v="0"/>
    <n v="0"/>
    <n v="0"/>
    <n v="0"/>
    <n v="0"/>
    <n v="39512.5"/>
    <n v="-39512.5"/>
    <n v="0"/>
    <n v="0"/>
    <n v="0"/>
    <n v="0"/>
    <n v="0"/>
    <n v="0"/>
    <n v="0"/>
    <n v="0"/>
    <n v="0"/>
    <n v="0"/>
  </r>
  <r>
    <x v="8"/>
    <x v="57"/>
    <n v="0"/>
    <n v="0"/>
    <n v="0"/>
    <n v="0"/>
    <n v="0"/>
    <n v="0"/>
    <n v="0"/>
    <n v="0"/>
    <n v="0"/>
    <n v="0"/>
    <n v="0"/>
    <n v="0"/>
    <n v="0"/>
    <n v="0"/>
    <n v="0"/>
    <n v="0"/>
    <n v="0"/>
    <n v="0"/>
    <n v="0"/>
    <n v="0"/>
  </r>
  <r>
    <x v="8"/>
    <x v="58"/>
    <n v="0"/>
    <n v="0"/>
    <n v="0"/>
    <n v="0"/>
    <n v="0"/>
    <n v="0"/>
    <n v="0"/>
    <n v="0"/>
    <n v="0"/>
    <n v="0"/>
    <n v="0"/>
    <n v="0"/>
    <n v="0"/>
    <n v="0"/>
    <n v="0"/>
    <n v="0"/>
    <n v="0"/>
    <n v="0"/>
    <n v="0"/>
    <n v="0"/>
  </r>
  <r>
    <x v="8"/>
    <x v="59"/>
    <n v="0"/>
    <n v="0"/>
    <n v="0"/>
    <n v="0"/>
    <n v="0"/>
    <n v="0"/>
    <n v="0"/>
    <n v="0"/>
    <n v="0"/>
    <n v="0"/>
    <n v="0"/>
    <n v="0"/>
    <n v="0"/>
    <n v="0"/>
    <n v="0"/>
    <n v="0"/>
    <n v="0"/>
    <n v="0"/>
    <n v="0"/>
    <n v="0"/>
  </r>
  <r>
    <x v="9"/>
    <x v="60"/>
    <n v="0"/>
    <n v="0"/>
    <n v="0"/>
    <n v="0"/>
    <n v="0"/>
    <n v="0"/>
    <n v="0"/>
    <n v="0"/>
    <n v="0"/>
    <n v="0"/>
    <n v="0"/>
    <n v="0"/>
    <n v="0"/>
    <n v="0"/>
    <n v="0"/>
    <n v="0"/>
    <n v="0"/>
    <n v="0"/>
    <n v="0"/>
    <n v="0"/>
  </r>
  <r>
    <x v="9"/>
    <x v="61"/>
    <n v="11500.000000000355"/>
    <n v="0"/>
    <n v="0"/>
    <n v="11500.000000000355"/>
    <n v="0"/>
    <n v="0"/>
    <n v="0"/>
    <n v="0"/>
    <n v="8932178.7300000004"/>
    <n v="0"/>
    <n v="0"/>
    <n v="8932178.7300000004"/>
    <n v="0"/>
    <n v="0"/>
    <n v="0"/>
    <n v="0"/>
    <n v="0"/>
    <n v="0"/>
    <n v="0"/>
    <n v="0"/>
  </r>
  <r>
    <x v="9"/>
    <x v="62"/>
    <n v="-2.6226189220324159E-8"/>
    <n v="0"/>
    <n v="0"/>
    <n v="-2.6226189220324159E-8"/>
    <n v="0"/>
    <n v="0"/>
    <n v="0"/>
    <n v="0"/>
    <n v="0"/>
    <n v="0"/>
    <n v="0"/>
    <n v="0"/>
    <n v="0"/>
    <n v="0"/>
    <n v="0"/>
    <n v="0"/>
    <n v="0"/>
    <n v="0"/>
    <n v="0"/>
    <n v="0"/>
  </r>
  <r>
    <x v="9"/>
    <x v="63"/>
    <n v="2.2409949451684952E-9"/>
    <n v="0"/>
    <n v="0"/>
    <n v="2.2409949451684952E-9"/>
    <n v="0"/>
    <n v="0"/>
    <n v="0"/>
    <n v="0"/>
    <n v="0"/>
    <n v="0"/>
    <n v="0"/>
    <n v="0"/>
    <n v="0"/>
    <n v="0"/>
    <n v="0"/>
    <n v="0"/>
    <n v="0"/>
    <n v="0"/>
    <n v="0"/>
    <n v="0"/>
  </r>
  <r>
    <x v="9"/>
    <x v="64"/>
    <n v="0"/>
    <n v="0"/>
    <n v="0"/>
    <n v="0"/>
    <n v="0"/>
    <n v="0"/>
    <n v="0"/>
    <n v="0"/>
    <n v="0"/>
    <n v="0"/>
    <n v="0"/>
    <n v="0"/>
    <n v="0"/>
    <n v="0"/>
    <n v="0"/>
    <n v="0"/>
    <n v="0"/>
    <n v="0"/>
    <n v="0"/>
    <n v="0"/>
  </r>
  <r>
    <x v="9"/>
    <x v="65"/>
    <n v="0"/>
    <n v="0"/>
    <n v="0"/>
    <n v="0"/>
    <n v="0"/>
    <n v="0"/>
    <n v="0"/>
    <n v="0"/>
    <n v="0"/>
    <n v="0"/>
    <n v="0"/>
    <n v="0"/>
    <n v="0"/>
    <n v="0"/>
    <n v="0"/>
    <n v="0"/>
    <n v="0"/>
    <n v="0"/>
    <n v="0"/>
    <n v="0"/>
  </r>
  <r>
    <x v="10"/>
    <x v="66"/>
    <n v="0"/>
    <n v="0"/>
    <n v="0"/>
    <n v="0"/>
    <n v="0"/>
    <n v="0"/>
    <n v="0"/>
    <n v="0"/>
    <n v="0"/>
    <n v="0"/>
    <n v="0"/>
    <n v="0"/>
    <n v="0"/>
    <n v="0"/>
    <n v="0"/>
    <n v="0"/>
    <n v="0"/>
    <n v="0"/>
    <n v="0"/>
    <n v="0"/>
  </r>
  <r>
    <x v="10"/>
    <x v="67"/>
    <n v="0"/>
    <n v="0"/>
    <n v="0"/>
    <n v="0"/>
    <n v="0"/>
    <n v="0"/>
    <n v="0"/>
    <n v="0"/>
    <n v="0"/>
    <n v="0"/>
    <n v="0"/>
    <n v="0"/>
    <n v="0"/>
    <n v="0"/>
    <n v="0"/>
    <n v="0"/>
    <n v="0"/>
    <n v="0"/>
    <n v="0"/>
    <n v="0"/>
  </r>
  <r>
    <x v="10"/>
    <x v="68"/>
    <n v="0"/>
    <n v="0"/>
    <n v="0"/>
    <n v="0"/>
    <n v="0"/>
    <n v="0"/>
    <n v="0"/>
    <n v="0"/>
    <n v="0"/>
    <n v="0"/>
    <n v="0"/>
    <n v="0"/>
    <n v="0"/>
    <n v="0"/>
    <n v="0"/>
    <n v="0"/>
    <n v="0"/>
    <n v="0"/>
    <n v="0"/>
    <n v="0"/>
  </r>
  <r>
    <x v="10"/>
    <x v="69"/>
    <n v="0"/>
    <n v="0"/>
    <n v="0"/>
    <n v="0"/>
    <n v="0"/>
    <n v="0"/>
    <n v="0"/>
    <n v="0"/>
    <n v="0"/>
    <n v="0"/>
    <n v="0"/>
    <n v="0"/>
    <n v="0"/>
    <n v="0"/>
    <n v="0"/>
    <n v="0"/>
    <n v="0"/>
    <n v="0"/>
    <n v="0"/>
    <n v="0"/>
  </r>
  <r>
    <x v="10"/>
    <x v="70"/>
    <n v="0"/>
    <n v="0"/>
    <n v="0"/>
    <n v="0"/>
    <n v="0"/>
    <n v="0"/>
    <n v="0"/>
    <n v="0"/>
    <n v="0"/>
    <n v="0"/>
    <n v="0"/>
    <n v="0"/>
    <n v="0"/>
    <n v="0"/>
    <n v="0"/>
    <n v="0"/>
    <n v="0"/>
    <n v="0"/>
    <n v="0"/>
    <n v="0"/>
  </r>
  <r>
    <x v="11"/>
    <x v="71"/>
    <n v="0"/>
    <n v="0"/>
    <n v="0"/>
    <n v="0"/>
    <n v="0"/>
    <n v="0"/>
    <n v="0"/>
    <n v="0"/>
    <n v="0"/>
    <n v="0"/>
    <n v="0"/>
    <n v="0"/>
    <n v="0"/>
    <n v="0"/>
    <n v="0"/>
    <n v="0"/>
    <n v="0"/>
    <n v="0"/>
    <n v="0"/>
    <n v="0"/>
  </r>
  <r>
    <x v="11"/>
    <x v="72"/>
    <n v="0"/>
    <n v="0"/>
    <n v="227514.93"/>
    <n v="227514.93"/>
    <n v="0"/>
    <n v="0"/>
    <n v="0"/>
    <n v="0"/>
    <n v="0"/>
    <n v="0"/>
    <n v="0"/>
    <n v="0"/>
    <n v="0"/>
    <n v="0"/>
    <n v="0"/>
    <n v="0"/>
    <n v="0"/>
    <n v="0"/>
    <n v="0"/>
    <n v="0"/>
  </r>
  <r>
    <x v="11"/>
    <x v="73"/>
    <n v="0"/>
    <n v="0"/>
    <n v="2891066.8"/>
    <n v="2891066.8"/>
    <n v="0"/>
    <n v="0"/>
    <n v="0"/>
    <n v="0"/>
    <n v="0"/>
    <n v="0"/>
    <n v="0"/>
    <n v="0"/>
    <n v="0"/>
    <n v="0"/>
    <n v="0"/>
    <n v="0"/>
    <n v="0"/>
    <n v="0"/>
    <n v="0"/>
    <n v="0"/>
  </r>
  <r>
    <x v="12"/>
    <x v="74"/>
    <n v="0"/>
    <n v="0"/>
    <n v="0"/>
    <n v="0"/>
    <n v="0"/>
    <n v="0"/>
    <n v="0"/>
    <n v="0"/>
    <n v="0"/>
    <n v="0"/>
    <n v="0"/>
    <n v="0"/>
    <n v="0"/>
    <n v="0"/>
    <n v="0"/>
    <n v="0"/>
    <n v="0"/>
    <n v="0"/>
    <n v="0"/>
    <n v="0"/>
  </r>
  <r>
    <x v="12"/>
    <x v="75"/>
    <n v="-14628596.549999997"/>
    <n v="-171.49"/>
    <n v="0"/>
    <n v="-14628768.039999997"/>
    <n v="4500"/>
    <n v="0"/>
    <n v="0"/>
    <n v="4500"/>
    <n v="0"/>
    <n v="0"/>
    <n v="0"/>
    <n v="0"/>
    <n v="0"/>
    <n v="0"/>
    <n v="0"/>
    <n v="0"/>
    <n v="0"/>
    <n v="0"/>
    <n v="0"/>
    <n v="0"/>
  </r>
  <r>
    <x v="12"/>
    <x v="76"/>
    <n v="18890893.169999998"/>
    <n v="171.49"/>
    <n v="0"/>
    <n v="18891064.659999996"/>
    <n v="0"/>
    <n v="0"/>
    <n v="0"/>
    <n v="0"/>
    <n v="0"/>
    <n v="0"/>
    <n v="0"/>
    <n v="0"/>
    <n v="0"/>
    <n v="0"/>
    <n v="0"/>
    <n v="0"/>
    <n v="0"/>
    <n v="0"/>
    <n v="0"/>
    <n v="0"/>
  </r>
  <r>
    <x v="12"/>
    <x v="77"/>
    <n v="0"/>
    <n v="0"/>
    <n v="0"/>
    <n v="0"/>
    <n v="0"/>
    <n v="0"/>
    <n v="0"/>
    <n v="0"/>
    <n v="0"/>
    <n v="0"/>
    <n v="0"/>
    <n v="0"/>
    <n v="0"/>
    <n v="0"/>
    <n v="0"/>
    <n v="0"/>
    <n v="0"/>
    <n v="0"/>
    <n v="0"/>
    <n v="0"/>
  </r>
  <r>
    <x v="12"/>
    <x v="78"/>
    <n v="0"/>
    <n v="0"/>
    <n v="0"/>
    <n v="0"/>
    <n v="0"/>
    <n v="0"/>
    <n v="0"/>
    <n v="0"/>
    <n v="0"/>
    <n v="0"/>
    <n v="0"/>
    <n v="0"/>
    <n v="0"/>
    <n v="0"/>
    <n v="0"/>
    <n v="0"/>
    <n v="0"/>
    <n v="0"/>
    <n v="0"/>
    <n v="0"/>
  </r>
  <r>
    <x v="12"/>
    <x v="79"/>
    <n v="0"/>
    <n v="0"/>
    <n v="0"/>
    <n v="0"/>
    <n v="0"/>
    <n v="0"/>
    <n v="0"/>
    <n v="0"/>
    <n v="0"/>
    <n v="0"/>
    <n v="0"/>
    <n v="0"/>
    <n v="0"/>
    <n v="0"/>
    <n v="0"/>
    <n v="0"/>
    <n v="0"/>
    <n v="0"/>
    <n v="0"/>
    <n v="0"/>
  </r>
  <r>
    <x v="13"/>
    <x v="80"/>
    <n v="0"/>
    <n v="0"/>
    <n v="0"/>
    <n v="0"/>
    <n v="0"/>
    <n v="0"/>
    <n v="0"/>
    <n v="0"/>
    <n v="0"/>
    <n v="0"/>
    <n v="0"/>
    <n v="0"/>
    <n v="0"/>
    <n v="0"/>
    <n v="0"/>
    <n v="0"/>
    <n v="0"/>
    <n v="0"/>
    <n v="0"/>
    <n v="0"/>
  </r>
  <r>
    <x v="13"/>
    <x v="81"/>
    <n v="3348939.0500000003"/>
    <n v="0"/>
    <n v="0"/>
    <n v="3348939.0500000003"/>
    <n v="49767.66"/>
    <n v="0"/>
    <n v="0"/>
    <n v="49767.66"/>
    <n v="0"/>
    <n v="0"/>
    <n v="0"/>
    <n v="0"/>
    <n v="0"/>
    <n v="0"/>
    <n v="0"/>
    <n v="0"/>
    <n v="0"/>
    <n v="0"/>
    <n v="0"/>
    <n v="0"/>
  </r>
  <r>
    <x v="13"/>
    <x v="82"/>
    <n v="-1126987.58"/>
    <n v="0"/>
    <n v="0"/>
    <n v="-1126987.58"/>
    <n v="0"/>
    <n v="0"/>
    <n v="0"/>
    <n v="0"/>
    <n v="0"/>
    <n v="0"/>
    <n v="0"/>
    <n v="0"/>
    <n v="0"/>
    <n v="0"/>
    <n v="0"/>
    <n v="0"/>
    <n v="0"/>
    <n v="0"/>
    <n v="0"/>
    <n v="0"/>
  </r>
  <r>
    <x v="13"/>
    <x v="83"/>
    <n v="0"/>
    <n v="0"/>
    <n v="0"/>
    <n v="0"/>
    <n v="0"/>
    <n v="0"/>
    <n v="0"/>
    <n v="0"/>
    <n v="0"/>
    <n v="0"/>
    <n v="0"/>
    <n v="0"/>
    <n v="0"/>
    <n v="0"/>
    <n v="0"/>
    <n v="0"/>
    <n v="0"/>
    <n v="0"/>
    <n v="0"/>
    <n v="0"/>
  </r>
  <r>
    <x v="14"/>
    <x v="84"/>
    <n v="0"/>
    <n v="0"/>
    <n v="0"/>
    <n v="0"/>
    <n v="0"/>
    <n v="0"/>
    <n v="0"/>
    <n v="0"/>
    <n v="0"/>
    <n v="0"/>
    <n v="0"/>
    <n v="0"/>
    <n v="0"/>
    <n v="0"/>
    <n v="0"/>
    <n v="0"/>
    <n v="0"/>
    <n v="0"/>
    <n v="0"/>
    <n v="0"/>
  </r>
  <r>
    <x v="14"/>
    <x v="85"/>
    <n v="1979354.0200010298"/>
    <n v="0"/>
    <n v="0"/>
    <n v="1979354.0200010298"/>
    <n v="0"/>
    <n v="0"/>
    <n v="0"/>
    <n v="0"/>
    <n v="0"/>
    <n v="0"/>
    <n v="0"/>
    <n v="0"/>
    <n v="0"/>
    <n v="0"/>
    <n v="0"/>
    <n v="0"/>
    <n v="882281.4800000001"/>
    <n v="0"/>
    <n v="0"/>
    <n v="882281.4800000001"/>
  </r>
  <r>
    <x v="14"/>
    <x v="86"/>
    <n v="1341079.0599999996"/>
    <n v="0"/>
    <n v="0"/>
    <n v="1341079.0599999996"/>
    <n v="0"/>
    <n v="0"/>
    <n v="0"/>
    <n v="0"/>
    <n v="0"/>
    <n v="0"/>
    <n v="0"/>
    <n v="0"/>
    <n v="0"/>
    <n v="0"/>
    <n v="0"/>
    <n v="0"/>
    <n v="0"/>
    <n v="0"/>
    <n v="0"/>
    <n v="0"/>
  </r>
  <r>
    <x v="14"/>
    <x v="87"/>
    <n v="953061.00999999978"/>
    <n v="0"/>
    <n v="0"/>
    <n v="953061.00999999978"/>
    <n v="0"/>
    <n v="0"/>
    <n v="0"/>
    <n v="0"/>
    <n v="0"/>
    <n v="0"/>
    <n v="0"/>
    <n v="0"/>
    <n v="0"/>
    <n v="0"/>
    <n v="0"/>
    <n v="0"/>
    <n v="273427.28000000003"/>
    <n v="0"/>
    <n v="0"/>
    <n v="273427.28000000003"/>
  </r>
  <r>
    <x v="14"/>
    <x v="88"/>
    <n v="0"/>
    <n v="0"/>
    <n v="0"/>
    <n v="0"/>
    <n v="0"/>
    <n v="0"/>
    <n v="0"/>
    <n v="0"/>
    <n v="0"/>
    <n v="0"/>
    <n v="0"/>
    <n v="0"/>
    <n v="0"/>
    <n v="0"/>
    <n v="0"/>
    <n v="0"/>
    <n v="0"/>
    <n v="0"/>
    <n v="0"/>
    <n v="0"/>
  </r>
  <r>
    <x v="15"/>
    <x v="89"/>
    <n v="0"/>
    <n v="0"/>
    <n v="0"/>
    <n v="0"/>
    <n v="0"/>
    <n v="0"/>
    <n v="0"/>
    <n v="0"/>
    <n v="0"/>
    <n v="0"/>
    <n v="0"/>
    <n v="0"/>
    <n v="0"/>
    <n v="0"/>
    <n v="0"/>
    <n v="0"/>
    <n v="0"/>
    <n v="0"/>
    <n v="0"/>
    <n v="0"/>
  </r>
  <r>
    <x v="15"/>
    <x v="90"/>
    <n v="0"/>
    <n v="0"/>
    <n v="0"/>
    <n v="0"/>
    <n v="0"/>
    <n v="0"/>
    <n v="0"/>
    <n v="0"/>
    <n v="0"/>
    <n v="0"/>
    <n v="0"/>
    <n v="0"/>
    <n v="0"/>
    <n v="0"/>
    <n v="0"/>
    <n v="0"/>
    <n v="0"/>
    <n v="0"/>
    <n v="0"/>
    <n v="0"/>
  </r>
  <r>
    <x v="15"/>
    <x v="91"/>
    <n v="0"/>
    <n v="0"/>
    <n v="0"/>
    <n v="0"/>
    <n v="0"/>
    <n v="0"/>
    <n v="0"/>
    <n v="0"/>
    <n v="0"/>
    <n v="0"/>
    <n v="0"/>
    <n v="0"/>
    <n v="0"/>
    <n v="0"/>
    <n v="0"/>
    <n v="0"/>
    <n v="0"/>
    <n v="0"/>
    <n v="0"/>
    <n v="0"/>
  </r>
  <r>
    <x v="15"/>
    <x v="92"/>
    <n v="0"/>
    <n v="0"/>
    <n v="0"/>
    <n v="0"/>
    <n v="0"/>
    <n v="0"/>
    <n v="0"/>
    <n v="0"/>
    <n v="0"/>
    <n v="0"/>
    <n v="0"/>
    <n v="0"/>
    <n v="0"/>
    <n v="0"/>
    <n v="0"/>
    <n v="0"/>
    <n v="0"/>
    <n v="0"/>
    <n v="0"/>
    <n v="0"/>
  </r>
  <r>
    <x v="16"/>
    <x v="93"/>
    <n v="0"/>
    <n v="0"/>
    <n v="0"/>
    <n v="0"/>
    <n v="0"/>
    <n v="0"/>
    <n v="0"/>
    <n v="0"/>
    <n v="0"/>
    <n v="0"/>
    <n v="0"/>
    <n v="0"/>
    <n v="0"/>
    <n v="0"/>
    <n v="0"/>
    <n v="0"/>
    <n v="0"/>
    <n v="0"/>
    <n v="0"/>
    <n v="0"/>
  </r>
  <r>
    <x v="16"/>
    <x v="94"/>
    <n v="0"/>
    <n v="0"/>
    <n v="0"/>
    <n v="0"/>
    <n v="0"/>
    <n v="0"/>
    <n v="0"/>
    <n v="0"/>
    <n v="0"/>
    <n v="0"/>
    <n v="0"/>
    <n v="0"/>
    <n v="0"/>
    <n v="0"/>
    <n v="0"/>
    <n v="0"/>
    <n v="0"/>
    <n v="0"/>
    <n v="0"/>
    <n v="0"/>
  </r>
  <r>
    <x v="16"/>
    <x v="95"/>
    <n v="0"/>
    <n v="0"/>
    <n v="0"/>
    <n v="0"/>
    <n v="0"/>
    <n v="0"/>
    <n v="0"/>
    <n v="0"/>
    <n v="0"/>
    <n v="0"/>
    <n v="0"/>
    <n v="0"/>
    <n v="0"/>
    <n v="0"/>
    <n v="0"/>
    <n v="0"/>
    <n v="0"/>
    <n v="0"/>
    <n v="0"/>
    <n v="0"/>
  </r>
  <r>
    <x v="16"/>
    <x v="96"/>
    <n v="0"/>
    <n v="0"/>
    <n v="0"/>
    <n v="0"/>
    <n v="0"/>
    <n v="0"/>
    <n v="0"/>
    <n v="0"/>
    <n v="0"/>
    <n v="0"/>
    <n v="0"/>
    <n v="0"/>
    <n v="0"/>
    <n v="0"/>
    <n v="0"/>
    <n v="0"/>
    <n v="0"/>
    <n v="0"/>
    <n v="0"/>
    <n v="0"/>
  </r>
  <r>
    <x v="16"/>
    <x v="97"/>
    <n v="0"/>
    <n v="0"/>
    <n v="0"/>
    <n v="0"/>
    <n v="0"/>
    <n v="0"/>
    <n v="0"/>
    <n v="0"/>
    <n v="0"/>
    <n v="0"/>
    <n v="0"/>
    <n v="0"/>
    <n v="0"/>
    <n v="0"/>
    <n v="0"/>
    <n v="0"/>
    <n v="0"/>
    <n v="0"/>
    <n v="0"/>
    <n v="0"/>
  </r>
  <r>
    <x v="16"/>
    <x v="98"/>
    <n v="0"/>
    <n v="0"/>
    <n v="0"/>
    <n v="0"/>
    <n v="0"/>
    <n v="0"/>
    <n v="0"/>
    <n v="0"/>
    <n v="0"/>
    <n v="0"/>
    <n v="0"/>
    <n v="0"/>
    <n v="0"/>
    <n v="0"/>
    <n v="0"/>
    <n v="0"/>
    <n v="0"/>
    <n v="0"/>
    <n v="0"/>
    <n v="0"/>
  </r>
  <r>
    <x v="16"/>
    <x v="99"/>
    <n v="0"/>
    <n v="0"/>
    <n v="0"/>
    <n v="0"/>
    <n v="0"/>
    <n v="0"/>
    <n v="0"/>
    <n v="0"/>
    <n v="0"/>
    <n v="0"/>
    <n v="0"/>
    <n v="0"/>
    <n v="0"/>
    <n v="0"/>
    <n v="0"/>
    <n v="0"/>
    <n v="0"/>
    <n v="0"/>
    <n v="0"/>
    <n v="0"/>
  </r>
  <r>
    <x v="16"/>
    <x v="100"/>
    <n v="0"/>
    <n v="0"/>
    <n v="0"/>
    <n v="0"/>
    <n v="0"/>
    <n v="0"/>
    <n v="0"/>
    <n v="0"/>
    <n v="0"/>
    <n v="0"/>
    <n v="0"/>
    <n v="0"/>
    <n v="0"/>
    <n v="0"/>
    <n v="0"/>
    <n v="0"/>
    <n v="0"/>
    <n v="0"/>
    <n v="0"/>
    <n v="0"/>
  </r>
  <r>
    <x v="16"/>
    <x v="101"/>
    <n v="0"/>
    <n v="0"/>
    <n v="0"/>
    <n v="0"/>
    <n v="0"/>
    <n v="0"/>
    <n v="0"/>
    <n v="0"/>
    <n v="0"/>
    <n v="0"/>
    <n v="0"/>
    <n v="0"/>
    <n v="0"/>
    <n v="0"/>
    <n v="0"/>
    <n v="0"/>
    <n v="0"/>
    <n v="0"/>
    <n v="0"/>
    <n v="0"/>
  </r>
  <r>
    <x v="16"/>
    <x v="102"/>
    <n v="0"/>
    <n v="0"/>
    <n v="0"/>
    <n v="0"/>
    <n v="0"/>
    <n v="0"/>
    <n v="0"/>
    <n v="0"/>
    <n v="0"/>
    <n v="0"/>
    <n v="0"/>
    <n v="0"/>
    <n v="0"/>
    <n v="0"/>
    <n v="0"/>
    <n v="0"/>
    <n v="0"/>
    <n v="0"/>
    <n v="0"/>
    <n v="0"/>
  </r>
  <r>
    <x v="16"/>
    <x v="103"/>
    <n v="0"/>
    <n v="0"/>
    <n v="0"/>
    <n v="0"/>
    <n v="0"/>
    <n v="0"/>
    <n v="0"/>
    <n v="0"/>
    <n v="0"/>
    <n v="0"/>
    <n v="0"/>
    <n v="0"/>
    <n v="0"/>
    <n v="0"/>
    <n v="0"/>
    <n v="0"/>
    <n v="0"/>
    <n v="0"/>
    <n v="0"/>
    <n v="0"/>
  </r>
  <r>
    <x v="16"/>
    <x v="104"/>
    <n v="0"/>
    <n v="0"/>
    <n v="0"/>
    <n v="0"/>
    <n v="0"/>
    <n v="0"/>
    <n v="0"/>
    <n v="0"/>
    <n v="0"/>
    <n v="0"/>
    <n v="0"/>
    <n v="0"/>
    <n v="0"/>
    <n v="0"/>
    <n v="0"/>
    <n v="0"/>
    <n v="0"/>
    <n v="0"/>
    <n v="0"/>
    <n v="0"/>
  </r>
  <r>
    <x v="16"/>
    <x v="105"/>
    <n v="0"/>
    <n v="0"/>
    <n v="0"/>
    <n v="0"/>
    <n v="0"/>
    <n v="0"/>
    <n v="0"/>
    <n v="0"/>
    <n v="0"/>
    <n v="0"/>
    <n v="0"/>
    <n v="0"/>
    <n v="0"/>
    <n v="0"/>
    <n v="0"/>
    <n v="0"/>
    <n v="0"/>
    <n v="0"/>
    <n v="0"/>
    <n v="0"/>
  </r>
  <r>
    <x v="16"/>
    <x v="106"/>
    <n v="0"/>
    <n v="0"/>
    <n v="0"/>
    <n v="0"/>
    <n v="0"/>
    <n v="0"/>
    <n v="0"/>
    <n v="0"/>
    <n v="0"/>
    <n v="0"/>
    <n v="0"/>
    <n v="0"/>
    <n v="0"/>
    <n v="0"/>
    <n v="0"/>
    <n v="0"/>
    <n v="0"/>
    <n v="0"/>
    <n v="0"/>
    <n v="0"/>
  </r>
  <r>
    <x v="16"/>
    <x v="107"/>
    <n v="0"/>
    <n v="0"/>
    <n v="0"/>
    <n v="0"/>
    <n v="0"/>
    <n v="0"/>
    <n v="0"/>
    <n v="0"/>
    <n v="0"/>
    <n v="0"/>
    <n v="0"/>
    <n v="0"/>
    <n v="0"/>
    <n v="0"/>
    <n v="0"/>
    <n v="0"/>
    <n v="0"/>
    <n v="0"/>
    <n v="0"/>
    <n v="0"/>
  </r>
  <r>
    <x v="16"/>
    <x v="108"/>
    <n v="0"/>
    <n v="0"/>
    <n v="0"/>
    <n v="0"/>
    <n v="0"/>
    <n v="0"/>
    <n v="0"/>
    <n v="0"/>
    <n v="0"/>
    <n v="0"/>
    <n v="0"/>
    <n v="0"/>
    <n v="0"/>
    <n v="0"/>
    <n v="0"/>
    <n v="0"/>
    <n v="0"/>
    <n v="0"/>
    <n v="0"/>
    <n v="0"/>
  </r>
  <r>
    <x v="16"/>
    <x v="109"/>
    <n v="0"/>
    <n v="0"/>
    <n v="0"/>
    <n v="0"/>
    <n v="0"/>
    <n v="0"/>
    <n v="0"/>
    <n v="0"/>
    <n v="0"/>
    <n v="0"/>
    <n v="0"/>
    <n v="0"/>
    <n v="0"/>
    <n v="0"/>
    <n v="0"/>
    <n v="0"/>
    <n v="0"/>
    <n v="0"/>
    <n v="0"/>
    <n v="0"/>
  </r>
  <r>
    <x v="17"/>
    <x v="110"/>
    <n v="5450523.480000006"/>
    <n v="0"/>
    <n v="0"/>
    <n v="5450523.480000006"/>
    <n v="0"/>
    <n v="0"/>
    <n v="0"/>
    <n v="0"/>
    <n v="0"/>
    <n v="0"/>
    <n v="0"/>
    <n v="0"/>
    <n v="0"/>
    <n v="0"/>
    <n v="0"/>
    <n v="0"/>
    <n v="0"/>
    <n v="0"/>
    <n v="0"/>
    <n v="0"/>
  </r>
  <r>
    <x v="17"/>
    <x v="111"/>
    <n v="237891.74000000002"/>
    <n v="0"/>
    <n v="0"/>
    <n v="237891.74000000002"/>
    <n v="0"/>
    <n v="0"/>
    <n v="0"/>
    <n v="0"/>
    <n v="0"/>
    <n v="0"/>
    <n v="0"/>
    <n v="0"/>
    <n v="0"/>
    <n v="0"/>
    <n v="0"/>
    <n v="0"/>
    <n v="0"/>
    <n v="0"/>
    <n v="0"/>
    <n v="0"/>
  </r>
  <r>
    <x v="17"/>
    <x v="112"/>
    <n v="0"/>
    <n v="0"/>
    <n v="0"/>
    <n v="0"/>
    <n v="0"/>
    <n v="0"/>
    <n v="0"/>
    <n v="0"/>
    <n v="0"/>
    <n v="0"/>
    <n v="0"/>
    <n v="0"/>
    <n v="0"/>
    <n v="0"/>
    <n v="0"/>
    <n v="0"/>
    <n v="0"/>
    <n v="0"/>
    <n v="0"/>
    <n v="0"/>
  </r>
  <r>
    <x v="18"/>
    <x v="113"/>
    <n v="0"/>
    <n v="0"/>
    <n v="0"/>
    <n v="0"/>
    <n v="0"/>
    <n v="0"/>
    <n v="0"/>
    <n v="0"/>
    <n v="0"/>
    <n v="0"/>
    <n v="0"/>
    <n v="0"/>
    <n v="0"/>
    <n v="0"/>
    <n v="0"/>
    <n v="0"/>
    <n v="0"/>
    <n v="0"/>
    <n v="0"/>
    <n v="0"/>
  </r>
  <r>
    <x v="18"/>
    <x v="114"/>
    <n v="136984064.73999989"/>
    <n v="0"/>
    <n v="0"/>
    <n v="136984064.73999989"/>
    <n v="0"/>
    <n v="0"/>
    <n v="0"/>
    <n v="0"/>
    <n v="26563496.070000041"/>
    <n v="0"/>
    <n v="0"/>
    <n v="26563496.070000041"/>
    <n v="0"/>
    <n v="0"/>
    <n v="0"/>
    <n v="0"/>
    <n v="78131229.659999996"/>
    <n v="0"/>
    <n v="0"/>
    <n v="78131229.659999996"/>
  </r>
  <r>
    <x v="18"/>
    <x v="115"/>
    <n v="0"/>
    <n v="0"/>
    <n v="0"/>
    <n v="0"/>
    <n v="0"/>
    <n v="0"/>
    <n v="0"/>
    <n v="0"/>
    <n v="0"/>
    <n v="0"/>
    <n v="0"/>
    <n v="0"/>
    <n v="0"/>
    <n v="0"/>
    <n v="0"/>
    <n v="0"/>
    <n v="0"/>
    <n v="0"/>
    <n v="0"/>
    <n v="0"/>
  </r>
  <r>
    <x v="18"/>
    <x v="116"/>
    <n v="-1102269.4900000002"/>
    <n v="0"/>
    <n v="0"/>
    <n v="-1102269.4900000002"/>
    <n v="0"/>
    <n v="0"/>
    <n v="0"/>
    <n v="0"/>
    <n v="2166254.75"/>
    <n v="0"/>
    <n v="0"/>
    <n v="2166254.75"/>
    <n v="0"/>
    <n v="0"/>
    <n v="0"/>
    <n v="0"/>
    <n v="374050307.75999999"/>
    <n v="0"/>
    <n v="0"/>
    <n v="374050307.75999999"/>
  </r>
  <r>
    <x v="18"/>
    <x v="117"/>
    <n v="0"/>
    <n v="0"/>
    <n v="0"/>
    <n v="0"/>
    <n v="0"/>
    <n v="0"/>
    <n v="0"/>
    <n v="0"/>
    <n v="15393.399999999996"/>
    <n v="0"/>
    <n v="0"/>
    <n v="15393.399999999996"/>
    <n v="0"/>
    <n v="0"/>
    <n v="0"/>
    <n v="0"/>
    <n v="0"/>
    <n v="0"/>
    <n v="0"/>
    <n v="0"/>
  </r>
  <r>
    <x v="18"/>
    <x v="118"/>
    <n v="0"/>
    <n v="0"/>
    <n v="0"/>
    <n v="0"/>
    <n v="0"/>
    <n v="0"/>
    <n v="0"/>
    <n v="0"/>
    <n v="0"/>
    <n v="0"/>
    <n v="0"/>
    <n v="0"/>
    <n v="0"/>
    <n v="0"/>
    <n v="0"/>
    <n v="0"/>
    <n v="0"/>
    <n v="0"/>
    <n v="0"/>
    <n v="0"/>
  </r>
  <r>
    <x v="18"/>
    <x v="119"/>
    <n v="0"/>
    <n v="0"/>
    <n v="0"/>
    <n v="0"/>
    <n v="0"/>
    <n v="0"/>
    <n v="0"/>
    <n v="0"/>
    <n v="0"/>
    <n v="0"/>
    <n v="0"/>
    <n v="0"/>
    <n v="0"/>
    <n v="0"/>
    <n v="0"/>
    <n v="0"/>
    <n v="0"/>
    <n v="0"/>
    <n v="0"/>
    <n v="0"/>
  </r>
  <r>
    <x v="18"/>
    <x v="120"/>
    <n v="11677429.659999998"/>
    <n v="0"/>
    <n v="0"/>
    <n v="11677429.659999998"/>
    <n v="0"/>
    <n v="0"/>
    <n v="0"/>
    <n v="0"/>
    <n v="0"/>
    <n v="0"/>
    <n v="0"/>
    <n v="0"/>
    <n v="0"/>
    <n v="0"/>
    <n v="0"/>
    <n v="0"/>
    <n v="27568233.339999996"/>
    <n v="0"/>
    <n v="0"/>
    <n v="27568233.339999996"/>
  </r>
  <r>
    <x v="18"/>
    <x v="121"/>
    <n v="28237270.399999999"/>
    <n v="0"/>
    <n v="0"/>
    <n v="28237270.399999999"/>
    <n v="0"/>
    <n v="0"/>
    <n v="0"/>
    <n v="0"/>
    <n v="0"/>
    <n v="0"/>
    <n v="0"/>
    <n v="0"/>
    <n v="0"/>
    <n v="0"/>
    <n v="0"/>
    <n v="0"/>
    <n v="67157242.980000004"/>
    <n v="0"/>
    <n v="0"/>
    <n v="67157242.980000004"/>
  </r>
  <r>
    <x v="18"/>
    <x v="122"/>
    <n v="0"/>
    <n v="0"/>
    <n v="0"/>
    <n v="0"/>
    <n v="0"/>
    <n v="0"/>
    <n v="0"/>
    <n v="0"/>
    <n v="0"/>
    <n v="0"/>
    <n v="0"/>
    <n v="0"/>
    <n v="0"/>
    <n v="0"/>
    <n v="0"/>
    <n v="0"/>
    <n v="0"/>
    <n v="0"/>
    <n v="0"/>
    <n v="0"/>
  </r>
  <r>
    <x v="18"/>
    <x v="123"/>
    <n v="0"/>
    <n v="0"/>
    <n v="0"/>
    <n v="0"/>
    <n v="0"/>
    <n v="0"/>
    <n v="0"/>
    <n v="0"/>
    <n v="0"/>
    <n v="0"/>
    <n v="0"/>
    <n v="0"/>
    <n v="0"/>
    <n v="0"/>
    <n v="0"/>
    <n v="0"/>
    <n v="0"/>
    <n v="0"/>
    <n v="0"/>
    <n v="0"/>
  </r>
  <r>
    <x v="19"/>
    <x v="124"/>
    <n v="0"/>
    <n v="0"/>
    <n v="0"/>
    <n v="0"/>
    <n v="0"/>
    <n v="0"/>
    <n v="0"/>
    <n v="0"/>
    <n v="0"/>
    <n v="0"/>
    <n v="0"/>
    <n v="0"/>
    <n v="0"/>
    <n v="0"/>
    <n v="0"/>
    <n v="0"/>
    <n v="0"/>
    <n v="0"/>
    <n v="0"/>
    <n v="0"/>
  </r>
  <r>
    <x v="20"/>
    <x v="125"/>
    <n v="0"/>
    <n v="0"/>
    <n v="0"/>
    <n v="0"/>
    <n v="0"/>
    <n v="0"/>
    <n v="0"/>
    <n v="0"/>
    <n v="0"/>
    <n v="0"/>
    <n v="0"/>
    <n v="0"/>
    <n v="0"/>
    <n v="0"/>
    <n v="0"/>
    <n v="0"/>
    <n v="0"/>
    <n v="0"/>
    <n v="0"/>
    <n v="0"/>
  </r>
  <r>
    <x v="20"/>
    <x v="126"/>
    <n v="1940650.3900000025"/>
    <n v="0"/>
    <n v="0"/>
    <n v="1940650.3900000025"/>
    <n v="207.34000000000015"/>
    <n v="0"/>
    <n v="0"/>
    <n v="207.34000000000015"/>
    <n v="0"/>
    <n v="0"/>
    <n v="0"/>
    <n v="0"/>
    <n v="0"/>
    <n v="0"/>
    <n v="0"/>
    <n v="0"/>
    <n v="0"/>
    <n v="0"/>
    <n v="0"/>
    <n v="0"/>
  </r>
  <r>
    <x v="20"/>
    <x v="127"/>
    <n v="-48539.540000000037"/>
    <n v="0"/>
    <n v="0"/>
    <n v="-48539.540000000037"/>
    <n v="0"/>
    <n v="0"/>
    <n v="0"/>
    <n v="0"/>
    <n v="0"/>
    <n v="0"/>
    <n v="0"/>
    <n v="0"/>
    <n v="0"/>
    <n v="0"/>
    <n v="0"/>
    <n v="0"/>
    <n v="0"/>
    <n v="0"/>
    <n v="0"/>
    <n v="0"/>
  </r>
  <r>
    <x v="21"/>
    <x v="128"/>
    <n v="0"/>
    <n v="0"/>
    <n v="0"/>
    <n v="0"/>
    <n v="0"/>
    <n v="0"/>
    <n v="0"/>
    <n v="0"/>
    <n v="0"/>
    <n v="0"/>
    <n v="0"/>
    <n v="0"/>
    <n v="0"/>
    <n v="0"/>
    <n v="0"/>
    <n v="0"/>
    <n v="0"/>
    <n v="0"/>
    <n v="0"/>
    <n v="0"/>
  </r>
  <r>
    <x v="21"/>
    <x v="129"/>
    <n v="-12909344.860000174"/>
    <n v="0"/>
    <n v="0"/>
    <n v="-12909344.860000174"/>
    <n v="3000"/>
    <n v="0"/>
    <n v="0"/>
    <n v="3000"/>
    <n v="0"/>
    <n v="0"/>
    <n v="0"/>
    <n v="0"/>
    <n v="0"/>
    <n v="0"/>
    <n v="0"/>
    <n v="0"/>
    <n v="3604458594.46"/>
    <n v="0"/>
    <n v="0"/>
    <n v="3604458594.46"/>
  </r>
  <r>
    <x v="21"/>
    <x v="130"/>
    <n v="30134.5"/>
    <n v="0"/>
    <n v="0"/>
    <n v="30134.5"/>
    <n v="0"/>
    <n v="0"/>
    <n v="0"/>
    <n v="0"/>
    <n v="0"/>
    <n v="0"/>
    <n v="0"/>
    <n v="0"/>
    <n v="0"/>
    <n v="0"/>
    <n v="0"/>
    <n v="0"/>
    <n v="0"/>
    <n v="0"/>
    <n v="0"/>
    <n v="0"/>
  </r>
  <r>
    <x v="21"/>
    <x v="131"/>
    <n v="-51667.11"/>
    <n v="0"/>
    <n v="0"/>
    <n v="-51667.11"/>
    <n v="0"/>
    <n v="0"/>
    <n v="0"/>
    <n v="0"/>
    <n v="0"/>
    <n v="0"/>
    <n v="0"/>
    <n v="0"/>
    <n v="0"/>
    <n v="0"/>
    <n v="0"/>
    <n v="0"/>
    <n v="0"/>
    <n v="0"/>
    <n v="0"/>
    <n v="0"/>
  </r>
  <r>
    <x v="21"/>
    <x v="132"/>
    <n v="0"/>
    <n v="0"/>
    <n v="0"/>
    <n v="0"/>
    <n v="0"/>
    <n v="0"/>
    <n v="0"/>
    <n v="0"/>
    <n v="0"/>
    <n v="0"/>
    <n v="0"/>
    <n v="0"/>
    <n v="0"/>
    <n v="0"/>
    <n v="0"/>
    <n v="0"/>
    <n v="0"/>
    <n v="0"/>
    <n v="0"/>
    <n v="0"/>
  </r>
  <r>
    <x v="21"/>
    <x v="133"/>
    <n v="0"/>
    <n v="0"/>
    <n v="0"/>
    <n v="0"/>
    <n v="0"/>
    <n v="0"/>
    <n v="0"/>
    <n v="0"/>
    <n v="0"/>
    <n v="0"/>
    <n v="0"/>
    <n v="0"/>
    <n v="0"/>
    <n v="0"/>
    <n v="0"/>
    <n v="0"/>
    <n v="0"/>
    <n v="0"/>
    <n v="0"/>
    <n v="0"/>
  </r>
  <r>
    <x v="21"/>
    <x v="134"/>
    <n v="4367"/>
    <n v="0"/>
    <n v="0"/>
    <n v="4367"/>
    <n v="0"/>
    <n v="0"/>
    <n v="0"/>
    <n v="0"/>
    <n v="0"/>
    <n v="0"/>
    <n v="0"/>
    <n v="0"/>
    <n v="0"/>
    <n v="0"/>
    <n v="0"/>
    <n v="0"/>
    <n v="0"/>
    <n v="0"/>
    <n v="0"/>
    <n v="0"/>
  </r>
  <r>
    <x v="21"/>
    <x v="135"/>
    <n v="-3117187.7100000381"/>
    <n v="0"/>
    <n v="0"/>
    <n v="-3117187.7100000381"/>
    <n v="0"/>
    <n v="0"/>
    <n v="0"/>
    <n v="0"/>
    <n v="0"/>
    <n v="0"/>
    <n v="0"/>
    <n v="0"/>
    <n v="0"/>
    <n v="0"/>
    <n v="0"/>
    <n v="0"/>
    <n v="7581712.9699999988"/>
    <n v="0"/>
    <n v="0"/>
    <n v="7581712.9699999988"/>
  </r>
  <r>
    <x v="22"/>
    <x v="136"/>
    <n v="-17266450.900000002"/>
    <n v="0"/>
    <n v="0"/>
    <n v="-17266450.900000002"/>
    <n v="0"/>
    <n v="0"/>
    <n v="0"/>
    <n v="0"/>
    <n v="0"/>
    <n v="0"/>
    <n v="0"/>
    <n v="0"/>
    <n v="0"/>
    <n v="0"/>
    <n v="0"/>
    <n v="0"/>
    <n v="0"/>
    <n v="0"/>
    <n v="0"/>
    <n v="0"/>
  </r>
  <r>
    <x v="22"/>
    <x v="137"/>
    <n v="73865743.439999953"/>
    <n v="0"/>
    <n v="0"/>
    <n v="73865743.439999953"/>
    <n v="0"/>
    <n v="0"/>
    <n v="0"/>
    <n v="0"/>
    <n v="0"/>
    <n v="0"/>
    <n v="0"/>
    <n v="0"/>
    <n v="0"/>
    <n v="0"/>
    <n v="0"/>
    <n v="0"/>
    <n v="1222125.8799999973"/>
    <n v="0"/>
    <n v="0"/>
    <n v="1222125.8799999973"/>
  </r>
  <r>
    <x v="22"/>
    <x v="138"/>
    <n v="373410.17000000004"/>
    <n v="0"/>
    <n v="0"/>
    <n v="373410.17000000004"/>
    <n v="0"/>
    <n v="0"/>
    <n v="0"/>
    <n v="0"/>
    <n v="0"/>
    <n v="0"/>
    <n v="0"/>
    <n v="0"/>
    <n v="0"/>
    <n v="0"/>
    <n v="0"/>
    <n v="0"/>
    <n v="0"/>
    <n v="0"/>
    <n v="0"/>
    <n v="0"/>
  </r>
  <r>
    <x v="22"/>
    <x v="139"/>
    <n v="-685926.35"/>
    <n v="0"/>
    <n v="0"/>
    <n v="-685926.35"/>
    <n v="0"/>
    <n v="0"/>
    <n v="0"/>
    <n v="0"/>
    <n v="0"/>
    <n v="0"/>
    <n v="0"/>
    <n v="0"/>
    <n v="0"/>
    <n v="0"/>
    <n v="0"/>
    <n v="0"/>
    <n v="0"/>
    <n v="0"/>
    <n v="0"/>
    <n v="0"/>
  </r>
  <r>
    <x v="22"/>
    <x v="140"/>
    <n v="0"/>
    <n v="0"/>
    <n v="0"/>
    <n v="0"/>
    <n v="0"/>
    <n v="0"/>
    <n v="0"/>
    <n v="0"/>
    <n v="0"/>
    <n v="0"/>
    <n v="0"/>
    <n v="0"/>
    <n v="0"/>
    <n v="0"/>
    <n v="0"/>
    <n v="0"/>
    <n v="0"/>
    <n v="0"/>
    <n v="0"/>
    <n v="0"/>
  </r>
  <r>
    <x v="22"/>
    <x v="141"/>
    <n v="-16264944.269999504"/>
    <n v="0"/>
    <n v="0"/>
    <n v="-16264944.269999504"/>
    <n v="0"/>
    <n v="0"/>
    <n v="0"/>
    <n v="0"/>
    <n v="0"/>
    <n v="0"/>
    <n v="0"/>
    <n v="0"/>
    <n v="0"/>
    <n v="0"/>
    <n v="0"/>
    <n v="0"/>
    <n v="0"/>
    <n v="0"/>
    <n v="0"/>
    <n v="0"/>
  </r>
  <r>
    <x v="22"/>
    <x v="142"/>
    <n v="0"/>
    <n v="0"/>
    <n v="0"/>
    <n v="0"/>
    <n v="0"/>
    <n v="0"/>
    <n v="0"/>
    <n v="0"/>
    <n v="0"/>
    <n v="0"/>
    <n v="0"/>
    <n v="0"/>
    <n v="0"/>
    <n v="0"/>
    <n v="0"/>
    <n v="0"/>
    <n v="0"/>
    <n v="0"/>
    <n v="0"/>
    <n v="0"/>
  </r>
  <r>
    <x v="22"/>
    <x v="143"/>
    <n v="2189231.23"/>
    <n v="0"/>
    <n v="0"/>
    <n v="2189231.23"/>
    <n v="0"/>
    <n v="0"/>
    <n v="0"/>
    <n v="0"/>
    <n v="0"/>
    <n v="0"/>
    <n v="0"/>
    <n v="0"/>
    <n v="0"/>
    <n v="0"/>
    <n v="0"/>
    <n v="0"/>
    <n v="411478.18000000005"/>
    <n v="0"/>
    <n v="0"/>
    <n v="411478.18000000005"/>
  </r>
  <r>
    <x v="22"/>
    <x v="144"/>
    <n v="0.34"/>
    <n v="0"/>
    <n v="0"/>
    <n v="0.34"/>
    <n v="0"/>
    <n v="0"/>
    <n v="0"/>
    <n v="0"/>
    <n v="0"/>
    <n v="0"/>
    <n v="0"/>
    <n v="0"/>
    <n v="0"/>
    <n v="0"/>
    <n v="0"/>
    <n v="0"/>
    <n v="0"/>
    <n v="0"/>
    <n v="0"/>
    <n v="0"/>
  </r>
  <r>
    <x v="23"/>
    <x v="145"/>
    <n v="0"/>
    <n v="0"/>
    <n v="0"/>
    <n v="0"/>
    <n v="0"/>
    <n v="0"/>
    <n v="0"/>
    <n v="0"/>
    <n v="0"/>
    <n v="0"/>
    <n v="0"/>
    <n v="0"/>
    <n v="0"/>
    <n v="0"/>
    <n v="0"/>
    <n v="0"/>
    <n v="0"/>
    <n v="0"/>
    <n v="0"/>
    <n v="0"/>
  </r>
  <r>
    <x v="23"/>
    <x v="146"/>
    <n v="13432027.380000003"/>
    <n v="0"/>
    <n v="0"/>
    <n v="13432027.380000003"/>
    <n v="0"/>
    <n v="0"/>
    <n v="0"/>
    <n v="0"/>
    <n v="11175666.749999987"/>
    <n v="0"/>
    <n v="0"/>
    <n v="11175666.749999987"/>
    <n v="0"/>
    <n v="0"/>
    <n v="0"/>
    <n v="0"/>
    <n v="568306.31000000006"/>
    <n v="0"/>
    <n v="0"/>
    <n v="568306.31000000006"/>
  </r>
  <r>
    <x v="23"/>
    <x v="147"/>
    <n v="-2.4087398742267396E-11"/>
    <n v="0"/>
    <n v="0"/>
    <n v="-2.4087398742267396E-11"/>
    <n v="0"/>
    <n v="0"/>
    <n v="0"/>
    <n v="0"/>
    <n v="0"/>
    <n v="0"/>
    <n v="0"/>
    <n v="0"/>
    <n v="0"/>
    <n v="0"/>
    <n v="0"/>
    <n v="0"/>
    <n v="0"/>
    <n v="0"/>
    <n v="0"/>
    <n v="0"/>
  </r>
  <r>
    <x v="23"/>
    <x v="148"/>
    <n v="0"/>
    <n v="0"/>
    <n v="0"/>
    <n v="0"/>
    <n v="0"/>
    <n v="0"/>
    <n v="0"/>
    <n v="0"/>
    <n v="0"/>
    <n v="0"/>
    <n v="0"/>
    <n v="0"/>
    <n v="0"/>
    <n v="0"/>
    <n v="0"/>
    <n v="0"/>
    <n v="0"/>
    <n v="0"/>
    <n v="0"/>
    <n v="0"/>
  </r>
  <r>
    <x v="24"/>
    <x v="149"/>
    <n v="0"/>
    <n v="0"/>
    <n v="0"/>
    <n v="0"/>
    <n v="0"/>
    <n v="0"/>
    <n v="0"/>
    <n v="0"/>
    <n v="0"/>
    <n v="0"/>
    <n v="0"/>
    <n v="0"/>
    <n v="0"/>
    <n v="0"/>
    <n v="0"/>
    <n v="0"/>
    <n v="0"/>
    <n v="0"/>
    <n v="0"/>
    <n v="0"/>
  </r>
  <r>
    <x v="24"/>
    <x v="150"/>
    <n v="75590.299999921583"/>
    <n v="0"/>
    <n v="0"/>
    <n v="75590.299999921583"/>
    <n v="147504.75"/>
    <n v="0"/>
    <n v="0"/>
    <n v="147504.75"/>
    <n v="311521.59999999288"/>
    <n v="0"/>
    <n v="0"/>
    <n v="311521.59999999288"/>
    <n v="0"/>
    <n v="0"/>
    <n v="0"/>
    <n v="0"/>
    <n v="0"/>
    <n v="0"/>
    <n v="0"/>
    <n v="0"/>
  </r>
  <r>
    <x v="24"/>
    <x v="151"/>
    <n v="0"/>
    <n v="0"/>
    <n v="0"/>
    <n v="0"/>
    <n v="0"/>
    <n v="0"/>
    <n v="0"/>
    <n v="0"/>
    <n v="0"/>
    <n v="0"/>
    <n v="0"/>
    <n v="0"/>
    <n v="0"/>
    <n v="0"/>
    <n v="0"/>
    <n v="0"/>
    <n v="0"/>
    <n v="0"/>
    <n v="0"/>
    <n v="0"/>
  </r>
  <r>
    <x v="25"/>
    <x v="152"/>
    <n v="0"/>
    <n v="0"/>
    <n v="0"/>
    <n v="0"/>
    <n v="0"/>
    <n v="0"/>
    <n v="0"/>
    <n v="0"/>
    <n v="0"/>
    <n v="0"/>
    <n v="0"/>
    <n v="0"/>
    <n v="0"/>
    <n v="0"/>
    <n v="0"/>
    <n v="0"/>
    <n v="0"/>
    <n v="0"/>
    <n v="0"/>
    <n v="0"/>
  </r>
  <r>
    <x v="25"/>
    <x v="153"/>
    <n v="0"/>
    <n v="0"/>
    <n v="0"/>
    <n v="0"/>
    <n v="0"/>
    <n v="0"/>
    <n v="0"/>
    <n v="0"/>
    <n v="0"/>
    <n v="0"/>
    <n v="0"/>
    <n v="0"/>
    <n v="0"/>
    <n v="0"/>
    <n v="0"/>
    <n v="0"/>
    <n v="0"/>
    <n v="0"/>
    <n v="0"/>
    <n v="0"/>
  </r>
  <r>
    <x v="25"/>
    <x v="154"/>
    <n v="0"/>
    <n v="0"/>
    <n v="0"/>
    <n v="0"/>
    <n v="0"/>
    <n v="0"/>
    <n v="0"/>
    <n v="0"/>
    <n v="0"/>
    <n v="0"/>
    <n v="0"/>
    <n v="0"/>
    <n v="0"/>
    <n v="0"/>
    <n v="0"/>
    <n v="0"/>
    <n v="0"/>
    <n v="0"/>
    <n v="0"/>
    <n v="0"/>
  </r>
  <r>
    <x v="26"/>
    <x v="155"/>
    <n v="0"/>
    <n v="0"/>
    <n v="0"/>
    <n v="0"/>
    <n v="0"/>
    <n v="0"/>
    <n v="0"/>
    <n v="0"/>
    <n v="0"/>
    <n v="0"/>
    <n v="0"/>
    <n v="0"/>
    <n v="0"/>
    <n v="0"/>
    <n v="0"/>
    <n v="0"/>
    <n v="0"/>
    <n v="0"/>
    <n v="0"/>
    <n v="0"/>
  </r>
  <r>
    <x v="26"/>
    <x v="156"/>
    <n v="-804958.33999999985"/>
    <n v="0"/>
    <n v="0"/>
    <n v="-804958.33999999985"/>
    <n v="0"/>
    <n v="0"/>
    <n v="0"/>
    <n v="0"/>
    <n v="0"/>
    <n v="0"/>
    <n v="0"/>
    <n v="0"/>
    <n v="0"/>
    <n v="0"/>
    <n v="0"/>
    <n v="0"/>
    <n v="0"/>
    <n v="0"/>
    <n v="0"/>
    <n v="0"/>
  </r>
  <r>
    <x v="27"/>
    <x v="157"/>
    <n v="0"/>
    <n v="0"/>
    <n v="0"/>
    <n v="0"/>
    <n v="0"/>
    <n v="0"/>
    <n v="0"/>
    <n v="0"/>
    <n v="0"/>
    <n v="0"/>
    <n v="0"/>
    <n v="0"/>
    <n v="0"/>
    <n v="0"/>
    <n v="0"/>
    <n v="0"/>
    <n v="0"/>
    <n v="0"/>
    <n v="0"/>
    <n v="0"/>
  </r>
  <r>
    <x v="27"/>
    <x v="158"/>
    <n v="87372.530000000028"/>
    <n v="0"/>
    <n v="0"/>
    <n v="87372.530000000028"/>
    <n v="200"/>
    <n v="0"/>
    <n v="0"/>
    <n v="200"/>
    <n v="0"/>
    <n v="0"/>
    <n v="0"/>
    <n v="0"/>
    <n v="0"/>
    <n v="0"/>
    <n v="0"/>
    <n v="0"/>
    <n v="0"/>
    <n v="0"/>
    <n v="0"/>
    <n v="0"/>
  </r>
  <r>
    <x v="27"/>
    <x v="159"/>
    <n v="0"/>
    <n v="0"/>
    <n v="0"/>
    <n v="0"/>
    <n v="0"/>
    <n v="0"/>
    <n v="0"/>
    <n v="0"/>
    <n v="0"/>
    <n v="0"/>
    <n v="0"/>
    <n v="0"/>
    <n v="0"/>
    <n v="0"/>
    <n v="0"/>
    <n v="0"/>
    <n v="0"/>
    <n v="0"/>
    <n v="0"/>
    <n v="0"/>
  </r>
  <r>
    <x v="28"/>
    <x v="160"/>
    <n v="0"/>
    <n v="0"/>
    <n v="0"/>
    <n v="0"/>
    <n v="0"/>
    <n v="0"/>
    <n v="0"/>
    <n v="0"/>
    <n v="0"/>
    <n v="0"/>
    <n v="0"/>
    <n v="0"/>
    <n v="0"/>
    <n v="0"/>
    <n v="0"/>
    <n v="0"/>
    <n v="0"/>
    <n v="0"/>
    <n v="0"/>
    <n v="0"/>
  </r>
  <r>
    <x v="28"/>
    <x v="161"/>
    <n v="2972317.17"/>
    <n v="0"/>
    <n v="0"/>
    <n v="2972317.17"/>
    <n v="0"/>
    <n v="0"/>
    <n v="0"/>
    <n v="0"/>
    <n v="0"/>
    <n v="0"/>
    <n v="0"/>
    <n v="0"/>
    <n v="0"/>
    <n v="0"/>
    <n v="0"/>
    <n v="0"/>
    <n v="1013516.82"/>
    <n v="0"/>
    <n v="0"/>
    <n v="1013516.82"/>
  </r>
  <r>
    <x v="28"/>
    <x v="162"/>
    <n v="6000"/>
    <n v="0"/>
    <n v="0"/>
    <n v="6000"/>
    <n v="0"/>
    <n v="0"/>
    <n v="0"/>
    <n v="0"/>
    <n v="0"/>
    <n v="0"/>
    <n v="0"/>
    <n v="0"/>
    <n v="0"/>
    <n v="0"/>
    <n v="0"/>
    <n v="0"/>
    <n v="0"/>
    <n v="0"/>
    <n v="0"/>
    <n v="0"/>
  </r>
  <r>
    <x v="28"/>
    <x v="163"/>
    <n v="-160579.1"/>
    <n v="0"/>
    <n v="0"/>
    <n v="-160579.1"/>
    <n v="0"/>
    <n v="0"/>
    <n v="0"/>
    <n v="0"/>
    <n v="0"/>
    <n v="0"/>
    <n v="0"/>
    <n v="0"/>
    <n v="0"/>
    <n v="0"/>
    <n v="0"/>
    <n v="0"/>
    <n v="115715.75"/>
    <n v="0"/>
    <n v="0"/>
    <n v="115715.75"/>
  </r>
  <r>
    <x v="29"/>
    <x v="164"/>
    <n v="0"/>
    <n v="0"/>
    <n v="0"/>
    <n v="0"/>
    <n v="0"/>
    <n v="0"/>
    <n v="0"/>
    <n v="0"/>
    <n v="0"/>
    <n v="0"/>
    <n v="0"/>
    <n v="0"/>
    <n v="0"/>
    <n v="0"/>
    <n v="0"/>
    <n v="0"/>
    <n v="0"/>
    <n v="0"/>
    <n v="0"/>
    <n v="0"/>
  </r>
  <r>
    <x v="29"/>
    <x v="165"/>
    <n v="3640766.970000017"/>
    <n v="0"/>
    <n v="0"/>
    <n v="3640766.970000017"/>
    <n v="100"/>
    <n v="0"/>
    <n v="0"/>
    <n v="100"/>
    <n v="0"/>
    <n v="0"/>
    <n v="0"/>
    <n v="0"/>
    <n v="0"/>
    <n v="0"/>
    <n v="0"/>
    <n v="0"/>
    <n v="0"/>
    <n v="0"/>
    <n v="0"/>
    <n v="0"/>
  </r>
  <r>
    <x v="30"/>
    <x v="166"/>
    <n v="0"/>
    <n v="0"/>
    <n v="0"/>
    <n v="0"/>
    <n v="0"/>
    <n v="0"/>
    <n v="0"/>
    <n v="0"/>
    <n v="0"/>
    <n v="0"/>
    <n v="0"/>
    <n v="0"/>
    <n v="0"/>
    <n v="0"/>
    <n v="0"/>
    <n v="0"/>
    <n v="0"/>
    <n v="0"/>
    <n v="0"/>
    <n v="0"/>
  </r>
  <r>
    <x v="30"/>
    <x v="167"/>
    <n v="181753.76999999979"/>
    <n v="0"/>
    <n v="0"/>
    <n v="181753.76999999979"/>
    <n v="0"/>
    <n v="0"/>
    <n v="0"/>
    <n v="0"/>
    <n v="0"/>
    <n v="0"/>
    <n v="0"/>
    <n v="0"/>
    <n v="0"/>
    <n v="0"/>
    <n v="0"/>
    <n v="0"/>
    <n v="1714540.0399999998"/>
    <n v="0"/>
    <n v="0"/>
    <n v="1714540.0399999998"/>
  </r>
  <r>
    <x v="30"/>
    <x v="168"/>
    <n v="0"/>
    <n v="0"/>
    <n v="0"/>
    <n v="0"/>
    <n v="0"/>
    <n v="0"/>
    <n v="0"/>
    <n v="0"/>
    <n v="0"/>
    <n v="0"/>
    <n v="0"/>
    <n v="0"/>
    <n v="0"/>
    <n v="0"/>
    <n v="0"/>
    <n v="0"/>
    <n v="0"/>
    <n v="0"/>
    <n v="0"/>
    <n v="0"/>
  </r>
  <r>
    <x v="31"/>
    <x v="169"/>
    <n v="0"/>
    <n v="0"/>
    <n v="0"/>
    <n v="0"/>
    <n v="0"/>
    <n v="0"/>
    <n v="0"/>
    <n v="0"/>
    <n v="0"/>
    <n v="0"/>
    <n v="0"/>
    <n v="0"/>
    <n v="0"/>
    <n v="0"/>
    <n v="0"/>
    <n v="0"/>
    <n v="0"/>
    <n v="0"/>
    <n v="0"/>
    <n v="0"/>
  </r>
  <r>
    <x v="31"/>
    <x v="170"/>
    <n v="5629599.7299999408"/>
    <n v="0"/>
    <n v="0"/>
    <n v="5629599.7299999408"/>
    <n v="0"/>
    <n v="0"/>
    <n v="0"/>
    <n v="0"/>
    <n v="0"/>
    <n v="0"/>
    <n v="0"/>
    <n v="0"/>
    <n v="0"/>
    <n v="0"/>
    <n v="0"/>
    <n v="0"/>
    <n v="0"/>
    <n v="0"/>
    <n v="0"/>
    <n v="0"/>
  </r>
  <r>
    <x v="31"/>
    <x v="171"/>
    <n v="0"/>
    <n v="0"/>
    <n v="0"/>
    <n v="0"/>
    <n v="0"/>
    <n v="0"/>
    <n v="0"/>
    <n v="0"/>
    <n v="0"/>
    <n v="0"/>
    <n v="0"/>
    <n v="0"/>
    <n v="0"/>
    <n v="0"/>
    <n v="0"/>
    <n v="0"/>
    <n v="0"/>
    <n v="0"/>
    <n v="0"/>
    <n v="0"/>
  </r>
  <r>
    <x v="31"/>
    <x v="172"/>
    <n v="0"/>
    <n v="0"/>
    <n v="0"/>
    <n v="0"/>
    <n v="0"/>
    <n v="0"/>
    <n v="0"/>
    <n v="0"/>
    <n v="0"/>
    <n v="0"/>
    <n v="0"/>
    <n v="0"/>
    <n v="0"/>
    <n v="0"/>
    <n v="0"/>
    <n v="0"/>
    <n v="0"/>
    <n v="0"/>
    <n v="0"/>
    <n v="0"/>
  </r>
  <r>
    <x v="31"/>
    <x v="173"/>
    <n v="-27251.270000000019"/>
    <n v="0"/>
    <n v="0"/>
    <n v="-27251.270000000019"/>
    <n v="0"/>
    <n v="0"/>
    <n v="0"/>
    <n v="0"/>
    <n v="0"/>
    <n v="0"/>
    <n v="0"/>
    <n v="0"/>
    <n v="0"/>
    <n v="0"/>
    <n v="0"/>
    <n v="0"/>
    <n v="0"/>
    <n v="0"/>
    <n v="0"/>
    <n v="0"/>
  </r>
  <r>
    <x v="31"/>
    <x v="174"/>
    <n v="0"/>
    <n v="0"/>
    <n v="0"/>
    <n v="0"/>
    <n v="0"/>
    <n v="0"/>
    <n v="0"/>
    <n v="0"/>
    <n v="0"/>
    <n v="0"/>
    <n v="0"/>
    <n v="0"/>
    <n v="0"/>
    <n v="0"/>
    <n v="0"/>
    <n v="0"/>
    <n v="0"/>
    <n v="0"/>
    <n v="0"/>
    <n v="0"/>
  </r>
  <r>
    <x v="31"/>
    <x v="175"/>
    <n v="278151"/>
    <n v="0"/>
    <n v="0"/>
    <n v="278151"/>
    <n v="0"/>
    <n v="0"/>
    <n v="0"/>
    <n v="0"/>
    <n v="0"/>
    <n v="0"/>
    <n v="0"/>
    <n v="0"/>
    <n v="0"/>
    <n v="0"/>
    <n v="0"/>
    <n v="0"/>
    <n v="0"/>
    <n v="0"/>
    <n v="0"/>
    <n v="0"/>
  </r>
  <r>
    <x v="31"/>
    <x v="176"/>
    <n v="60"/>
    <n v="0"/>
    <n v="0"/>
    <n v="60"/>
    <n v="0"/>
    <n v="0"/>
    <n v="0"/>
    <n v="0"/>
    <n v="0"/>
    <n v="0"/>
    <n v="0"/>
    <n v="0"/>
    <n v="0"/>
    <n v="0"/>
    <n v="0"/>
    <n v="0"/>
    <n v="0"/>
    <n v="0"/>
    <n v="0"/>
    <n v="0"/>
  </r>
  <r>
    <x v="32"/>
    <x v="177"/>
    <n v="0"/>
    <n v="0"/>
    <n v="0"/>
    <n v="0"/>
    <n v="0"/>
    <n v="0"/>
    <n v="0"/>
    <n v="0"/>
    <n v="0"/>
    <n v="0"/>
    <n v="0"/>
    <n v="0"/>
    <n v="0"/>
    <n v="0"/>
    <n v="0"/>
    <n v="0"/>
    <n v="0"/>
    <n v="0"/>
    <n v="0"/>
    <n v="0"/>
  </r>
  <r>
    <x v="32"/>
    <x v="178"/>
    <n v="96162682.770000026"/>
    <n v="0"/>
    <n v="0"/>
    <n v="96162682.770000026"/>
    <n v="141813.72999999998"/>
    <n v="0"/>
    <n v="0"/>
    <n v="141813.72999999998"/>
    <n v="0"/>
    <n v="0"/>
    <n v="0"/>
    <n v="0"/>
    <n v="0"/>
    <n v="0"/>
    <n v="0"/>
    <n v="0"/>
    <n v="0"/>
    <n v="0"/>
    <n v="0"/>
    <n v="0"/>
  </r>
  <r>
    <x v="32"/>
    <x v="179"/>
    <n v="-6432.6899999999841"/>
    <n v="0"/>
    <n v="0"/>
    <n v="-6432.6899999999841"/>
    <n v="6432.6900000000023"/>
    <n v="0"/>
    <n v="0"/>
    <n v="6432.6900000000023"/>
    <n v="0"/>
    <n v="0"/>
    <n v="0"/>
    <n v="0"/>
    <n v="0"/>
    <n v="0"/>
    <n v="0"/>
    <n v="0"/>
    <n v="0"/>
    <n v="0"/>
    <n v="0"/>
    <n v="0"/>
  </r>
  <r>
    <x v="32"/>
    <x v="180"/>
    <n v="-809599.40000000037"/>
    <n v="0"/>
    <n v="0"/>
    <n v="-809599.40000000037"/>
    <n v="0"/>
    <n v="0"/>
    <n v="0"/>
    <n v="0"/>
    <n v="0"/>
    <n v="0"/>
    <n v="0"/>
    <n v="0"/>
    <n v="0"/>
    <n v="0"/>
    <n v="0"/>
    <n v="0"/>
    <n v="0"/>
    <n v="0"/>
    <n v="0"/>
    <n v="0"/>
  </r>
  <r>
    <x v="32"/>
    <x v="181"/>
    <n v="0"/>
    <n v="0"/>
    <n v="0"/>
    <n v="0"/>
    <n v="0"/>
    <n v="0"/>
    <n v="0"/>
    <n v="0"/>
    <n v="0"/>
    <n v="0"/>
    <n v="0"/>
    <n v="0"/>
    <n v="0"/>
    <n v="0"/>
    <n v="0"/>
    <n v="0"/>
    <n v="0"/>
    <n v="0"/>
    <n v="0"/>
    <n v="0"/>
  </r>
  <r>
    <x v="32"/>
    <x v="182"/>
    <n v="0"/>
    <n v="0"/>
    <n v="0"/>
    <n v="0"/>
    <n v="0"/>
    <n v="0"/>
    <n v="0"/>
    <n v="0"/>
    <n v="0"/>
    <n v="0"/>
    <n v="0"/>
    <n v="0"/>
    <n v="0"/>
    <n v="0"/>
    <n v="0"/>
    <n v="0"/>
    <n v="0"/>
    <n v="0"/>
    <n v="0"/>
    <n v="0"/>
  </r>
  <r>
    <x v="32"/>
    <x v="183"/>
    <n v="6410594.0800000001"/>
    <n v="0"/>
    <n v="0"/>
    <n v="6410594.0800000001"/>
    <n v="0"/>
    <n v="0"/>
    <n v="0"/>
    <n v="0"/>
    <n v="0"/>
    <n v="0"/>
    <n v="0"/>
    <n v="0"/>
    <n v="0"/>
    <n v="0"/>
    <n v="0"/>
    <n v="0"/>
    <n v="10299180.199999999"/>
    <n v="0"/>
    <n v="0"/>
    <n v="10299180.199999999"/>
  </r>
  <r>
    <x v="33"/>
    <x v="184"/>
    <n v="0"/>
    <n v="0"/>
    <n v="0"/>
    <n v="0"/>
    <n v="0"/>
    <n v="0"/>
    <n v="0"/>
    <n v="0"/>
    <n v="0"/>
    <n v="0"/>
    <n v="0"/>
    <n v="0"/>
    <n v="0"/>
    <n v="0"/>
    <n v="0"/>
    <n v="0"/>
    <n v="0"/>
    <n v="0"/>
    <n v="0"/>
    <n v="0"/>
  </r>
  <r>
    <x v="33"/>
    <x v="185"/>
    <n v="749605.04000000097"/>
    <n v="0"/>
    <n v="0"/>
    <n v="749605.04000000097"/>
    <n v="0"/>
    <n v="0"/>
    <n v="0"/>
    <n v="0"/>
    <n v="0"/>
    <n v="0"/>
    <n v="0"/>
    <n v="0"/>
    <n v="0"/>
    <n v="0"/>
    <n v="0"/>
    <n v="0"/>
    <n v="0"/>
    <n v="0"/>
    <n v="0"/>
    <n v="0"/>
  </r>
  <r>
    <x v="33"/>
    <x v="186"/>
    <n v="0"/>
    <n v="0"/>
    <n v="0"/>
    <n v="0"/>
    <n v="0"/>
    <n v="0"/>
    <n v="0"/>
    <n v="0"/>
    <n v="0"/>
    <n v="0"/>
    <n v="0"/>
    <n v="0"/>
    <n v="0"/>
    <n v="0"/>
    <n v="0"/>
    <n v="0"/>
    <n v="0"/>
    <n v="0"/>
    <n v="0"/>
    <n v="0"/>
  </r>
  <r>
    <x v="33"/>
    <x v="187"/>
    <n v="291313.74"/>
    <n v="0"/>
    <n v="0"/>
    <n v="291313.74"/>
    <n v="0"/>
    <n v="0"/>
    <n v="0"/>
    <n v="0"/>
    <n v="0"/>
    <n v="0"/>
    <n v="0"/>
    <n v="0"/>
    <n v="0"/>
    <n v="0"/>
    <n v="0"/>
    <n v="0"/>
    <n v="0"/>
    <n v="0"/>
    <n v="0"/>
    <n v="0"/>
  </r>
  <r>
    <x v="34"/>
    <x v="188"/>
    <n v="0"/>
    <n v="0"/>
    <n v="0"/>
    <n v="0"/>
    <n v="0"/>
    <n v="0"/>
    <n v="0"/>
    <n v="0"/>
    <n v="0"/>
    <n v="0"/>
    <n v="0"/>
    <n v="0"/>
    <n v="0"/>
    <n v="0"/>
    <n v="0"/>
    <n v="0"/>
    <n v="0"/>
    <n v="0"/>
    <n v="0"/>
    <n v="0"/>
  </r>
  <r>
    <x v="35"/>
    <x v="189"/>
    <n v="0"/>
    <n v="0"/>
    <n v="0"/>
    <n v="0"/>
    <n v="0"/>
    <n v="0"/>
    <n v="0"/>
    <n v="0"/>
    <n v="0"/>
    <n v="0"/>
    <n v="0"/>
    <n v="0"/>
    <n v="0"/>
    <n v="0"/>
    <n v="0"/>
    <n v="0"/>
    <n v="0"/>
    <n v="0"/>
    <n v="0"/>
    <n v="0"/>
  </r>
  <r>
    <x v="35"/>
    <x v="190"/>
    <n v="62453.95999999989"/>
    <n v="0"/>
    <n v="0"/>
    <n v="62453.95999999989"/>
    <n v="0"/>
    <n v="0"/>
    <n v="0"/>
    <n v="0"/>
    <n v="0"/>
    <n v="0"/>
    <n v="0"/>
    <n v="0"/>
    <n v="0"/>
    <n v="0"/>
    <n v="0"/>
    <n v="0"/>
    <n v="0"/>
    <n v="0"/>
    <n v="0"/>
    <n v="0"/>
  </r>
  <r>
    <x v="35"/>
    <x v="191"/>
    <n v="0"/>
    <n v="0"/>
    <n v="0"/>
    <n v="0"/>
    <n v="0"/>
    <n v="0"/>
    <n v="0"/>
    <n v="0"/>
    <n v="0"/>
    <n v="0"/>
    <n v="0"/>
    <n v="0"/>
    <n v="0"/>
    <n v="0"/>
    <n v="0"/>
    <n v="0"/>
    <n v="0"/>
    <n v="0"/>
    <n v="0"/>
    <n v="0"/>
  </r>
  <r>
    <x v="36"/>
    <x v="192"/>
    <n v="0"/>
    <n v="0"/>
    <n v="0"/>
    <n v="0"/>
    <n v="0"/>
    <n v="0"/>
    <n v="0"/>
    <n v="0"/>
    <n v="0"/>
    <n v="0"/>
    <n v="0"/>
    <n v="0"/>
    <n v="0"/>
    <n v="0"/>
    <n v="0"/>
    <n v="0"/>
    <n v="0"/>
    <n v="0"/>
    <n v="0"/>
    <n v="0"/>
  </r>
  <r>
    <x v="36"/>
    <x v="193"/>
    <n v="631205.97999999986"/>
    <n v="0"/>
    <n v="0"/>
    <n v="631205.97999999986"/>
    <n v="0"/>
    <n v="0"/>
    <n v="0"/>
    <n v="0"/>
    <n v="0"/>
    <n v="0"/>
    <n v="0"/>
    <n v="0"/>
    <n v="0"/>
    <n v="0"/>
    <n v="0"/>
    <n v="0"/>
    <n v="0"/>
    <n v="0"/>
    <n v="0"/>
    <n v="0"/>
  </r>
  <r>
    <x v="36"/>
    <x v="194"/>
    <n v="0"/>
    <n v="0"/>
    <n v="0"/>
    <n v="0"/>
    <n v="0"/>
    <n v="0"/>
    <n v="0"/>
    <n v="0"/>
    <n v="0"/>
    <n v="0"/>
    <n v="0"/>
    <n v="0"/>
    <n v="0"/>
    <n v="0"/>
    <n v="0"/>
    <n v="0"/>
    <n v="0"/>
    <n v="0"/>
    <n v="0"/>
    <n v="0"/>
  </r>
  <r>
    <x v="36"/>
    <x v="195"/>
    <n v="0"/>
    <n v="0"/>
    <n v="0"/>
    <n v="0"/>
    <n v="0"/>
    <n v="0"/>
    <n v="0"/>
    <n v="0"/>
    <n v="0"/>
    <n v="0"/>
    <n v="0"/>
    <n v="0"/>
    <n v="0"/>
    <n v="0"/>
    <n v="0"/>
    <n v="0"/>
    <n v="0"/>
    <n v="0"/>
    <n v="0"/>
    <n v="0"/>
  </r>
  <r>
    <x v="37"/>
    <x v="196"/>
    <n v="0"/>
    <n v="0"/>
    <n v="0"/>
    <n v="0"/>
    <n v="0"/>
    <n v="0"/>
    <n v="0"/>
    <n v="0"/>
    <n v="0"/>
    <n v="0"/>
    <n v="0"/>
    <n v="0"/>
    <n v="0"/>
    <n v="0"/>
    <n v="0"/>
    <n v="0"/>
    <n v="0"/>
    <n v="0"/>
    <n v="0"/>
    <n v="0"/>
  </r>
  <r>
    <x v="37"/>
    <x v="197"/>
    <n v="-283052.63999999996"/>
    <n v="0"/>
    <n v="0"/>
    <n v="-283052.63999999996"/>
    <n v="0"/>
    <n v="0"/>
    <n v="0"/>
    <n v="0"/>
    <n v="0"/>
    <n v="0"/>
    <n v="0"/>
    <n v="0"/>
    <n v="0"/>
    <n v="0"/>
    <n v="0"/>
    <n v="0"/>
    <n v="0"/>
    <n v="0"/>
    <n v="0"/>
    <n v="0"/>
  </r>
  <r>
    <x v="37"/>
    <x v="198"/>
    <n v="0"/>
    <n v="0"/>
    <n v="0"/>
    <n v="0"/>
    <n v="0"/>
    <n v="0"/>
    <n v="0"/>
    <n v="0"/>
    <n v="0"/>
    <n v="0"/>
    <n v="0"/>
    <n v="0"/>
    <n v="0"/>
    <n v="0"/>
    <n v="0"/>
    <n v="0"/>
    <n v="0"/>
    <n v="0"/>
    <n v="0"/>
    <n v="0"/>
  </r>
  <r>
    <x v="37"/>
    <x v="199"/>
    <n v="0"/>
    <n v="0"/>
    <n v="0"/>
    <n v="0"/>
    <n v="0"/>
    <n v="0"/>
    <n v="0"/>
    <n v="0"/>
    <n v="0"/>
    <n v="0"/>
    <n v="0"/>
    <n v="0"/>
    <n v="0"/>
    <n v="0"/>
    <n v="0"/>
    <n v="0"/>
    <n v="0"/>
    <n v="0"/>
    <n v="0"/>
    <n v="0"/>
  </r>
  <r>
    <x v="38"/>
    <x v="200"/>
    <n v="0"/>
    <n v="0"/>
    <n v="0"/>
    <n v="0"/>
    <n v="0"/>
    <n v="0"/>
    <n v="0"/>
    <n v="0"/>
    <n v="0"/>
    <n v="0"/>
    <n v="0"/>
    <n v="0"/>
    <n v="0"/>
    <n v="0"/>
    <n v="0"/>
    <n v="0"/>
    <n v="0"/>
    <n v="0"/>
    <n v="0"/>
    <n v="0"/>
  </r>
  <r>
    <x v="38"/>
    <x v="201"/>
    <n v="-285699.38000000012"/>
    <n v="0"/>
    <n v="0"/>
    <n v="-285699.38000000012"/>
    <n v="0"/>
    <n v="0"/>
    <n v="0"/>
    <n v="0"/>
    <n v="0"/>
    <n v="0"/>
    <n v="0"/>
    <n v="0"/>
    <n v="0"/>
    <n v="0"/>
    <n v="0"/>
    <n v="0"/>
    <n v="0"/>
    <n v="0"/>
    <n v="0"/>
    <n v="0"/>
  </r>
  <r>
    <x v="38"/>
    <x v="202"/>
    <n v="0"/>
    <n v="0"/>
    <n v="0"/>
    <n v="0"/>
    <n v="0"/>
    <n v="0"/>
    <n v="0"/>
    <n v="0"/>
    <n v="0"/>
    <n v="0"/>
    <n v="0"/>
    <n v="0"/>
    <n v="0"/>
    <n v="0"/>
    <n v="0"/>
    <n v="0"/>
    <n v="0"/>
    <n v="0"/>
    <n v="0"/>
    <n v="0"/>
  </r>
  <r>
    <x v="38"/>
    <x v="203"/>
    <n v="-9190.58"/>
    <n v="0"/>
    <n v="0"/>
    <n v="-9190.58"/>
    <n v="0"/>
    <n v="0"/>
    <n v="0"/>
    <n v="0"/>
    <n v="0"/>
    <n v="0"/>
    <n v="0"/>
    <n v="0"/>
    <n v="0"/>
    <n v="0"/>
    <n v="0"/>
    <n v="0"/>
    <n v="0"/>
    <n v="0"/>
    <n v="0"/>
    <n v="0"/>
  </r>
  <r>
    <x v="38"/>
    <x v="204"/>
    <n v="0"/>
    <n v="0"/>
    <n v="0"/>
    <n v="0"/>
    <n v="0"/>
    <n v="0"/>
    <n v="0"/>
    <n v="0"/>
    <n v="0"/>
    <n v="0"/>
    <n v="0"/>
    <n v="0"/>
    <n v="0"/>
    <n v="0"/>
    <n v="0"/>
    <n v="0"/>
    <n v="0"/>
    <n v="0"/>
    <n v="0"/>
    <n v="0"/>
  </r>
  <r>
    <x v="39"/>
    <x v="205"/>
    <n v="0"/>
    <n v="0"/>
    <n v="0"/>
    <n v="0"/>
    <n v="0"/>
    <n v="0"/>
    <n v="0"/>
    <n v="0"/>
    <n v="0"/>
    <n v="0"/>
    <n v="0"/>
    <n v="0"/>
    <n v="0"/>
    <n v="0"/>
    <n v="0"/>
    <n v="0"/>
    <n v="0"/>
    <n v="0"/>
    <n v="0"/>
    <n v="0"/>
  </r>
  <r>
    <x v="39"/>
    <x v="206"/>
    <n v="-4615817.8000000091"/>
    <n v="0"/>
    <n v="0"/>
    <n v="-4615817.8000000091"/>
    <n v="0"/>
    <n v="0"/>
    <n v="0"/>
    <n v="0"/>
    <n v="0"/>
    <n v="0"/>
    <n v="0"/>
    <n v="0"/>
    <n v="0"/>
    <n v="0"/>
    <n v="0"/>
    <n v="0"/>
    <n v="0"/>
    <n v="0"/>
    <n v="0"/>
    <n v="0"/>
  </r>
  <r>
    <x v="39"/>
    <x v="207"/>
    <n v="-241783.84000000078"/>
    <n v="0"/>
    <n v="0"/>
    <n v="-241783.84000000078"/>
    <n v="0"/>
    <n v="0"/>
    <n v="0"/>
    <n v="0"/>
    <n v="0"/>
    <n v="0"/>
    <n v="0"/>
    <n v="0"/>
    <n v="0"/>
    <n v="0"/>
    <n v="0"/>
    <n v="0"/>
    <n v="0"/>
    <n v="0"/>
    <n v="0"/>
    <n v="0"/>
  </r>
  <r>
    <x v="39"/>
    <x v="208"/>
    <n v="0"/>
    <n v="0"/>
    <n v="0"/>
    <n v="0"/>
    <n v="0"/>
    <n v="0"/>
    <n v="0"/>
    <n v="0"/>
    <n v="0"/>
    <n v="0"/>
    <n v="0"/>
    <n v="0"/>
    <n v="0"/>
    <n v="0"/>
    <n v="0"/>
    <n v="0"/>
    <n v="0"/>
    <n v="0"/>
    <n v="0"/>
    <n v="0"/>
  </r>
  <r>
    <x v="39"/>
    <x v="209"/>
    <n v="76879.429999999993"/>
    <n v="0"/>
    <n v="0"/>
    <n v="76879.429999999993"/>
    <n v="0"/>
    <n v="0"/>
    <n v="0"/>
    <n v="0"/>
    <n v="0"/>
    <n v="0"/>
    <n v="0"/>
    <n v="0"/>
    <n v="0"/>
    <n v="0"/>
    <n v="0"/>
    <n v="0"/>
    <n v="0"/>
    <n v="0"/>
    <n v="0"/>
    <n v="0"/>
  </r>
  <r>
    <x v="39"/>
    <x v="210"/>
    <n v="32870.339999999997"/>
    <n v="0"/>
    <n v="0"/>
    <n v="32870.339999999997"/>
    <n v="0"/>
    <n v="0"/>
    <n v="0"/>
    <n v="0"/>
    <n v="0"/>
    <n v="0"/>
    <n v="0"/>
    <n v="0"/>
    <n v="0"/>
    <n v="0"/>
    <n v="0"/>
    <n v="0"/>
    <n v="0"/>
    <n v="0"/>
    <n v="0"/>
    <n v="0"/>
  </r>
  <r>
    <x v="39"/>
    <x v="211"/>
    <n v="-585"/>
    <n v="0"/>
    <n v="0"/>
    <n v="-585"/>
    <n v="0"/>
    <n v="0"/>
    <n v="0"/>
    <n v="0"/>
    <n v="0"/>
    <n v="0"/>
    <n v="0"/>
    <n v="0"/>
    <n v="0"/>
    <n v="0"/>
    <n v="0"/>
    <n v="0"/>
    <n v="0"/>
    <n v="0"/>
    <n v="0"/>
    <n v="0"/>
  </r>
  <r>
    <x v="40"/>
    <x v="212"/>
    <n v="0"/>
    <n v="0"/>
    <n v="0"/>
    <n v="0"/>
    <n v="0"/>
    <n v="0"/>
    <n v="0"/>
    <n v="0"/>
    <n v="0"/>
    <n v="0"/>
    <n v="0"/>
    <n v="0"/>
    <n v="0"/>
    <n v="0"/>
    <n v="0"/>
    <n v="0"/>
    <n v="0"/>
    <n v="0"/>
    <n v="0"/>
    <n v="0"/>
  </r>
  <r>
    <x v="40"/>
    <x v="213"/>
    <n v="80649809.890000001"/>
    <n v="0"/>
    <n v="0"/>
    <n v="80649809.890000001"/>
    <n v="112442.05"/>
    <n v="0"/>
    <n v="0"/>
    <n v="112442.05"/>
    <n v="21999276.120000001"/>
    <n v="0"/>
    <n v="0"/>
    <n v="21999276.120000001"/>
    <n v="0"/>
    <n v="0"/>
    <n v="0"/>
    <n v="0"/>
    <n v="124449930.72"/>
    <n v="0"/>
    <n v="0"/>
    <n v="124449930.72"/>
  </r>
  <r>
    <x v="40"/>
    <x v="214"/>
    <n v="-74874612.36999999"/>
    <n v="0"/>
    <n v="0"/>
    <n v="-74874612.36999999"/>
    <n v="0"/>
    <n v="0"/>
    <n v="0"/>
    <n v="0"/>
    <n v="74959030.530000001"/>
    <n v="0"/>
    <n v="0"/>
    <n v="74959030.530000001"/>
    <n v="0"/>
    <n v="0"/>
    <n v="0"/>
    <n v="0"/>
    <n v="0"/>
    <n v="0"/>
    <n v="0"/>
    <n v="0"/>
  </r>
  <r>
    <x v="40"/>
    <x v="215"/>
    <n v="0"/>
    <n v="0"/>
    <n v="0"/>
    <n v="0"/>
    <n v="0"/>
    <n v="0"/>
    <n v="0"/>
    <n v="0"/>
    <n v="0"/>
    <n v="0"/>
    <n v="0"/>
    <n v="0"/>
    <n v="0"/>
    <n v="0"/>
    <n v="0"/>
    <n v="0"/>
    <n v="0"/>
    <n v="0"/>
    <n v="0"/>
    <n v="0"/>
  </r>
  <r>
    <x v="40"/>
    <x v="216"/>
    <n v="11770000.470000001"/>
    <n v="0"/>
    <n v="0"/>
    <n v="11770000.470000001"/>
    <n v="0"/>
    <n v="0"/>
    <n v="0"/>
    <n v="0"/>
    <n v="-11144207.4"/>
    <n v="0"/>
    <n v="0"/>
    <n v="-11144207.4"/>
    <n v="0"/>
    <n v="0"/>
    <n v="0"/>
    <n v="0"/>
    <n v="0"/>
    <n v="0"/>
    <n v="0"/>
    <n v="0"/>
  </r>
  <r>
    <x v="40"/>
    <x v="217"/>
    <n v="0"/>
    <n v="0"/>
    <n v="0"/>
    <n v="0"/>
    <n v="0"/>
    <n v="0"/>
    <n v="0"/>
    <n v="0"/>
    <n v="0"/>
    <n v="0"/>
    <n v="0"/>
    <n v="0"/>
    <n v="0"/>
    <n v="0"/>
    <n v="0"/>
    <n v="0"/>
    <n v="0"/>
    <n v="0"/>
    <n v="0"/>
    <n v="0"/>
  </r>
  <r>
    <x v="40"/>
    <x v="218"/>
    <n v="1782111.85"/>
    <n v="0"/>
    <n v="0"/>
    <n v="1782111.85"/>
    <n v="0"/>
    <n v="0"/>
    <n v="0"/>
    <n v="0"/>
    <n v="57993.82"/>
    <n v="0"/>
    <n v="0"/>
    <n v="57993.82"/>
    <n v="0"/>
    <n v="0"/>
    <n v="0"/>
    <n v="0"/>
    <n v="8075.8499999999995"/>
    <n v="0"/>
    <n v="0"/>
    <n v="8075.8499999999995"/>
  </r>
  <r>
    <x v="40"/>
    <x v="219"/>
    <n v="0"/>
    <n v="0"/>
    <n v="0"/>
    <n v="0"/>
    <n v="0"/>
    <n v="0"/>
    <n v="0"/>
    <n v="0"/>
    <n v="0"/>
    <n v="0"/>
    <n v="0"/>
    <n v="0"/>
    <n v="0"/>
    <n v="0"/>
    <n v="0"/>
    <n v="0"/>
    <n v="0"/>
    <n v="0"/>
    <n v="0"/>
    <n v="0"/>
  </r>
  <r>
    <x v="40"/>
    <x v="220"/>
    <n v="330302.19"/>
    <n v="0"/>
    <n v="0"/>
    <n v="330302.19"/>
    <n v="0"/>
    <n v="0"/>
    <n v="0"/>
    <n v="0"/>
    <n v="552080.34"/>
    <n v="0"/>
    <n v="0"/>
    <n v="552080.34"/>
    <n v="0"/>
    <n v="0"/>
    <n v="0"/>
    <n v="0"/>
    <n v="61013.440000000002"/>
    <n v="0"/>
    <n v="0"/>
    <n v="61013.440000000002"/>
  </r>
  <r>
    <x v="40"/>
    <x v="221"/>
    <n v="0"/>
    <n v="0"/>
    <n v="0"/>
    <n v="0"/>
    <n v="0"/>
    <n v="0"/>
    <n v="0"/>
    <n v="0"/>
    <n v="0"/>
    <n v="0"/>
    <n v="0"/>
    <n v="0"/>
    <n v="0"/>
    <n v="0"/>
    <n v="0"/>
    <n v="0"/>
    <n v="0"/>
    <n v="0"/>
    <n v="0"/>
    <n v="0"/>
  </r>
  <r>
    <x v="40"/>
    <x v="222"/>
    <n v="0"/>
    <n v="0"/>
    <n v="0"/>
    <n v="0"/>
    <n v="0"/>
    <n v="0"/>
    <n v="0"/>
    <n v="0"/>
    <n v="0"/>
    <n v="0"/>
    <n v="0"/>
    <n v="0"/>
    <n v="0"/>
    <n v="0"/>
    <n v="0"/>
    <n v="0"/>
    <n v="0"/>
    <n v="0"/>
    <n v="0"/>
    <n v="0"/>
  </r>
  <r>
    <x v="41"/>
    <x v="223"/>
    <n v="0"/>
    <n v="0"/>
    <n v="0"/>
    <n v="0"/>
    <n v="0"/>
    <n v="0"/>
    <n v="0"/>
    <n v="0"/>
    <n v="0"/>
    <n v="0"/>
    <n v="0"/>
    <n v="0"/>
    <n v="0"/>
    <n v="0"/>
    <n v="0"/>
    <n v="0"/>
    <n v="0"/>
    <n v="0"/>
    <n v="0"/>
    <n v="0"/>
  </r>
  <r>
    <x v="41"/>
    <x v="224"/>
    <n v="-4.7293724492192268E-11"/>
    <n v="0"/>
    <n v="0"/>
    <n v="-4.7293724492192268E-11"/>
    <n v="0"/>
    <n v="0"/>
    <n v="0"/>
    <n v="0"/>
    <n v="41935.539999992943"/>
    <n v="0"/>
    <n v="0"/>
    <n v="41935.539999992943"/>
    <n v="0"/>
    <n v="0"/>
    <n v="0"/>
    <n v="0"/>
    <n v="0"/>
    <n v="0"/>
    <n v="0"/>
    <n v="0"/>
  </r>
  <r>
    <x v="41"/>
    <x v="225"/>
    <n v="0"/>
    <n v="0"/>
    <n v="0"/>
    <n v="0"/>
    <n v="0"/>
    <n v="0"/>
    <n v="0"/>
    <n v="0"/>
    <n v="0"/>
    <n v="0"/>
    <n v="0"/>
    <n v="0"/>
    <n v="0"/>
    <n v="0"/>
    <n v="0"/>
    <n v="0"/>
    <n v="0"/>
    <n v="0"/>
    <n v="0"/>
    <n v="0"/>
  </r>
  <r>
    <x v="41"/>
    <x v="226"/>
    <n v="0"/>
    <n v="0"/>
    <n v="0"/>
    <n v="0"/>
    <n v="0"/>
    <n v="0"/>
    <n v="0"/>
    <n v="0"/>
    <n v="0"/>
    <n v="0"/>
    <n v="0"/>
    <n v="0"/>
    <n v="0"/>
    <n v="0"/>
    <n v="0"/>
    <n v="0"/>
    <n v="0"/>
    <n v="0"/>
    <n v="0"/>
    <n v="0"/>
  </r>
  <r>
    <x v="41"/>
    <x v="227"/>
    <n v="0"/>
    <n v="0"/>
    <n v="0"/>
    <n v="0"/>
    <n v="0"/>
    <n v="0"/>
    <n v="0"/>
    <n v="0"/>
    <n v="0"/>
    <n v="0"/>
    <n v="0"/>
    <n v="0"/>
    <n v="0"/>
    <n v="0"/>
    <n v="0"/>
    <n v="0"/>
    <n v="0"/>
    <n v="0"/>
    <n v="0"/>
    <n v="0"/>
  </r>
  <r>
    <x v="41"/>
    <x v="228"/>
    <n v="0"/>
    <n v="0"/>
    <n v="0"/>
    <n v="0"/>
    <n v="0"/>
    <n v="0"/>
    <n v="0"/>
    <n v="0"/>
    <n v="0"/>
    <n v="0"/>
    <n v="0"/>
    <n v="0"/>
    <n v="0"/>
    <n v="0"/>
    <n v="0"/>
    <n v="0"/>
    <n v="0"/>
    <n v="0"/>
    <n v="0"/>
    <n v="0"/>
  </r>
  <r>
    <x v="41"/>
    <x v="229"/>
    <n v="0"/>
    <n v="0"/>
    <n v="0"/>
    <n v="0"/>
    <n v="0"/>
    <n v="0"/>
    <n v="0"/>
    <n v="0"/>
    <n v="0"/>
    <n v="0"/>
    <n v="0"/>
    <n v="0"/>
    <n v="0"/>
    <n v="0"/>
    <n v="0"/>
    <n v="0"/>
    <n v="0"/>
    <n v="0"/>
    <n v="0"/>
    <n v="0"/>
  </r>
  <r>
    <x v="42"/>
    <x v="230"/>
    <n v="0"/>
    <n v="0"/>
    <n v="0"/>
    <n v="0"/>
    <n v="0"/>
    <n v="0"/>
    <n v="0"/>
    <n v="0"/>
    <n v="0"/>
    <n v="0"/>
    <n v="0"/>
    <n v="0"/>
    <n v="0"/>
    <n v="0"/>
    <n v="0"/>
    <n v="0"/>
    <n v="0"/>
    <n v="0"/>
    <n v="0"/>
    <n v="0"/>
  </r>
  <r>
    <x v="42"/>
    <x v="231"/>
    <n v="6822372.5599999893"/>
    <n v="0"/>
    <n v="0"/>
    <n v="6822372.5599999893"/>
    <n v="1300"/>
    <n v="0"/>
    <n v="0"/>
    <n v="1300"/>
    <n v="0"/>
    <n v="0"/>
    <n v="0"/>
    <n v="0"/>
    <n v="0"/>
    <n v="0"/>
    <n v="0"/>
    <n v="0"/>
    <n v="-7.2759576141834259E-12"/>
    <n v="0"/>
    <n v="0"/>
    <n v="-7.2759576141834259E-12"/>
  </r>
  <r>
    <x v="42"/>
    <x v="232"/>
    <n v="0"/>
    <n v="0"/>
    <n v="0"/>
    <n v="0"/>
    <n v="0"/>
    <n v="0"/>
    <n v="0"/>
    <n v="0"/>
    <n v="0"/>
    <n v="0"/>
    <n v="0"/>
    <n v="0"/>
    <n v="0"/>
    <n v="0"/>
    <n v="0"/>
    <n v="0"/>
    <n v="0"/>
    <n v="0"/>
    <n v="0"/>
    <n v="0"/>
  </r>
  <r>
    <x v="42"/>
    <x v="233"/>
    <n v="-133458.89000000001"/>
    <n v="0"/>
    <n v="0"/>
    <n v="-133458.89000000001"/>
    <n v="0"/>
    <n v="0"/>
    <n v="0"/>
    <n v="0"/>
    <n v="0"/>
    <n v="0"/>
    <n v="0"/>
    <n v="0"/>
    <n v="0"/>
    <n v="0"/>
    <n v="0"/>
    <n v="0"/>
    <n v="0"/>
    <n v="0"/>
    <n v="0"/>
    <n v="0"/>
  </r>
  <r>
    <x v="42"/>
    <x v="234"/>
    <n v="0"/>
    <n v="0"/>
    <n v="0"/>
    <n v="0"/>
    <n v="0"/>
    <n v="0"/>
    <n v="0"/>
    <n v="0"/>
    <n v="0"/>
    <n v="0"/>
    <n v="0"/>
    <n v="0"/>
    <n v="0"/>
    <n v="0"/>
    <n v="0"/>
    <n v="0"/>
    <n v="0"/>
    <n v="0"/>
    <n v="0"/>
    <n v="0"/>
  </r>
  <r>
    <x v="42"/>
    <x v="235"/>
    <n v="132014.45999999859"/>
    <n v="0"/>
    <n v="0"/>
    <n v="132014.45999999859"/>
    <n v="0"/>
    <n v="0"/>
    <n v="0"/>
    <n v="0"/>
    <n v="0"/>
    <n v="0"/>
    <n v="0"/>
    <n v="0"/>
    <n v="0"/>
    <n v="0"/>
    <n v="0"/>
    <n v="0"/>
    <n v="79216.23"/>
    <n v="0"/>
    <n v="0"/>
    <n v="79216.23"/>
  </r>
  <r>
    <x v="42"/>
    <x v="236"/>
    <n v="0"/>
    <n v="0"/>
    <n v="0"/>
    <n v="0"/>
    <n v="0"/>
    <n v="0"/>
    <n v="0"/>
    <n v="0"/>
    <n v="0"/>
    <n v="0"/>
    <n v="0"/>
    <n v="0"/>
    <n v="0"/>
    <n v="0"/>
    <n v="0"/>
    <n v="0"/>
    <n v="0"/>
    <n v="0"/>
    <n v="0"/>
    <n v="0"/>
  </r>
  <r>
    <x v="43"/>
    <x v="237"/>
    <n v="0"/>
    <n v="0"/>
    <n v="0"/>
    <n v="0"/>
    <n v="0"/>
    <n v="0"/>
    <n v="0"/>
    <n v="0"/>
    <n v="0"/>
    <n v="0"/>
    <n v="0"/>
    <n v="0"/>
    <n v="0"/>
    <n v="0"/>
    <n v="0"/>
    <n v="0"/>
    <n v="0"/>
    <n v="0"/>
    <n v="0"/>
    <n v="0"/>
  </r>
  <r>
    <x v="43"/>
    <x v="238"/>
    <n v="2542418.7799999956"/>
    <n v="0"/>
    <n v="0"/>
    <n v="2542418.7799999956"/>
    <n v="31925"/>
    <n v="0"/>
    <n v="0"/>
    <n v="31925"/>
    <n v="0"/>
    <n v="0"/>
    <n v="0"/>
    <n v="0"/>
    <n v="0"/>
    <n v="0"/>
    <n v="0"/>
    <n v="0"/>
    <n v="3648608.35"/>
    <n v="0"/>
    <n v="0"/>
    <n v="3648608.35"/>
  </r>
  <r>
    <x v="43"/>
    <x v="239"/>
    <n v="0"/>
    <n v="0"/>
    <n v="0"/>
    <n v="0"/>
    <n v="0"/>
    <n v="0"/>
    <n v="0"/>
    <n v="0"/>
    <n v="0"/>
    <n v="0"/>
    <n v="0"/>
    <n v="0"/>
    <n v="0"/>
    <n v="0"/>
    <n v="0"/>
    <n v="0"/>
    <n v="0"/>
    <n v="0"/>
    <n v="0"/>
    <n v="0"/>
  </r>
  <r>
    <x v="43"/>
    <x v="240"/>
    <n v="-1134959.6700000004"/>
    <n v="0"/>
    <n v="0"/>
    <n v="-1134959.6700000004"/>
    <n v="0"/>
    <n v="0"/>
    <n v="0"/>
    <n v="0"/>
    <n v="0"/>
    <n v="0"/>
    <n v="0"/>
    <n v="0"/>
    <n v="0"/>
    <n v="0"/>
    <n v="0"/>
    <n v="0"/>
    <n v="0"/>
    <n v="0"/>
    <n v="0"/>
    <n v="0"/>
  </r>
  <r>
    <x v="43"/>
    <x v="241"/>
    <n v="0"/>
    <n v="0"/>
    <n v="0"/>
    <n v="0"/>
    <n v="0"/>
    <n v="0"/>
    <n v="0"/>
    <n v="0"/>
    <n v="0"/>
    <n v="0"/>
    <n v="0"/>
    <n v="0"/>
    <n v="0"/>
    <n v="0"/>
    <n v="0"/>
    <n v="0"/>
    <n v="0"/>
    <n v="0"/>
    <n v="0"/>
    <n v="0"/>
  </r>
  <r>
    <x v="43"/>
    <x v="242"/>
    <n v="66706713.539999999"/>
    <n v="0"/>
    <n v="0"/>
    <n v="66706713.539999999"/>
    <n v="0"/>
    <n v="0"/>
    <n v="0"/>
    <n v="0"/>
    <n v="0"/>
    <n v="0"/>
    <n v="0"/>
    <n v="0"/>
    <n v="0"/>
    <n v="0"/>
    <n v="0"/>
    <n v="0"/>
    <n v="0"/>
    <n v="0"/>
    <n v="0"/>
    <n v="0"/>
  </r>
  <r>
    <x v="43"/>
    <x v="243"/>
    <n v="0"/>
    <n v="0"/>
    <n v="0"/>
    <n v="0"/>
    <n v="0"/>
    <n v="0"/>
    <n v="0"/>
    <n v="0"/>
    <n v="0"/>
    <n v="0"/>
    <n v="0"/>
    <n v="0"/>
    <n v="0"/>
    <n v="0"/>
    <n v="0"/>
    <n v="0"/>
    <n v="0"/>
    <n v="0"/>
    <n v="0"/>
    <n v="0"/>
  </r>
  <r>
    <x v="43"/>
    <x v="244"/>
    <n v="0"/>
    <n v="0"/>
    <n v="0"/>
    <n v="0"/>
    <n v="0"/>
    <n v="0"/>
    <n v="0"/>
    <n v="0"/>
    <n v="0"/>
    <n v="0"/>
    <n v="0"/>
    <n v="0"/>
    <n v="0"/>
    <n v="0"/>
    <n v="0"/>
    <n v="0"/>
    <n v="0"/>
    <n v="0"/>
    <n v="0"/>
    <n v="0"/>
  </r>
  <r>
    <x v="44"/>
    <x v="245"/>
    <n v="0"/>
    <n v="0"/>
    <n v="0"/>
    <n v="0"/>
    <n v="0"/>
    <n v="0"/>
    <n v="0"/>
    <n v="0"/>
    <n v="0"/>
    <n v="0"/>
    <n v="0"/>
    <n v="0"/>
    <n v="0"/>
    <n v="0"/>
    <n v="0"/>
    <n v="0"/>
    <n v="0"/>
    <n v="0"/>
    <n v="0"/>
    <n v="0"/>
  </r>
  <r>
    <x v="44"/>
    <x v="246"/>
    <n v="414281.88999999972"/>
    <n v="0"/>
    <n v="0"/>
    <n v="414281.88999999972"/>
    <n v="0"/>
    <n v="0"/>
    <n v="0"/>
    <n v="0"/>
    <n v="0"/>
    <n v="0"/>
    <n v="0"/>
    <n v="0"/>
    <n v="0"/>
    <n v="0"/>
    <n v="0"/>
    <n v="0"/>
    <n v="0"/>
    <n v="0"/>
    <n v="0"/>
    <n v="0"/>
  </r>
  <r>
    <x v="44"/>
    <x v="247"/>
    <n v="0"/>
    <n v="0"/>
    <n v="0"/>
    <n v="0"/>
    <n v="0"/>
    <n v="0"/>
    <n v="0"/>
    <n v="0"/>
    <n v="0"/>
    <n v="0"/>
    <n v="0"/>
    <n v="0"/>
    <n v="0"/>
    <n v="0"/>
    <n v="0"/>
    <n v="0"/>
    <n v="0"/>
    <n v="0"/>
    <n v="0"/>
    <n v="0"/>
  </r>
  <r>
    <x v="44"/>
    <x v="248"/>
    <n v="0"/>
    <n v="0"/>
    <n v="0"/>
    <n v="0"/>
    <n v="0"/>
    <n v="0"/>
    <n v="0"/>
    <n v="0"/>
    <n v="0"/>
    <n v="0"/>
    <n v="0"/>
    <n v="0"/>
    <n v="0"/>
    <n v="0"/>
    <n v="0"/>
    <n v="0"/>
    <n v="0"/>
    <n v="0"/>
    <n v="0"/>
    <n v="0"/>
  </r>
  <r>
    <x v="45"/>
    <x v="249"/>
    <n v="0"/>
    <n v="0"/>
    <n v="0"/>
    <n v="0"/>
    <n v="0"/>
    <n v="0"/>
    <n v="0"/>
    <n v="0"/>
    <n v="0"/>
    <n v="0"/>
    <n v="0"/>
    <n v="0"/>
    <n v="0"/>
    <n v="0"/>
    <n v="0"/>
    <n v="0"/>
    <n v="0"/>
    <n v="0"/>
    <n v="0"/>
    <n v="0"/>
  </r>
  <r>
    <x v="45"/>
    <x v="250"/>
    <n v="100397.45999999996"/>
    <n v="0"/>
    <n v="0"/>
    <n v="100397.45999999996"/>
    <n v="0"/>
    <n v="0"/>
    <n v="0"/>
    <n v="0"/>
    <n v="0"/>
    <n v="0"/>
    <n v="0"/>
    <n v="0"/>
    <n v="0"/>
    <n v="0"/>
    <n v="0"/>
    <n v="0"/>
    <n v="0"/>
    <n v="0"/>
    <n v="0"/>
    <n v="0"/>
  </r>
  <r>
    <x v="45"/>
    <x v="251"/>
    <n v="0"/>
    <n v="0"/>
    <n v="0"/>
    <n v="0"/>
    <n v="0"/>
    <n v="0"/>
    <n v="0"/>
    <n v="0"/>
    <n v="0"/>
    <n v="0"/>
    <n v="0"/>
    <n v="0"/>
    <n v="0"/>
    <n v="0"/>
    <n v="0"/>
    <n v="0"/>
    <n v="0"/>
    <n v="0"/>
    <n v="0"/>
    <n v="0"/>
  </r>
  <r>
    <x v="45"/>
    <x v="252"/>
    <n v="0"/>
    <n v="0"/>
    <n v="0"/>
    <n v="0"/>
    <n v="0"/>
    <n v="0"/>
    <n v="0"/>
    <n v="0"/>
    <n v="0"/>
    <n v="0"/>
    <n v="0"/>
    <n v="0"/>
    <n v="0"/>
    <n v="0"/>
    <n v="0"/>
    <n v="0"/>
    <n v="0"/>
    <n v="0"/>
    <n v="0"/>
    <n v="0"/>
  </r>
  <r>
    <x v="45"/>
    <x v="253"/>
    <n v="0"/>
    <n v="0"/>
    <n v="0"/>
    <n v="0"/>
    <n v="0"/>
    <n v="0"/>
    <n v="0"/>
    <n v="0"/>
    <n v="0"/>
    <n v="0"/>
    <n v="0"/>
    <n v="0"/>
    <n v="0"/>
    <n v="0"/>
    <n v="0"/>
    <n v="0"/>
    <n v="0"/>
    <n v="0"/>
    <n v="0"/>
    <n v="0"/>
  </r>
  <r>
    <x v="45"/>
    <x v="254"/>
    <n v="0"/>
    <n v="0"/>
    <n v="0"/>
    <n v="0"/>
    <n v="0"/>
    <n v="0"/>
    <n v="0"/>
    <n v="0"/>
    <n v="0"/>
    <n v="0"/>
    <n v="0"/>
    <n v="0"/>
    <n v="0"/>
    <n v="0"/>
    <n v="0"/>
    <n v="0"/>
    <n v="0"/>
    <n v="0"/>
    <n v="0"/>
    <n v="0"/>
  </r>
  <r>
    <x v="45"/>
    <x v="255"/>
    <n v="0"/>
    <n v="0"/>
    <n v="0"/>
    <n v="0"/>
    <n v="0"/>
    <n v="0"/>
    <n v="0"/>
    <n v="0"/>
    <n v="0"/>
    <n v="0"/>
    <n v="0"/>
    <n v="0"/>
    <n v="0"/>
    <n v="0"/>
    <n v="0"/>
    <n v="0"/>
    <n v="0"/>
    <n v="0"/>
    <n v="0"/>
    <n v="0"/>
  </r>
  <r>
    <x v="45"/>
    <x v="256"/>
    <n v="0"/>
    <n v="0"/>
    <n v="0"/>
    <n v="0"/>
    <n v="0"/>
    <n v="0"/>
    <n v="0"/>
    <n v="0"/>
    <n v="0"/>
    <n v="0"/>
    <n v="0"/>
    <n v="0"/>
    <n v="0"/>
    <n v="0"/>
    <n v="0"/>
    <n v="0"/>
    <n v="0"/>
    <n v="0"/>
    <n v="0"/>
    <n v="0"/>
  </r>
  <r>
    <x v="46"/>
    <x v="257"/>
    <n v="0"/>
    <n v="0"/>
    <n v="0"/>
    <n v="0"/>
    <n v="0"/>
    <n v="0"/>
    <n v="0"/>
    <n v="0"/>
    <n v="0"/>
    <n v="0"/>
    <n v="0"/>
    <n v="0"/>
    <n v="0"/>
    <n v="0"/>
    <n v="0"/>
    <n v="0"/>
    <n v="0"/>
    <n v="0"/>
    <n v="0"/>
    <n v="0"/>
  </r>
  <r>
    <x v="46"/>
    <x v="258"/>
    <n v="4544202.2500000093"/>
    <n v="0"/>
    <n v="0"/>
    <n v="4544202.2500000093"/>
    <n v="4300"/>
    <n v="0"/>
    <n v="0"/>
    <n v="4300"/>
    <n v="1072843.7700000047"/>
    <n v="0"/>
    <n v="0"/>
    <n v="1072843.7700000047"/>
    <n v="0"/>
    <n v="0"/>
    <n v="0"/>
    <n v="0"/>
    <n v="24193285.430000003"/>
    <n v="0"/>
    <n v="0"/>
    <n v="24193285.430000003"/>
  </r>
  <r>
    <x v="46"/>
    <x v="259"/>
    <n v="771.4999999999709"/>
    <n v="0"/>
    <n v="0"/>
    <n v="771.4999999999709"/>
    <n v="0"/>
    <n v="0"/>
    <n v="0"/>
    <n v="0"/>
    <n v="-771.5"/>
    <n v="0"/>
    <n v="0"/>
    <n v="-771.5"/>
    <n v="0"/>
    <n v="0"/>
    <n v="0"/>
    <n v="0"/>
    <n v="0"/>
    <n v="0"/>
    <n v="0"/>
    <n v="0"/>
  </r>
  <r>
    <x v="46"/>
    <x v="260"/>
    <n v="-197967.94000000041"/>
    <n v="0"/>
    <n v="0"/>
    <n v="-197967.94000000041"/>
    <n v="0"/>
    <n v="0"/>
    <n v="0"/>
    <n v="0"/>
    <n v="-313463.46999999974"/>
    <n v="0"/>
    <n v="0"/>
    <n v="-313463.46999999974"/>
    <n v="0"/>
    <n v="0"/>
    <n v="0"/>
    <n v="0"/>
    <n v="0"/>
    <n v="0"/>
    <n v="0"/>
    <n v="0"/>
  </r>
  <r>
    <x v="46"/>
    <x v="261"/>
    <n v="0"/>
    <n v="0"/>
    <n v="0"/>
    <n v="0"/>
    <n v="0"/>
    <n v="0"/>
    <n v="0"/>
    <n v="0"/>
    <n v="0"/>
    <n v="0"/>
    <n v="0"/>
    <n v="0"/>
    <n v="0"/>
    <n v="0"/>
    <n v="0"/>
    <n v="0"/>
    <n v="0"/>
    <n v="0"/>
    <n v="0"/>
    <n v="0"/>
  </r>
  <r>
    <x v="46"/>
    <x v="262"/>
    <n v="1.4551915228366852E-11"/>
    <n v="0"/>
    <n v="0"/>
    <n v="1.4551915228366852E-11"/>
    <n v="0"/>
    <n v="0"/>
    <n v="0"/>
    <n v="0"/>
    <n v="0"/>
    <n v="0"/>
    <n v="0"/>
    <n v="0"/>
    <n v="0"/>
    <n v="0"/>
    <n v="0"/>
    <n v="0"/>
    <n v="0"/>
    <n v="0"/>
    <n v="0"/>
    <n v="0"/>
  </r>
  <r>
    <x v="46"/>
    <x v="263"/>
    <n v="0"/>
    <n v="0"/>
    <n v="0"/>
    <n v="0"/>
    <n v="0"/>
    <n v="0"/>
    <n v="0"/>
    <n v="0"/>
    <n v="0"/>
    <n v="0"/>
    <n v="0"/>
    <n v="0"/>
    <n v="0"/>
    <n v="0"/>
    <n v="0"/>
    <n v="0"/>
    <n v="0"/>
    <n v="0"/>
    <n v="0"/>
    <n v="0"/>
  </r>
  <r>
    <x v="47"/>
    <x v="264"/>
    <n v="0"/>
    <n v="0"/>
    <n v="0"/>
    <n v="0"/>
    <n v="0"/>
    <n v="0"/>
    <n v="0"/>
    <n v="0"/>
    <n v="0"/>
    <n v="0"/>
    <n v="0"/>
    <n v="0"/>
    <n v="0"/>
    <n v="0"/>
    <n v="0"/>
    <n v="0"/>
    <n v="0"/>
    <n v="0"/>
    <n v="0"/>
    <n v="0"/>
  </r>
  <r>
    <x v="47"/>
    <x v="265"/>
    <n v="0"/>
    <n v="0"/>
    <n v="0"/>
    <n v="0"/>
    <n v="0"/>
    <n v="0"/>
    <n v="0"/>
    <n v="0"/>
    <n v="0"/>
    <n v="0"/>
    <n v="0"/>
    <n v="0"/>
    <n v="0"/>
    <n v="0"/>
    <n v="0"/>
    <n v="0"/>
    <n v="0"/>
    <n v="0"/>
    <n v="0"/>
    <n v="0"/>
  </r>
  <r>
    <x v="47"/>
    <x v="266"/>
    <n v="0"/>
    <n v="0"/>
    <n v="0"/>
    <n v="0"/>
    <n v="0"/>
    <n v="0"/>
    <n v="0"/>
    <n v="0"/>
    <n v="0"/>
    <n v="0"/>
    <n v="0"/>
    <n v="0"/>
    <n v="0"/>
    <n v="0"/>
    <n v="0"/>
    <n v="0"/>
    <n v="0"/>
    <n v="0"/>
    <n v="0"/>
    <n v="0"/>
  </r>
  <r>
    <x v="47"/>
    <x v="267"/>
    <n v="0"/>
    <n v="0"/>
    <n v="0"/>
    <n v="0"/>
    <n v="0"/>
    <n v="0"/>
    <n v="0"/>
    <n v="0"/>
    <n v="0"/>
    <n v="0"/>
    <n v="0"/>
    <n v="0"/>
    <n v="0"/>
    <n v="0"/>
    <n v="0"/>
    <n v="0"/>
    <n v="0"/>
    <n v="0"/>
    <n v="0"/>
    <n v="0"/>
  </r>
  <r>
    <x v="47"/>
    <x v="268"/>
    <n v="0"/>
    <n v="0"/>
    <n v="0"/>
    <n v="0"/>
    <n v="0"/>
    <n v="0"/>
    <n v="0"/>
    <n v="0"/>
    <n v="0"/>
    <n v="0"/>
    <n v="0"/>
    <n v="0"/>
    <n v="0"/>
    <n v="0"/>
    <n v="0"/>
    <n v="0"/>
    <n v="0"/>
    <n v="0"/>
    <n v="0"/>
    <n v="0"/>
  </r>
  <r>
    <x v="47"/>
    <x v="269"/>
    <n v="0"/>
    <n v="0"/>
    <n v="0"/>
    <n v="0"/>
    <n v="0"/>
    <n v="0"/>
    <n v="0"/>
    <n v="0"/>
    <n v="0"/>
    <n v="0"/>
    <n v="0"/>
    <n v="0"/>
    <n v="0"/>
    <n v="0"/>
    <n v="0"/>
    <n v="0"/>
    <n v="0"/>
    <n v="0"/>
    <n v="0"/>
    <n v="0"/>
  </r>
  <r>
    <x v="47"/>
    <x v="270"/>
    <n v="0"/>
    <n v="0"/>
    <n v="0"/>
    <n v="0"/>
    <n v="0"/>
    <n v="0"/>
    <n v="0"/>
    <n v="0"/>
    <n v="0"/>
    <n v="0"/>
    <n v="0"/>
    <n v="0"/>
    <n v="0"/>
    <n v="0"/>
    <n v="0"/>
    <n v="0"/>
    <n v="0"/>
    <n v="0"/>
    <n v="0"/>
    <n v="0"/>
  </r>
  <r>
    <x v="47"/>
    <x v="271"/>
    <n v="0"/>
    <n v="0"/>
    <n v="0"/>
    <n v="0"/>
    <n v="0"/>
    <n v="0"/>
    <n v="0"/>
    <n v="0"/>
    <n v="0"/>
    <n v="0"/>
    <n v="0"/>
    <n v="0"/>
    <n v="0"/>
    <n v="0"/>
    <n v="0"/>
    <n v="0"/>
    <n v="0"/>
    <n v="0"/>
    <n v="0"/>
    <n v="0"/>
  </r>
  <r>
    <x v="48"/>
    <x v="272"/>
    <n v="0"/>
    <n v="0"/>
    <n v="0"/>
    <n v="0"/>
    <n v="0"/>
    <n v="0"/>
    <n v="0"/>
    <n v="0"/>
    <n v="0"/>
    <n v="0"/>
    <n v="0"/>
    <n v="0"/>
    <n v="0"/>
    <n v="0"/>
    <n v="0"/>
    <n v="0"/>
    <n v="0"/>
    <n v="0"/>
    <n v="0"/>
    <n v="0"/>
  </r>
  <r>
    <x v="48"/>
    <x v="273"/>
    <n v="210450.7800000507"/>
    <n v="0"/>
    <n v="0"/>
    <n v="210450.7800000507"/>
    <n v="11355.74"/>
    <n v="0"/>
    <n v="0"/>
    <n v="11355.74"/>
    <n v="-439561.7099999896"/>
    <n v="0"/>
    <n v="0"/>
    <n v="-439561.7099999896"/>
    <n v="0"/>
    <n v="0"/>
    <n v="0"/>
    <n v="0"/>
    <n v="31807.05"/>
    <n v="0"/>
    <n v="0"/>
    <n v="31807.05"/>
  </r>
  <r>
    <x v="48"/>
    <x v="274"/>
    <n v="-239073824.33000001"/>
    <n v="0"/>
    <n v="0"/>
    <n v="-239073824.33000001"/>
    <n v="0"/>
    <n v="0"/>
    <n v="0"/>
    <n v="0"/>
    <n v="7321666.9800000004"/>
    <n v="0"/>
    <n v="0"/>
    <n v="7321666.9800000004"/>
    <n v="0"/>
    <n v="0"/>
    <n v="0"/>
    <n v="0"/>
    <n v="0"/>
    <n v="0"/>
    <n v="0"/>
    <n v="0"/>
  </r>
  <r>
    <x v="48"/>
    <x v="275"/>
    <n v="0"/>
    <n v="0"/>
    <n v="0"/>
    <n v="0"/>
    <n v="0"/>
    <n v="0"/>
    <n v="0"/>
    <n v="0"/>
    <n v="0"/>
    <n v="0"/>
    <n v="0"/>
    <n v="0"/>
    <n v="0"/>
    <n v="0"/>
    <n v="0"/>
    <n v="0"/>
    <n v="0"/>
    <n v="0"/>
    <n v="0"/>
    <n v="0"/>
  </r>
  <r>
    <x v="48"/>
    <x v="276"/>
    <n v="0"/>
    <n v="0"/>
    <n v="0"/>
    <n v="0"/>
    <n v="0"/>
    <n v="0"/>
    <n v="0"/>
    <n v="0"/>
    <n v="0"/>
    <n v="0"/>
    <n v="0"/>
    <n v="0"/>
    <n v="0"/>
    <n v="0"/>
    <n v="0"/>
    <n v="0"/>
    <n v="0"/>
    <n v="0"/>
    <n v="0"/>
    <n v="0"/>
  </r>
  <r>
    <x v="48"/>
    <x v="277"/>
    <n v="10577664.630000001"/>
    <n v="0"/>
    <n v="0"/>
    <n v="10577664.630000001"/>
    <n v="0"/>
    <n v="0"/>
    <n v="0"/>
    <n v="0"/>
    <n v="50034104.579999998"/>
    <n v="0"/>
    <n v="0"/>
    <n v="50034104.579999998"/>
    <n v="0"/>
    <n v="0"/>
    <n v="0"/>
    <n v="0"/>
    <n v="0"/>
    <n v="0"/>
    <n v="0"/>
    <n v="0"/>
  </r>
  <r>
    <x v="48"/>
    <x v="278"/>
    <n v="0"/>
    <n v="0"/>
    <n v="0"/>
    <n v="0"/>
    <n v="0"/>
    <n v="0"/>
    <n v="0"/>
    <n v="0"/>
    <n v="0"/>
    <n v="0"/>
    <n v="0"/>
    <n v="0"/>
    <n v="0"/>
    <n v="0"/>
    <n v="0"/>
    <n v="0"/>
    <n v="0"/>
    <n v="0"/>
    <n v="0"/>
    <n v="0"/>
  </r>
  <r>
    <x v="48"/>
    <x v="279"/>
    <n v="0"/>
    <n v="0"/>
    <n v="0"/>
    <n v="0"/>
    <n v="0"/>
    <n v="0"/>
    <n v="0"/>
    <n v="0"/>
    <n v="0"/>
    <n v="0"/>
    <n v="0"/>
    <n v="0"/>
    <n v="0"/>
    <n v="0"/>
    <n v="0"/>
    <n v="0"/>
    <n v="0"/>
    <n v="0"/>
    <n v="0"/>
    <n v="0"/>
  </r>
  <r>
    <x v="48"/>
    <x v="280"/>
    <n v="0"/>
    <n v="0"/>
    <n v="0"/>
    <n v="0"/>
    <n v="0"/>
    <n v="0"/>
    <n v="0"/>
    <n v="0"/>
    <n v="0"/>
    <n v="0"/>
    <n v="0"/>
    <n v="0"/>
    <n v="0"/>
    <n v="0"/>
    <n v="0"/>
    <n v="0"/>
    <n v="0"/>
    <n v="0"/>
    <n v="0"/>
    <n v="0"/>
  </r>
  <r>
    <x v="48"/>
    <x v="281"/>
    <n v="0"/>
    <n v="0"/>
    <n v="0"/>
    <n v="0"/>
    <n v="0"/>
    <n v="0"/>
    <n v="0"/>
    <n v="0"/>
    <n v="0"/>
    <n v="0"/>
    <n v="0"/>
    <n v="0"/>
    <n v="0"/>
    <n v="0"/>
    <n v="0"/>
    <n v="0"/>
    <n v="0"/>
    <n v="0"/>
    <n v="0"/>
    <n v="0"/>
  </r>
  <r>
    <x v="48"/>
    <x v="282"/>
    <n v="0"/>
    <n v="0"/>
    <n v="0"/>
    <n v="0"/>
    <n v="0"/>
    <n v="0"/>
    <n v="0"/>
    <n v="0"/>
    <n v="0"/>
    <n v="0"/>
    <n v="0"/>
    <n v="0"/>
    <n v="0"/>
    <n v="0"/>
    <n v="0"/>
    <n v="0"/>
    <n v="0"/>
    <n v="0"/>
    <n v="0"/>
    <n v="0"/>
  </r>
  <r>
    <x v="48"/>
    <x v="283"/>
    <n v="0"/>
    <n v="0"/>
    <n v="0"/>
    <n v="0"/>
    <n v="0"/>
    <n v="0"/>
    <n v="0"/>
    <n v="0"/>
    <n v="0"/>
    <n v="0"/>
    <n v="0"/>
    <n v="0"/>
    <n v="0"/>
    <n v="0"/>
    <n v="0"/>
    <n v="0"/>
    <n v="0"/>
    <n v="0"/>
    <n v="0"/>
    <n v="0"/>
  </r>
  <r>
    <x v="48"/>
    <x v="284"/>
    <n v="0"/>
    <n v="0"/>
    <n v="0"/>
    <n v="0"/>
    <n v="0"/>
    <n v="0"/>
    <n v="0"/>
    <n v="0"/>
    <n v="0"/>
    <n v="0"/>
    <n v="0"/>
    <n v="0"/>
    <n v="0"/>
    <n v="0"/>
    <n v="0"/>
    <n v="0"/>
    <n v="0"/>
    <n v="0"/>
    <n v="0"/>
    <n v="0"/>
  </r>
  <r>
    <x v="48"/>
    <x v="285"/>
    <n v="0"/>
    <n v="0"/>
    <n v="0"/>
    <n v="0"/>
    <n v="0"/>
    <n v="0"/>
    <n v="0"/>
    <n v="0"/>
    <n v="0"/>
    <n v="0"/>
    <n v="0"/>
    <n v="0"/>
    <n v="0"/>
    <n v="0"/>
    <n v="0"/>
    <n v="0"/>
    <n v="0"/>
    <n v="0"/>
    <n v="0"/>
    <n v="0"/>
  </r>
  <r>
    <x v="49"/>
    <x v="286"/>
    <n v="0"/>
    <n v="0"/>
    <n v="0"/>
    <n v="0"/>
    <n v="0"/>
    <n v="0"/>
    <n v="0"/>
    <n v="0"/>
    <n v="0"/>
    <n v="0"/>
    <n v="0"/>
    <n v="0"/>
    <n v="0"/>
    <n v="0"/>
    <n v="0"/>
    <n v="0"/>
    <n v="0"/>
    <n v="0"/>
    <n v="0"/>
    <n v="0"/>
  </r>
  <r>
    <x v="49"/>
    <x v="287"/>
    <n v="-2081250.6499999962"/>
    <n v="0"/>
    <n v="0"/>
    <n v="-2081250.6499999962"/>
    <n v="59600"/>
    <n v="0"/>
    <n v="0"/>
    <n v="59600"/>
    <n v="0"/>
    <n v="0"/>
    <n v="0"/>
    <n v="0"/>
    <n v="0"/>
    <n v="0"/>
    <n v="0"/>
    <n v="0"/>
    <n v="0"/>
    <n v="0"/>
    <n v="0"/>
    <n v="0"/>
  </r>
  <r>
    <x v="49"/>
    <x v="288"/>
    <n v="519883.86000000004"/>
    <n v="0"/>
    <n v="0"/>
    <n v="519883.86000000004"/>
    <n v="0"/>
    <n v="0"/>
    <n v="0"/>
    <n v="0"/>
    <n v="0"/>
    <n v="0"/>
    <n v="0"/>
    <n v="0"/>
    <n v="0"/>
    <n v="0"/>
    <n v="0"/>
    <n v="0"/>
    <n v="0"/>
    <n v="0"/>
    <n v="0"/>
    <n v="0"/>
  </r>
  <r>
    <x v="49"/>
    <x v="289"/>
    <n v="-292004.19"/>
    <n v="0"/>
    <n v="0"/>
    <n v="-292004.19"/>
    <n v="0"/>
    <n v="0"/>
    <n v="0"/>
    <n v="0"/>
    <n v="0"/>
    <n v="0"/>
    <n v="0"/>
    <n v="0"/>
    <n v="0"/>
    <n v="0"/>
    <n v="0"/>
    <n v="0"/>
    <n v="0"/>
    <n v="0"/>
    <n v="0"/>
    <n v="0"/>
  </r>
  <r>
    <x v="49"/>
    <x v="290"/>
    <n v="0"/>
    <n v="0"/>
    <n v="0"/>
    <n v="0"/>
    <n v="0"/>
    <n v="0"/>
    <n v="0"/>
    <n v="0"/>
    <n v="0"/>
    <n v="0"/>
    <n v="0"/>
    <n v="0"/>
    <n v="0"/>
    <n v="0"/>
    <n v="0"/>
    <n v="0"/>
    <n v="0"/>
    <n v="0"/>
    <n v="0"/>
    <n v="0"/>
  </r>
  <r>
    <x v="49"/>
    <x v="291"/>
    <n v="249339.59000000008"/>
    <n v="0"/>
    <n v="0"/>
    <n v="249339.59000000008"/>
    <n v="0"/>
    <n v="0"/>
    <n v="0"/>
    <n v="0"/>
    <n v="0"/>
    <n v="0"/>
    <n v="0"/>
    <n v="0"/>
    <n v="0"/>
    <n v="0"/>
    <n v="0"/>
    <n v="0"/>
    <n v="0"/>
    <n v="0"/>
    <n v="0"/>
    <n v="0"/>
  </r>
  <r>
    <x v="49"/>
    <x v="292"/>
    <n v="0.1"/>
    <n v="0"/>
    <n v="0"/>
    <n v="0.1"/>
    <n v="0"/>
    <n v="0"/>
    <n v="0"/>
    <n v="0"/>
    <n v="0"/>
    <n v="0"/>
    <n v="0"/>
    <n v="0"/>
    <n v="0"/>
    <n v="0"/>
    <n v="0"/>
    <n v="0"/>
    <n v="0"/>
    <n v="0"/>
    <n v="0"/>
    <n v="0"/>
  </r>
  <r>
    <x v="50"/>
    <x v="293"/>
    <n v="0"/>
    <n v="0"/>
    <n v="0"/>
    <n v="0"/>
    <n v="0"/>
    <n v="0"/>
    <n v="0"/>
    <n v="0"/>
    <n v="0"/>
    <n v="0"/>
    <n v="0"/>
    <n v="0"/>
    <n v="0"/>
    <n v="0"/>
    <n v="0"/>
    <n v="0"/>
    <n v="0"/>
    <n v="0"/>
    <n v="0"/>
    <n v="0"/>
  </r>
  <r>
    <x v="50"/>
    <x v="294"/>
    <n v="0"/>
    <n v="0"/>
    <n v="0"/>
    <n v="0"/>
    <n v="0"/>
    <n v="0"/>
    <n v="0"/>
    <n v="0"/>
    <n v="0"/>
    <n v="0"/>
    <n v="0"/>
    <n v="0"/>
    <n v="0"/>
    <n v="0"/>
    <n v="0"/>
    <n v="0"/>
    <n v="0"/>
    <n v="0"/>
    <n v="0"/>
    <n v="0"/>
  </r>
  <r>
    <x v="50"/>
    <x v="295"/>
    <n v="0"/>
    <n v="0"/>
    <n v="0"/>
    <n v="0"/>
    <n v="0"/>
    <n v="0"/>
    <n v="0"/>
    <n v="0"/>
    <n v="0"/>
    <n v="0"/>
    <n v="0"/>
    <n v="0"/>
    <n v="0"/>
    <n v="0"/>
    <n v="0"/>
    <n v="0"/>
    <n v="0"/>
    <n v="0"/>
    <n v="0"/>
    <n v="0"/>
  </r>
  <r>
    <x v="50"/>
    <x v="296"/>
    <n v="0"/>
    <n v="0"/>
    <n v="0"/>
    <n v="0"/>
    <n v="0"/>
    <n v="0"/>
    <n v="0"/>
    <n v="0"/>
    <n v="0"/>
    <n v="0"/>
    <n v="0"/>
    <n v="0"/>
    <n v="0"/>
    <n v="0"/>
    <n v="0"/>
    <n v="0"/>
    <n v="0"/>
    <n v="0"/>
    <n v="0"/>
    <n v="0"/>
  </r>
  <r>
    <x v="50"/>
    <x v="297"/>
    <n v="0"/>
    <n v="0"/>
    <n v="0"/>
    <n v="0"/>
    <n v="0"/>
    <n v="0"/>
    <n v="0"/>
    <n v="0"/>
    <n v="0"/>
    <n v="0"/>
    <n v="0"/>
    <n v="0"/>
    <n v="0"/>
    <n v="0"/>
    <n v="0"/>
    <n v="0"/>
    <n v="0"/>
    <n v="0"/>
    <n v="0"/>
    <n v="0"/>
  </r>
  <r>
    <x v="51"/>
    <x v="298"/>
    <n v="0"/>
    <n v="0"/>
    <n v="0"/>
    <n v="0"/>
    <n v="0"/>
    <n v="0"/>
    <n v="0"/>
    <n v="0"/>
    <n v="0"/>
    <n v="0"/>
    <n v="0"/>
    <n v="0"/>
    <n v="0"/>
    <n v="0"/>
    <n v="0"/>
    <n v="0"/>
    <n v="0"/>
    <n v="0"/>
    <n v="0"/>
    <n v="0"/>
  </r>
  <r>
    <x v="52"/>
    <x v="299"/>
    <n v="0"/>
    <n v="0"/>
    <n v="0"/>
    <n v="0"/>
    <n v="0"/>
    <n v="0"/>
    <n v="0"/>
    <n v="0"/>
    <n v="0"/>
    <n v="0"/>
    <n v="0"/>
    <n v="0"/>
    <n v="0"/>
    <n v="0"/>
    <n v="0"/>
    <n v="0"/>
    <n v="0"/>
    <n v="0"/>
    <n v="0"/>
    <n v="0"/>
  </r>
  <r>
    <x v="52"/>
    <x v="300"/>
    <n v="1399889.6199999999"/>
    <n v="0"/>
    <n v="0"/>
    <n v="1399889.6199999999"/>
    <n v="0"/>
    <n v="0"/>
    <n v="0"/>
    <n v="0"/>
    <n v="20997406.93"/>
    <n v="0"/>
    <n v="0"/>
    <n v="20997406.93"/>
    <n v="0"/>
    <n v="0"/>
    <n v="0"/>
    <n v="0"/>
    <n v="0"/>
    <n v="0"/>
    <n v="0"/>
    <n v="0"/>
  </r>
  <r>
    <x v="52"/>
    <x v="301"/>
    <n v="0"/>
    <n v="0"/>
    <n v="0"/>
    <n v="0"/>
    <n v="0"/>
    <n v="0"/>
    <n v="0"/>
    <n v="0"/>
    <n v="0"/>
    <n v="0"/>
    <n v="0"/>
    <n v="0"/>
    <n v="0"/>
    <n v="0"/>
    <n v="0"/>
    <n v="0"/>
    <n v="0"/>
    <n v="0"/>
    <n v="0"/>
    <n v="0"/>
  </r>
  <r>
    <x v="52"/>
    <x v="302"/>
    <n v="0"/>
    <n v="0"/>
    <n v="0"/>
    <n v="0"/>
    <n v="0"/>
    <n v="0"/>
    <n v="0"/>
    <n v="0"/>
    <n v="-253039.29"/>
    <n v="0"/>
    <n v="0"/>
    <n v="-253039.29"/>
    <n v="0"/>
    <n v="0"/>
    <n v="0"/>
    <n v="0"/>
    <n v="0"/>
    <n v="0"/>
    <n v="0"/>
    <n v="0"/>
  </r>
  <r>
    <x v="52"/>
    <x v="303"/>
    <n v="0"/>
    <n v="0"/>
    <n v="0"/>
    <n v="0"/>
    <n v="0"/>
    <n v="0"/>
    <n v="0"/>
    <n v="0"/>
    <n v="0"/>
    <n v="0"/>
    <n v="0"/>
    <n v="0"/>
    <n v="0"/>
    <n v="0"/>
    <n v="0"/>
    <n v="0"/>
    <n v="0"/>
    <n v="0"/>
    <n v="0"/>
    <n v="0"/>
  </r>
  <r>
    <x v="52"/>
    <x v="304"/>
    <n v="0"/>
    <n v="0"/>
    <n v="0"/>
    <n v="0"/>
    <n v="0"/>
    <n v="0"/>
    <n v="0"/>
    <n v="0"/>
    <n v="0"/>
    <n v="0"/>
    <n v="0"/>
    <n v="0"/>
    <n v="0"/>
    <n v="0"/>
    <n v="0"/>
    <n v="0"/>
    <n v="0"/>
    <n v="0"/>
    <n v="0"/>
    <n v="0"/>
  </r>
  <r>
    <x v="52"/>
    <x v="305"/>
    <n v="0"/>
    <n v="0"/>
    <n v="0"/>
    <n v="0"/>
    <n v="0"/>
    <n v="0"/>
    <n v="0"/>
    <n v="0"/>
    <n v="4299.25"/>
    <n v="0"/>
    <n v="0"/>
    <n v="4299.25"/>
    <n v="0"/>
    <n v="0"/>
    <n v="0"/>
    <n v="0"/>
    <n v="0"/>
    <n v="0"/>
    <n v="0"/>
    <n v="0"/>
  </r>
  <r>
    <x v="53"/>
    <x v="306"/>
    <n v="0"/>
    <n v="0"/>
    <n v="0"/>
    <n v="0"/>
    <n v="0"/>
    <n v="0"/>
    <n v="0"/>
    <n v="0"/>
    <n v="0"/>
    <n v="0"/>
    <n v="0"/>
    <n v="0"/>
    <n v="0"/>
    <n v="0"/>
    <n v="0"/>
    <n v="0"/>
    <n v="0"/>
    <n v="0"/>
    <n v="0"/>
    <n v="0"/>
  </r>
  <r>
    <x v="53"/>
    <x v="307"/>
    <n v="-2686857.1100000013"/>
    <n v="0"/>
    <n v="0"/>
    <n v="-2686857.1100000013"/>
    <n v="0"/>
    <n v="0"/>
    <n v="0"/>
    <n v="0"/>
    <n v="0"/>
    <n v="0"/>
    <n v="0"/>
    <n v="0"/>
    <n v="0"/>
    <n v="0"/>
    <n v="0"/>
    <n v="0"/>
    <n v="4824816.1400000006"/>
    <n v="0"/>
    <n v="0"/>
    <n v="4824816.1400000006"/>
  </r>
  <r>
    <x v="53"/>
    <x v="308"/>
    <n v="26051438.280000001"/>
    <n v="0"/>
    <n v="0"/>
    <n v="26051438.280000001"/>
    <n v="0"/>
    <n v="0"/>
    <n v="0"/>
    <n v="0"/>
    <n v="0"/>
    <n v="0"/>
    <n v="0"/>
    <n v="0"/>
    <n v="0"/>
    <n v="0"/>
    <n v="0"/>
    <n v="0"/>
    <n v="0"/>
    <n v="0"/>
    <n v="0"/>
    <n v="0"/>
  </r>
  <r>
    <x v="53"/>
    <x v="309"/>
    <n v="460421.06000000006"/>
    <n v="0"/>
    <n v="0"/>
    <n v="460421.06000000006"/>
    <n v="0"/>
    <n v="0"/>
    <n v="0"/>
    <n v="0"/>
    <n v="0"/>
    <n v="0"/>
    <n v="0"/>
    <n v="0"/>
    <n v="0"/>
    <n v="0"/>
    <n v="0"/>
    <n v="0"/>
    <n v="0"/>
    <n v="0"/>
    <n v="0"/>
    <n v="0"/>
  </r>
  <r>
    <x v="53"/>
    <x v="310"/>
    <n v="0"/>
    <n v="0"/>
    <n v="0"/>
    <n v="0"/>
    <n v="0"/>
    <n v="0"/>
    <n v="0"/>
    <n v="0"/>
    <n v="0"/>
    <n v="0"/>
    <n v="0"/>
    <n v="0"/>
    <n v="0"/>
    <n v="0"/>
    <n v="0"/>
    <n v="0"/>
    <n v="0"/>
    <n v="0"/>
    <n v="0"/>
    <n v="0"/>
  </r>
  <r>
    <x v="53"/>
    <x v="311"/>
    <n v="1148730.78"/>
    <n v="0"/>
    <n v="0"/>
    <n v="1148730.78"/>
    <n v="0"/>
    <n v="0"/>
    <n v="0"/>
    <n v="0"/>
    <n v="0"/>
    <n v="0"/>
    <n v="0"/>
    <n v="0"/>
    <n v="0"/>
    <n v="0"/>
    <n v="0"/>
    <n v="0"/>
    <n v="0"/>
    <n v="0"/>
    <n v="0"/>
    <n v="0"/>
  </r>
  <r>
    <x v="53"/>
    <x v="312"/>
    <n v="0"/>
    <n v="0"/>
    <n v="0"/>
    <n v="0"/>
    <n v="0"/>
    <n v="0"/>
    <n v="0"/>
    <n v="0"/>
    <n v="0"/>
    <n v="0"/>
    <n v="0"/>
    <n v="0"/>
    <n v="0"/>
    <n v="0"/>
    <n v="0"/>
    <n v="0"/>
    <n v="0"/>
    <n v="0"/>
    <n v="0"/>
    <n v="0"/>
  </r>
  <r>
    <x v="53"/>
    <x v="313"/>
    <n v="198690"/>
    <n v="0"/>
    <n v="0"/>
    <n v="198690"/>
    <n v="0"/>
    <n v="0"/>
    <n v="0"/>
    <n v="0"/>
    <n v="0"/>
    <n v="0"/>
    <n v="0"/>
    <n v="0"/>
    <n v="0"/>
    <n v="0"/>
    <n v="0"/>
    <n v="0"/>
    <n v="599515.29"/>
    <n v="0"/>
    <n v="0"/>
    <n v="599515.29"/>
  </r>
  <r>
    <x v="53"/>
    <x v="314"/>
    <n v="-165484.39000000001"/>
    <n v="0"/>
    <n v="0"/>
    <n v="-165484.39000000001"/>
    <n v="0"/>
    <n v="0"/>
    <n v="0"/>
    <n v="0"/>
    <n v="0"/>
    <n v="0"/>
    <n v="0"/>
    <n v="0"/>
    <n v="0"/>
    <n v="0"/>
    <n v="0"/>
    <n v="0"/>
    <n v="2437337.5999999996"/>
    <n v="0"/>
    <n v="0"/>
    <n v="2437337.5999999996"/>
  </r>
  <r>
    <x v="54"/>
    <x v="315"/>
    <n v="0"/>
    <n v="0"/>
    <n v="0"/>
    <n v="0"/>
    <n v="0"/>
    <n v="0"/>
    <n v="0"/>
    <n v="0"/>
    <n v="0"/>
    <n v="0"/>
    <n v="0"/>
    <n v="0"/>
    <n v="0"/>
    <n v="0"/>
    <n v="0"/>
    <n v="0"/>
    <n v="0"/>
    <n v="0"/>
    <n v="0"/>
    <n v="0"/>
  </r>
  <r>
    <x v="54"/>
    <x v="316"/>
    <n v="0"/>
    <n v="0"/>
    <n v="0"/>
    <n v="0"/>
    <n v="0"/>
    <n v="0"/>
    <n v="0"/>
    <n v="0"/>
    <n v="0"/>
    <n v="0"/>
    <n v="0"/>
    <n v="0"/>
    <n v="0"/>
    <n v="0"/>
    <n v="0"/>
    <n v="0"/>
    <n v="0"/>
    <n v="0"/>
    <n v="0"/>
    <n v="0"/>
  </r>
  <r>
    <x v="54"/>
    <x v="317"/>
    <n v="0"/>
    <n v="0"/>
    <n v="0"/>
    <n v="0"/>
    <n v="0"/>
    <n v="0"/>
    <n v="0"/>
    <n v="0"/>
    <n v="0"/>
    <n v="0"/>
    <n v="0"/>
    <n v="0"/>
    <n v="0"/>
    <n v="0"/>
    <n v="0"/>
    <n v="0"/>
    <n v="0"/>
    <n v="0"/>
    <n v="0"/>
    <n v="0"/>
  </r>
  <r>
    <x v="55"/>
    <x v="318"/>
    <n v="0"/>
    <n v="0"/>
    <n v="0"/>
    <n v="0"/>
    <n v="0"/>
    <n v="0"/>
    <n v="0"/>
    <n v="0"/>
    <n v="0"/>
    <n v="0"/>
    <n v="0"/>
    <n v="0"/>
    <n v="0"/>
    <n v="0"/>
    <n v="0"/>
    <n v="0"/>
    <n v="0"/>
    <n v="0"/>
    <n v="0"/>
    <n v="0"/>
  </r>
  <r>
    <x v="55"/>
    <x v="319"/>
    <n v="5522286.3500000006"/>
    <n v="0"/>
    <n v="0"/>
    <n v="5522286.3500000006"/>
    <n v="0"/>
    <n v="0"/>
    <n v="0"/>
    <n v="0"/>
    <n v="45210396.710000038"/>
    <n v="0"/>
    <n v="0"/>
    <n v="45210396.710000038"/>
    <n v="0"/>
    <n v="0"/>
    <n v="0"/>
    <n v="0"/>
    <n v="2852709662.46"/>
    <n v="0"/>
    <n v="0"/>
    <n v="2852709662.46"/>
  </r>
  <r>
    <x v="55"/>
    <x v="320"/>
    <n v="0"/>
    <n v="0"/>
    <n v="0"/>
    <n v="0"/>
    <n v="0"/>
    <n v="0"/>
    <n v="0"/>
    <n v="0"/>
    <n v="0"/>
    <n v="0"/>
    <n v="0"/>
    <n v="0"/>
    <n v="0"/>
    <n v="0"/>
    <n v="0"/>
    <n v="0"/>
    <n v="0"/>
    <n v="0"/>
    <n v="0"/>
    <n v="0"/>
  </r>
  <r>
    <x v="55"/>
    <x v="321"/>
    <n v="0"/>
    <n v="0"/>
    <n v="0"/>
    <n v="0"/>
    <n v="0"/>
    <n v="0"/>
    <n v="0"/>
    <n v="0"/>
    <n v="-8003820.7800000003"/>
    <n v="0"/>
    <n v="0"/>
    <n v="-8003820.7800000003"/>
    <n v="0"/>
    <n v="0"/>
    <n v="0"/>
    <n v="0"/>
    <n v="0"/>
    <n v="0"/>
    <n v="0"/>
    <n v="0"/>
  </r>
  <r>
    <x v="55"/>
    <x v="322"/>
    <n v="0"/>
    <n v="0"/>
    <n v="0"/>
    <n v="0"/>
    <n v="0"/>
    <n v="0"/>
    <n v="0"/>
    <n v="0"/>
    <n v="-7207968.8900000006"/>
    <n v="0"/>
    <n v="0"/>
    <n v="-7207968.8900000006"/>
    <n v="0"/>
    <n v="0"/>
    <n v="0"/>
    <n v="0"/>
    <n v="0"/>
    <n v="0"/>
    <n v="0"/>
    <n v="0"/>
  </r>
  <r>
    <x v="55"/>
    <x v="323"/>
    <n v="0"/>
    <n v="0"/>
    <n v="0"/>
    <n v="0"/>
    <n v="0"/>
    <n v="0"/>
    <n v="0"/>
    <n v="0"/>
    <n v="0"/>
    <n v="0"/>
    <n v="0"/>
    <n v="0"/>
    <n v="0"/>
    <n v="0"/>
    <n v="0"/>
    <n v="0"/>
    <n v="0"/>
    <n v="0"/>
    <n v="0"/>
    <n v="0"/>
  </r>
  <r>
    <x v="55"/>
    <x v="324"/>
    <n v="0"/>
    <n v="0"/>
    <n v="0"/>
    <n v="0"/>
    <n v="0"/>
    <n v="0"/>
    <n v="0"/>
    <n v="0"/>
    <n v="0"/>
    <n v="0"/>
    <n v="0"/>
    <n v="0"/>
    <n v="0"/>
    <n v="0"/>
    <n v="0"/>
    <n v="0"/>
    <n v="0"/>
    <n v="0"/>
    <n v="0"/>
    <n v="0"/>
  </r>
  <r>
    <x v="56"/>
    <x v="325"/>
    <n v="0"/>
    <n v="0"/>
    <n v="0"/>
    <n v="0"/>
    <n v="0"/>
    <n v="0"/>
    <n v="0"/>
    <n v="0"/>
    <n v="0"/>
    <n v="0"/>
    <n v="0"/>
    <n v="0"/>
    <n v="0"/>
    <n v="0"/>
    <n v="0"/>
    <n v="0"/>
    <n v="0"/>
    <n v="0"/>
    <n v="0"/>
    <n v="0"/>
  </r>
  <r>
    <x v="56"/>
    <x v="326"/>
    <n v="0"/>
    <n v="0"/>
    <n v="0"/>
    <n v="0"/>
    <n v="0"/>
    <n v="0"/>
    <n v="0"/>
    <n v="0"/>
    <n v="0"/>
    <n v="0"/>
    <n v="0"/>
    <n v="0"/>
    <n v="0"/>
    <n v="0"/>
    <n v="0"/>
    <n v="0"/>
    <n v="0"/>
    <n v="0"/>
    <n v="0"/>
    <n v="0"/>
  </r>
  <r>
    <x v="56"/>
    <x v="327"/>
    <n v="0"/>
    <n v="0"/>
    <n v="0"/>
    <n v="0"/>
    <n v="0"/>
    <n v="0"/>
    <n v="0"/>
    <n v="0"/>
    <n v="0"/>
    <n v="0"/>
    <n v="0"/>
    <n v="0"/>
    <n v="0"/>
    <n v="0"/>
    <n v="0"/>
    <n v="0"/>
    <n v="0"/>
    <n v="0"/>
    <n v="0"/>
    <n v="0"/>
  </r>
  <r>
    <x v="56"/>
    <x v="328"/>
    <n v="0"/>
    <n v="0"/>
    <n v="0"/>
    <n v="0"/>
    <n v="0"/>
    <n v="0"/>
    <n v="0"/>
    <n v="0"/>
    <n v="0"/>
    <n v="0"/>
    <n v="0"/>
    <n v="0"/>
    <n v="0"/>
    <n v="0"/>
    <n v="0"/>
    <n v="0"/>
    <n v="0"/>
    <n v="0"/>
    <n v="0"/>
    <n v="0"/>
  </r>
  <r>
    <x v="56"/>
    <x v="329"/>
    <n v="0"/>
    <n v="0"/>
    <n v="0"/>
    <n v="0"/>
    <n v="0"/>
    <n v="0"/>
    <n v="0"/>
    <n v="0"/>
    <n v="0"/>
    <n v="0"/>
    <n v="0"/>
    <n v="0"/>
    <n v="0"/>
    <n v="0"/>
    <n v="0"/>
    <n v="0"/>
    <n v="0"/>
    <n v="0"/>
    <n v="0"/>
    <n v="0"/>
  </r>
  <r>
    <x v="56"/>
    <x v="330"/>
    <n v="0"/>
    <n v="0"/>
    <n v="0"/>
    <n v="0"/>
    <n v="0"/>
    <n v="0"/>
    <n v="0"/>
    <n v="0"/>
    <n v="0"/>
    <n v="0"/>
    <n v="0"/>
    <n v="0"/>
    <n v="0"/>
    <n v="0"/>
    <n v="0"/>
    <n v="0"/>
    <n v="0"/>
    <n v="0"/>
    <n v="0"/>
    <n v="0"/>
  </r>
  <r>
    <x v="56"/>
    <x v="331"/>
    <n v="0"/>
    <n v="0"/>
    <n v="0"/>
    <n v="0"/>
    <n v="0"/>
    <n v="0"/>
    <n v="0"/>
    <n v="0"/>
    <n v="0"/>
    <n v="0"/>
    <n v="0"/>
    <n v="0"/>
    <n v="0"/>
    <n v="0"/>
    <n v="0"/>
    <n v="0"/>
    <n v="0"/>
    <n v="0"/>
    <n v="0"/>
    <n v="0"/>
  </r>
  <r>
    <x v="56"/>
    <x v="332"/>
    <n v="0"/>
    <n v="0"/>
    <n v="0"/>
    <n v="0"/>
    <n v="0"/>
    <n v="0"/>
    <n v="0"/>
    <n v="0"/>
    <n v="0"/>
    <n v="0"/>
    <n v="0"/>
    <n v="0"/>
    <n v="0"/>
    <n v="0"/>
    <n v="0"/>
    <n v="0"/>
    <n v="0"/>
    <n v="0"/>
    <n v="0"/>
    <n v="0"/>
  </r>
  <r>
    <x v="56"/>
    <x v="333"/>
    <n v="0"/>
    <n v="0"/>
    <n v="0"/>
    <n v="0"/>
    <n v="0"/>
    <n v="0"/>
    <n v="0"/>
    <n v="0"/>
    <n v="0"/>
    <n v="0"/>
    <n v="0"/>
    <n v="0"/>
    <n v="0"/>
    <n v="0"/>
    <n v="0"/>
    <n v="0"/>
    <n v="0"/>
    <n v="0"/>
    <n v="0"/>
    <n v="0"/>
  </r>
  <r>
    <x v="56"/>
    <x v="334"/>
    <n v="0"/>
    <n v="0"/>
    <n v="0"/>
    <n v="0"/>
    <n v="0"/>
    <n v="0"/>
    <n v="0"/>
    <n v="0"/>
    <n v="0"/>
    <n v="0"/>
    <n v="0"/>
    <n v="0"/>
    <n v="0"/>
    <n v="0"/>
    <n v="0"/>
    <n v="0"/>
    <n v="0"/>
    <n v="0"/>
    <n v="0"/>
    <n v="0"/>
  </r>
  <r>
    <x v="56"/>
    <x v="335"/>
    <n v="0"/>
    <n v="0"/>
    <n v="0"/>
    <n v="0"/>
    <n v="0"/>
    <n v="0"/>
    <n v="0"/>
    <n v="0"/>
    <n v="0"/>
    <n v="0"/>
    <n v="0"/>
    <n v="0"/>
    <n v="0"/>
    <n v="0"/>
    <n v="0"/>
    <n v="0"/>
    <n v="0"/>
    <n v="0"/>
    <n v="0"/>
    <n v="0"/>
  </r>
  <r>
    <x v="56"/>
    <x v="336"/>
    <n v="0"/>
    <n v="0"/>
    <n v="0"/>
    <n v="0"/>
    <n v="0"/>
    <n v="0"/>
    <n v="0"/>
    <n v="0"/>
    <n v="0"/>
    <n v="0"/>
    <n v="0"/>
    <n v="0"/>
    <n v="0"/>
    <n v="0"/>
    <n v="0"/>
    <n v="0"/>
    <n v="0"/>
    <n v="0"/>
    <n v="0"/>
    <n v="0"/>
  </r>
  <r>
    <x v="56"/>
    <x v="337"/>
    <n v="0"/>
    <n v="0"/>
    <n v="0"/>
    <n v="0"/>
    <n v="0"/>
    <n v="0"/>
    <n v="0"/>
    <n v="0"/>
    <n v="0"/>
    <n v="0"/>
    <n v="0"/>
    <n v="0"/>
    <n v="0"/>
    <n v="0"/>
    <n v="0"/>
    <n v="0"/>
    <n v="0"/>
    <n v="0"/>
    <n v="0"/>
    <n v="0"/>
  </r>
  <r>
    <x v="56"/>
    <x v="338"/>
    <n v="0"/>
    <n v="0"/>
    <n v="0"/>
    <n v="0"/>
    <n v="0"/>
    <n v="0"/>
    <n v="0"/>
    <n v="0"/>
    <n v="0"/>
    <n v="0"/>
    <n v="0"/>
    <n v="0"/>
    <n v="0"/>
    <n v="0"/>
    <n v="0"/>
    <n v="0"/>
    <n v="0"/>
    <n v="0"/>
    <n v="0"/>
    <n v="0"/>
  </r>
  <r>
    <x v="56"/>
    <x v="339"/>
    <n v="0"/>
    <n v="0"/>
    <n v="0"/>
    <n v="0"/>
    <n v="0"/>
    <n v="0"/>
    <n v="0"/>
    <n v="0"/>
    <n v="0"/>
    <n v="0"/>
    <n v="0"/>
    <n v="0"/>
    <n v="0"/>
    <n v="0"/>
    <n v="0"/>
    <n v="0"/>
    <n v="0"/>
    <n v="0"/>
    <n v="0"/>
    <n v="0"/>
  </r>
  <r>
    <x v="57"/>
    <x v="340"/>
    <n v="0"/>
    <n v="0"/>
    <n v="0"/>
    <n v="0"/>
    <n v="0"/>
    <n v="0"/>
    <n v="0"/>
    <n v="0"/>
    <n v="0"/>
    <n v="0"/>
    <n v="0"/>
    <n v="0"/>
    <n v="0"/>
    <n v="0"/>
    <n v="0"/>
    <n v="0"/>
    <n v="0"/>
    <n v="0"/>
    <n v="0"/>
    <n v="0"/>
  </r>
  <r>
    <x v="58"/>
    <x v="341"/>
    <n v="0"/>
    <n v="0"/>
    <n v="0"/>
    <n v="0"/>
    <n v="0"/>
    <n v="0"/>
    <n v="0"/>
    <n v="0"/>
    <n v="0"/>
    <n v="0"/>
    <n v="0"/>
    <n v="0"/>
    <n v="0"/>
    <n v="0"/>
    <n v="0"/>
    <n v="0"/>
    <n v="0"/>
    <n v="0"/>
    <n v="0"/>
    <n v="0"/>
  </r>
  <r>
    <x v="58"/>
    <x v="342"/>
    <n v="1554916.5900000005"/>
    <n v="0"/>
    <n v="0"/>
    <n v="1554916.5900000005"/>
    <n v="150"/>
    <n v="0"/>
    <n v="0"/>
    <n v="150"/>
    <n v="4105712.1700000004"/>
    <n v="0"/>
    <n v="0"/>
    <n v="4105712.1700000004"/>
    <n v="0"/>
    <n v="0"/>
    <n v="0"/>
    <n v="0"/>
    <n v="0"/>
    <n v="0"/>
    <n v="0"/>
    <n v="0"/>
  </r>
  <r>
    <x v="58"/>
    <x v="343"/>
    <n v="97172.819999999992"/>
    <n v="0"/>
    <n v="0"/>
    <n v="97172.819999999992"/>
    <n v="0"/>
    <n v="0"/>
    <n v="0"/>
    <n v="0"/>
    <n v="-97172.819999999992"/>
    <n v="0"/>
    <n v="0"/>
    <n v="-97172.819999999992"/>
    <n v="0"/>
    <n v="0"/>
    <n v="0"/>
    <n v="0"/>
    <n v="0"/>
    <n v="0"/>
    <n v="0"/>
    <n v="0"/>
  </r>
  <r>
    <x v="58"/>
    <x v="344"/>
    <n v="0"/>
    <n v="0"/>
    <n v="0"/>
    <n v="0"/>
    <n v="0"/>
    <n v="0"/>
    <n v="0"/>
    <n v="0"/>
    <n v="0"/>
    <n v="0"/>
    <n v="0"/>
    <n v="0"/>
    <n v="0"/>
    <n v="0"/>
    <n v="0"/>
    <n v="0"/>
    <n v="0"/>
    <n v="0"/>
    <n v="0"/>
    <n v="0"/>
  </r>
  <r>
    <x v="59"/>
    <x v="345"/>
    <n v="144974483.56"/>
    <n v="0"/>
    <n v="0"/>
    <n v="144974483.56"/>
    <n v="0"/>
    <n v="0"/>
    <n v="0"/>
    <n v="0"/>
    <n v="0"/>
    <n v="0"/>
    <n v="0"/>
    <n v="0"/>
    <n v="0"/>
    <n v="0"/>
    <n v="0"/>
    <n v="0"/>
    <n v="133854835.27"/>
    <n v="0"/>
    <n v="0"/>
    <n v="133854835.27"/>
  </r>
  <r>
    <x v="60"/>
    <x v="346"/>
    <n v="0"/>
    <n v="0"/>
    <n v="0"/>
    <n v="0"/>
    <n v="0"/>
    <n v="0"/>
    <n v="0"/>
    <n v="0"/>
    <n v="0"/>
    <n v="0"/>
    <n v="0"/>
    <n v="0"/>
    <n v="0"/>
    <n v="0"/>
    <n v="0"/>
    <n v="0"/>
    <n v="0"/>
    <n v="0"/>
    <n v="0"/>
    <n v="0"/>
  </r>
  <r>
    <x v="60"/>
    <x v="347"/>
    <n v="429111.42999999982"/>
    <n v="0"/>
    <n v="0"/>
    <n v="429111.42999999982"/>
    <n v="0"/>
    <n v="0"/>
    <n v="0"/>
    <n v="0"/>
    <n v="0"/>
    <n v="0"/>
    <n v="0"/>
    <n v="0"/>
    <n v="0"/>
    <n v="0"/>
    <n v="0"/>
    <n v="0"/>
    <n v="0"/>
    <n v="0"/>
    <n v="0"/>
    <n v="0"/>
  </r>
  <r>
    <x v="60"/>
    <x v="348"/>
    <n v="0"/>
    <n v="0"/>
    <n v="0"/>
    <n v="0"/>
    <n v="0"/>
    <n v="0"/>
    <n v="0"/>
    <n v="0"/>
    <n v="0"/>
    <n v="0"/>
    <n v="0"/>
    <n v="0"/>
    <n v="0"/>
    <n v="0"/>
    <n v="0"/>
    <n v="0"/>
    <n v="0"/>
    <n v="0"/>
    <n v="0"/>
    <n v="0"/>
  </r>
  <r>
    <x v="60"/>
    <x v="349"/>
    <n v="0"/>
    <n v="0"/>
    <n v="0"/>
    <n v="0"/>
    <n v="0"/>
    <n v="0"/>
    <n v="0"/>
    <n v="0"/>
    <n v="0"/>
    <n v="0"/>
    <n v="0"/>
    <n v="0"/>
    <n v="0"/>
    <n v="0"/>
    <n v="0"/>
    <n v="0"/>
    <n v="0"/>
    <n v="0"/>
    <n v="0"/>
    <n v="0"/>
  </r>
  <r>
    <x v="61"/>
    <x v="350"/>
    <n v="0"/>
    <n v="0"/>
    <n v="0"/>
    <n v="0"/>
    <n v="0"/>
    <n v="0"/>
    <n v="0"/>
    <n v="0"/>
    <n v="0"/>
    <n v="0"/>
    <n v="0"/>
    <n v="0"/>
    <n v="0"/>
    <n v="0"/>
    <n v="0"/>
    <n v="0"/>
    <n v="0"/>
    <n v="0"/>
    <n v="0"/>
    <n v="0"/>
  </r>
  <r>
    <x v="61"/>
    <x v="351"/>
    <n v="0"/>
    <n v="0"/>
    <n v="0"/>
    <n v="0"/>
    <n v="0"/>
    <n v="0"/>
    <n v="0"/>
    <n v="0"/>
    <n v="4524978.3200000189"/>
    <n v="0"/>
    <n v="0"/>
    <n v="4524978.3200000189"/>
    <n v="0"/>
    <n v="0"/>
    <n v="0"/>
    <n v="0"/>
    <n v="0"/>
    <n v="0"/>
    <n v="0"/>
    <n v="0"/>
  </r>
  <r>
    <x v="61"/>
    <x v="352"/>
    <n v="0"/>
    <n v="0"/>
    <n v="0"/>
    <n v="0"/>
    <n v="0"/>
    <n v="0"/>
    <n v="0"/>
    <n v="0"/>
    <n v="0"/>
    <n v="0"/>
    <n v="0"/>
    <n v="0"/>
    <n v="0"/>
    <n v="0"/>
    <n v="0"/>
    <n v="0"/>
    <n v="0"/>
    <n v="0"/>
    <n v="0"/>
    <n v="0"/>
  </r>
  <r>
    <x v="61"/>
    <x v="353"/>
    <n v="0"/>
    <n v="0"/>
    <n v="0"/>
    <n v="0"/>
    <n v="0"/>
    <n v="0"/>
    <n v="0"/>
    <n v="0"/>
    <n v="0"/>
    <n v="0"/>
    <n v="0"/>
    <n v="0"/>
    <n v="0"/>
    <n v="0"/>
    <n v="0"/>
    <n v="0"/>
    <n v="0"/>
    <n v="0"/>
    <n v="0"/>
    <n v="0"/>
  </r>
  <r>
    <x v="62"/>
    <x v="354"/>
    <n v="0"/>
    <n v="0"/>
    <n v="0"/>
    <n v="0"/>
    <n v="0"/>
    <n v="0"/>
    <n v="0"/>
    <n v="0"/>
    <n v="0"/>
    <n v="0"/>
    <n v="0"/>
    <n v="0"/>
    <n v="0"/>
    <n v="0"/>
    <n v="0"/>
    <n v="0"/>
    <n v="0"/>
    <n v="0"/>
    <n v="0"/>
    <n v="0"/>
  </r>
  <r>
    <x v="63"/>
    <x v="355"/>
    <n v="0"/>
    <n v="0"/>
    <n v="0"/>
    <n v="0"/>
    <n v="0"/>
    <n v="0"/>
    <n v="0"/>
    <n v="0"/>
    <n v="0"/>
    <n v="0"/>
    <n v="0"/>
    <n v="0"/>
    <n v="0"/>
    <n v="0"/>
    <n v="0"/>
    <n v="0"/>
    <n v="0"/>
    <n v="0"/>
    <n v="0"/>
    <n v="0"/>
  </r>
  <r>
    <x v="64"/>
    <x v="356"/>
    <n v="0"/>
    <n v="0"/>
    <n v="0"/>
    <n v="0"/>
    <n v="0"/>
    <n v="0"/>
    <n v="0"/>
    <n v="0"/>
    <n v="0"/>
    <n v="0"/>
    <n v="0"/>
    <n v="0"/>
    <n v="0"/>
    <n v="0"/>
    <n v="0"/>
    <n v="0"/>
    <n v="0"/>
    <n v="0"/>
    <n v="0"/>
    <n v="0"/>
  </r>
  <r>
    <x v="65"/>
    <x v="357"/>
    <n v="0"/>
    <n v="0"/>
    <n v="0"/>
    <n v="0"/>
    <n v="0"/>
    <n v="0"/>
    <n v="0"/>
    <n v="0"/>
    <n v="0"/>
    <n v="0"/>
    <n v="0"/>
    <n v="0"/>
    <n v="0"/>
    <n v="0"/>
    <n v="0"/>
    <n v="0"/>
    <n v="0"/>
    <n v="0"/>
    <n v="0"/>
    <n v="0"/>
  </r>
  <r>
    <x v="66"/>
    <x v="358"/>
    <n v="0"/>
    <n v="0"/>
    <n v="0"/>
    <n v="0"/>
    <n v="0"/>
    <n v="0"/>
    <n v="0"/>
    <n v="0"/>
    <n v="0"/>
    <n v="0"/>
    <n v="0"/>
    <n v="0"/>
    <n v="0"/>
    <n v="0"/>
    <n v="0"/>
    <n v="0"/>
    <n v="0"/>
    <n v="0"/>
    <n v="0"/>
    <n v="0"/>
  </r>
  <r>
    <x v="67"/>
    <x v="359"/>
    <n v="0"/>
    <n v="0"/>
    <n v="0"/>
    <n v="0"/>
    <n v="0"/>
    <n v="0"/>
    <n v="0"/>
    <n v="0"/>
    <n v="0"/>
    <n v="0"/>
    <n v="0"/>
    <n v="0"/>
    <n v="0"/>
    <n v="0"/>
    <n v="0"/>
    <n v="0"/>
    <n v="0"/>
    <n v="0"/>
    <n v="0"/>
    <n v="0"/>
  </r>
  <r>
    <x v="68"/>
    <x v="360"/>
    <n v="0"/>
    <n v="0"/>
    <n v="0"/>
    <n v="0"/>
    <n v="0"/>
    <n v="0"/>
    <n v="0"/>
    <n v="0"/>
    <n v="0"/>
    <n v="0"/>
    <n v="0"/>
    <n v="0"/>
    <n v="0"/>
    <n v="0"/>
    <n v="0"/>
    <n v="0"/>
    <n v="0"/>
    <n v="0"/>
    <n v="0"/>
    <n v="0"/>
  </r>
  <r>
    <x v="69"/>
    <x v="361"/>
    <n v="0"/>
    <n v="0"/>
    <n v="0"/>
    <n v="0"/>
    <n v="0"/>
    <n v="0"/>
    <n v="0"/>
    <n v="0"/>
    <n v="0"/>
    <n v="0"/>
    <n v="0"/>
    <n v="0"/>
    <n v="0"/>
    <n v="0"/>
    <n v="0"/>
    <n v="0"/>
    <n v="0"/>
    <n v="0"/>
    <n v="0"/>
    <n v="0"/>
  </r>
  <r>
    <x v="70"/>
    <x v="362"/>
    <n v="0"/>
    <n v="0"/>
    <n v="0"/>
    <n v="0"/>
    <n v="0"/>
    <n v="0"/>
    <n v="0"/>
    <n v="0"/>
    <n v="0"/>
    <n v="0"/>
    <n v="0"/>
    <n v="0"/>
    <n v="0"/>
    <n v="0"/>
    <n v="0"/>
    <n v="0"/>
    <n v="0"/>
    <n v="0"/>
    <n v="0"/>
    <n v="0"/>
  </r>
  <r>
    <x v="71"/>
    <x v="363"/>
    <n v="0"/>
    <n v="0"/>
    <n v="829390.63999999978"/>
    <n v="829390.63999999978"/>
    <n v="0"/>
    <n v="0"/>
    <n v="0"/>
    <n v="0"/>
    <n v="0"/>
    <n v="0"/>
    <n v="0"/>
    <n v="0"/>
    <n v="0"/>
    <n v="0"/>
    <n v="0"/>
    <n v="0"/>
    <n v="0"/>
    <n v="0"/>
    <n v="0"/>
    <n v="0"/>
  </r>
  <r>
    <x v="72"/>
    <x v="364"/>
    <n v="0"/>
    <n v="0"/>
    <n v="1606651.4400000002"/>
    <n v="1606651.4400000002"/>
    <n v="0"/>
    <n v="0"/>
    <n v="0"/>
    <n v="0"/>
    <n v="0"/>
    <n v="0"/>
    <n v="0"/>
    <n v="0"/>
    <n v="0"/>
    <n v="0"/>
    <n v="0"/>
    <n v="0"/>
    <n v="0"/>
    <n v="0"/>
    <n v="0"/>
    <n v="0"/>
  </r>
  <r>
    <x v="73"/>
    <x v="365"/>
    <n v="0"/>
    <n v="0"/>
    <n v="4260681.7400000012"/>
    <n v="4260681.7400000012"/>
    <n v="0"/>
    <n v="0"/>
    <n v="0"/>
    <n v="0"/>
    <n v="0"/>
    <n v="0"/>
    <n v="0"/>
    <n v="0"/>
    <n v="0"/>
    <n v="0"/>
    <n v="0"/>
    <n v="0"/>
    <n v="0"/>
    <n v="0"/>
    <n v="0"/>
    <n v="0"/>
  </r>
  <r>
    <x v="74"/>
    <x v="366"/>
    <n v="0"/>
    <n v="0"/>
    <n v="863346.32000000007"/>
    <n v="863346.32000000007"/>
    <n v="0"/>
    <n v="0"/>
    <n v="0"/>
    <n v="0"/>
    <n v="0"/>
    <n v="0"/>
    <n v="0"/>
    <n v="0"/>
    <n v="0"/>
    <n v="0"/>
    <n v="0"/>
    <n v="0"/>
    <n v="0"/>
    <n v="0"/>
    <n v="0"/>
    <n v="0"/>
  </r>
  <r>
    <x v="75"/>
    <x v="367"/>
    <n v="0"/>
    <n v="0"/>
    <n v="3545676.5"/>
    <n v="3545676.5"/>
    <n v="0"/>
    <n v="0"/>
    <n v="0"/>
    <n v="0"/>
    <n v="0"/>
    <n v="0"/>
    <n v="0"/>
    <n v="0"/>
    <n v="0"/>
    <n v="0"/>
    <n v="0"/>
    <n v="0"/>
    <n v="0"/>
    <n v="0"/>
    <n v="0"/>
    <n v="0"/>
  </r>
  <r>
    <x v="76"/>
    <x v="368"/>
    <n v="0"/>
    <n v="0"/>
    <n v="2902278.1200000006"/>
    <n v="2902278.1200000006"/>
    <n v="0"/>
    <n v="0"/>
    <n v="0"/>
    <n v="0"/>
    <n v="0"/>
    <n v="0"/>
    <n v="0"/>
    <n v="0"/>
    <n v="0"/>
    <n v="0"/>
    <n v="0"/>
    <n v="0"/>
    <n v="0"/>
    <n v="0"/>
    <n v="0"/>
    <n v="0"/>
  </r>
  <r>
    <x v="77"/>
    <x v="369"/>
    <n v="0"/>
    <n v="0"/>
    <n v="1563116.48"/>
    <n v="1563116.48"/>
    <n v="0"/>
    <n v="0"/>
    <n v="0"/>
    <n v="0"/>
    <n v="0"/>
    <n v="0"/>
    <n v="0"/>
    <n v="0"/>
    <n v="0"/>
    <n v="0"/>
    <n v="0"/>
    <n v="0"/>
    <n v="0"/>
    <n v="0"/>
    <n v="0"/>
    <n v="0"/>
  </r>
  <r>
    <x v="78"/>
    <x v="370"/>
    <n v="0"/>
    <n v="0"/>
    <n v="4067387.39"/>
    <n v="4067387.39"/>
    <n v="0"/>
    <n v="0"/>
    <n v="0"/>
    <n v="0"/>
    <n v="0"/>
    <n v="0"/>
    <n v="0"/>
    <n v="0"/>
    <n v="0"/>
    <n v="0"/>
    <n v="0"/>
    <n v="0"/>
    <n v="0"/>
    <n v="0"/>
    <n v="0"/>
    <n v="0"/>
  </r>
  <r>
    <x v="79"/>
    <x v="371"/>
    <n v="0"/>
    <n v="0"/>
    <n v="262481.15000000002"/>
    <n v="262481.15000000002"/>
    <n v="0"/>
    <n v="0"/>
    <n v="0"/>
    <n v="0"/>
    <n v="0"/>
    <n v="0"/>
    <n v="0"/>
    <n v="0"/>
    <n v="0"/>
    <n v="0"/>
    <n v="0"/>
    <n v="0"/>
    <n v="0"/>
    <n v="0"/>
    <n v="0"/>
    <n v="0"/>
  </r>
  <r>
    <x v="80"/>
    <x v="372"/>
    <n v="0"/>
    <n v="0"/>
    <n v="1335936.79"/>
    <n v="1335936.79"/>
    <n v="0"/>
    <n v="0"/>
    <n v="0"/>
    <n v="0"/>
    <n v="0"/>
    <n v="0"/>
    <n v="0"/>
    <n v="0"/>
    <n v="0"/>
    <n v="0"/>
    <n v="0"/>
    <n v="0"/>
    <n v="0"/>
    <n v="0"/>
    <n v="0"/>
    <n v="0"/>
  </r>
  <r>
    <x v="81"/>
    <x v="373"/>
    <n v="0"/>
    <n v="0"/>
    <n v="1186024.2699999998"/>
    <n v="1186024.2699999998"/>
    <n v="0"/>
    <n v="0"/>
    <n v="0"/>
    <n v="0"/>
    <n v="0"/>
    <n v="0"/>
    <n v="0"/>
    <n v="0"/>
    <n v="0"/>
    <n v="0"/>
    <n v="0"/>
    <n v="0"/>
    <n v="0"/>
    <n v="0"/>
    <n v="0"/>
    <n v="0"/>
  </r>
  <r>
    <x v="82"/>
    <x v="374"/>
    <n v="0"/>
    <n v="0"/>
    <n v="1754355.0999999999"/>
    <n v="1754355.0999999999"/>
    <n v="0"/>
    <n v="0"/>
    <n v="0"/>
    <n v="0"/>
    <n v="0"/>
    <n v="0"/>
    <n v="0"/>
    <n v="0"/>
    <n v="0"/>
    <n v="0"/>
    <n v="0"/>
    <n v="0"/>
    <n v="0"/>
    <n v="0"/>
    <n v="0"/>
    <n v="0"/>
  </r>
  <r>
    <x v="83"/>
    <x v="375"/>
    <n v="0"/>
    <n v="0"/>
    <n v="1834827.3399999999"/>
    <n v="1834827.3399999999"/>
    <n v="0"/>
    <n v="0"/>
    <n v="0"/>
    <n v="0"/>
    <n v="0"/>
    <n v="0"/>
    <n v="0"/>
    <n v="0"/>
    <n v="0"/>
    <n v="0"/>
    <n v="0"/>
    <n v="0"/>
    <n v="0"/>
    <n v="0"/>
    <n v="0"/>
    <n v="0"/>
  </r>
  <r>
    <x v="84"/>
    <x v="376"/>
    <n v="0"/>
    <n v="0"/>
    <n v="297530.65000000002"/>
    <n v="297530.65000000002"/>
    <n v="0"/>
    <n v="0"/>
    <n v="0"/>
    <n v="0"/>
    <n v="0"/>
    <n v="0"/>
    <n v="0"/>
    <n v="0"/>
    <n v="0"/>
    <n v="0"/>
    <n v="0"/>
    <n v="0"/>
    <n v="0"/>
    <n v="0"/>
    <n v="0"/>
    <n v="0"/>
  </r>
  <r>
    <x v="85"/>
    <x v="377"/>
    <n v="0"/>
    <n v="0"/>
    <n v="728431.23000000033"/>
    <n v="728431.23000000033"/>
    <n v="0"/>
    <n v="0"/>
    <n v="0"/>
    <n v="0"/>
    <n v="0"/>
    <n v="0"/>
    <n v="0"/>
    <n v="0"/>
    <n v="0"/>
    <n v="0"/>
    <n v="0"/>
    <n v="0"/>
    <n v="0"/>
    <n v="0"/>
    <n v="0"/>
    <n v="0"/>
  </r>
  <r>
    <x v="86"/>
    <x v="378"/>
    <n v="0"/>
    <n v="0"/>
    <n v="1279980.55"/>
    <n v="1279980.55"/>
    <n v="0"/>
    <n v="0"/>
    <n v="0"/>
    <n v="0"/>
    <n v="0"/>
    <n v="0"/>
    <n v="0"/>
    <n v="0"/>
    <n v="0"/>
    <n v="0"/>
    <n v="0"/>
    <n v="0"/>
    <n v="0"/>
    <n v="0"/>
    <n v="0"/>
    <n v="0"/>
  </r>
  <r>
    <x v="87"/>
    <x v="379"/>
    <n v="0"/>
    <n v="0"/>
    <n v="0"/>
    <n v="0"/>
    <n v="0"/>
    <n v="0"/>
    <n v="0"/>
    <n v="0"/>
    <n v="0"/>
    <n v="0"/>
    <n v="0"/>
    <n v="0"/>
    <n v="0"/>
    <n v="0"/>
    <n v="0"/>
    <n v="0"/>
    <n v="0"/>
    <n v="0"/>
    <n v="0"/>
    <n v="0"/>
  </r>
  <r>
    <x v="88"/>
    <x v="380"/>
    <n v="0"/>
    <n v="0"/>
    <n v="0"/>
    <n v="0"/>
    <n v="0"/>
    <n v="0"/>
    <n v="0"/>
    <n v="0"/>
    <n v="0"/>
    <n v="0"/>
    <n v="0"/>
    <n v="0"/>
    <n v="0"/>
    <n v="0"/>
    <n v="0"/>
    <n v="0"/>
    <n v="0"/>
    <n v="0"/>
    <n v="0"/>
    <n v="0"/>
  </r>
  <r>
    <x v="89"/>
    <x v="381"/>
    <n v="0"/>
    <n v="0"/>
    <n v="0"/>
    <n v="0"/>
    <n v="0"/>
    <n v="0"/>
    <n v="0"/>
    <n v="0"/>
    <n v="0"/>
    <n v="0"/>
    <n v="0"/>
    <n v="0"/>
    <n v="0"/>
    <n v="0"/>
    <n v="0"/>
    <n v="0"/>
    <n v="0"/>
    <n v="0"/>
    <n v="0"/>
    <n v="0"/>
  </r>
  <r>
    <x v="90"/>
    <x v="382"/>
    <n v="0"/>
    <n v="0"/>
    <n v="0"/>
    <n v="0"/>
    <n v="0"/>
    <n v="0"/>
    <n v="0"/>
    <n v="0"/>
    <n v="0"/>
    <n v="0"/>
    <n v="0"/>
    <n v="0"/>
    <n v="0"/>
    <n v="0"/>
    <n v="0"/>
    <n v="0"/>
    <n v="0"/>
    <n v="0"/>
    <n v="0"/>
    <n v="0"/>
  </r>
  <r>
    <x v="91"/>
    <x v="383"/>
    <n v="0"/>
    <n v="0"/>
    <n v="0"/>
    <n v="0"/>
    <n v="0"/>
    <n v="0"/>
    <n v="0"/>
    <n v="0"/>
    <n v="0"/>
    <n v="0"/>
    <n v="0"/>
    <n v="0"/>
    <n v="0"/>
    <n v="0"/>
    <n v="0"/>
    <n v="0"/>
    <n v="0"/>
    <n v="0"/>
    <n v="0"/>
    <n v="0"/>
  </r>
  <r>
    <x v="92"/>
    <x v="384"/>
    <n v="0"/>
    <n v="0"/>
    <n v="0"/>
    <n v="0"/>
    <n v="0"/>
    <n v="0"/>
    <n v="0"/>
    <n v="0"/>
    <n v="0"/>
    <n v="0"/>
    <n v="0"/>
    <n v="0"/>
    <n v="0"/>
    <n v="0"/>
    <n v="0"/>
    <n v="0"/>
    <n v="0"/>
    <n v="0"/>
    <n v="0"/>
    <n v="0"/>
  </r>
  <r>
    <x v="93"/>
    <x v="385"/>
    <n v="0"/>
    <n v="0"/>
    <n v="0"/>
    <n v="0"/>
    <n v="0"/>
    <n v="0"/>
    <n v="0"/>
    <n v="0"/>
    <n v="0"/>
    <n v="0"/>
    <n v="0"/>
    <n v="0"/>
    <n v="0"/>
    <n v="0"/>
    <n v="0"/>
    <n v="0"/>
    <n v="0"/>
    <n v="0"/>
    <n v="0"/>
    <n v="0"/>
  </r>
  <r>
    <x v="94"/>
    <x v="386"/>
    <n v="0"/>
    <n v="0"/>
    <n v="0"/>
    <n v="0"/>
    <n v="0"/>
    <n v="0"/>
    <n v="0"/>
    <n v="0"/>
    <n v="0"/>
    <n v="0"/>
    <n v="0"/>
    <n v="0"/>
    <n v="0"/>
    <n v="0"/>
    <n v="0"/>
    <n v="0"/>
    <n v="0"/>
    <n v="0"/>
    <n v="0"/>
    <n v="0"/>
  </r>
  <r>
    <x v="95"/>
    <x v="387"/>
    <n v="0"/>
    <n v="0"/>
    <n v="0"/>
    <n v="0"/>
    <n v="0"/>
    <n v="0"/>
    <n v="0"/>
    <n v="0"/>
    <n v="0"/>
    <n v="0"/>
    <n v="0"/>
    <n v="0"/>
    <n v="0"/>
    <n v="0"/>
    <n v="0"/>
    <n v="0"/>
    <n v="0"/>
    <n v="0"/>
    <n v="0"/>
    <n v="0"/>
  </r>
  <r>
    <x v="96"/>
    <x v="388"/>
    <n v="0"/>
    <n v="0"/>
    <n v="0"/>
    <n v="0"/>
    <n v="0"/>
    <n v="0"/>
    <n v="0"/>
    <n v="0"/>
    <n v="0"/>
    <n v="0"/>
    <n v="0"/>
    <n v="0"/>
    <n v="0"/>
    <n v="0"/>
    <n v="0"/>
    <n v="0"/>
    <n v="0"/>
    <n v="0"/>
    <n v="0"/>
    <n v="0"/>
  </r>
  <r>
    <x v="97"/>
    <x v="389"/>
    <n v="0"/>
    <n v="0"/>
    <n v="0"/>
    <n v="0"/>
    <n v="0"/>
    <n v="0"/>
    <n v="0"/>
    <n v="0"/>
    <n v="0"/>
    <n v="0"/>
    <n v="0"/>
    <n v="0"/>
    <n v="0"/>
    <n v="0"/>
    <n v="0"/>
    <n v="0"/>
    <n v="0"/>
    <n v="0"/>
    <n v="0"/>
    <n v="0"/>
  </r>
  <r>
    <x v="98"/>
    <x v="390"/>
    <n v="1262776.8100000005"/>
    <n v="0"/>
    <n v="0"/>
    <n v="1262776.8100000005"/>
    <n v="0"/>
    <n v="0"/>
    <n v="0"/>
    <n v="0"/>
    <n v="0"/>
    <n v="0"/>
    <n v="0"/>
    <n v="0"/>
    <n v="0"/>
    <n v="0"/>
    <n v="0"/>
    <n v="0"/>
    <n v="1107555.1400000001"/>
    <n v="0"/>
    <n v="0"/>
    <n v="1107555.1400000001"/>
  </r>
  <r>
    <x v="99"/>
    <x v="391"/>
    <n v="0"/>
    <n v="0"/>
    <n v="0"/>
    <n v="0"/>
    <n v="0"/>
    <n v="0"/>
    <n v="0"/>
    <n v="0"/>
    <n v="0"/>
    <n v="0"/>
    <n v="0"/>
    <n v="0"/>
    <n v="0"/>
    <n v="0"/>
    <n v="0"/>
    <n v="0"/>
    <n v="0"/>
    <n v="0"/>
    <n v="0"/>
    <n v="0"/>
  </r>
  <r>
    <x v="100"/>
    <x v="392"/>
    <n v="0"/>
    <n v="0"/>
    <n v="0"/>
    <n v="0"/>
    <n v="0"/>
    <n v="0"/>
    <n v="0"/>
    <n v="0"/>
    <n v="0"/>
    <n v="0"/>
    <n v="0"/>
    <n v="0"/>
    <n v="0"/>
    <n v="0"/>
    <n v="0"/>
    <n v="0"/>
    <n v="0"/>
    <n v="0"/>
    <n v="0"/>
    <n v="0"/>
  </r>
  <r>
    <x v="101"/>
    <x v="393"/>
    <n v="0"/>
    <n v="0"/>
    <n v="0"/>
    <n v="0"/>
    <n v="0"/>
    <n v="0"/>
    <n v="0"/>
    <n v="0"/>
    <n v="0"/>
    <n v="0"/>
    <n v="0"/>
    <n v="0"/>
    <n v="0"/>
    <n v="0"/>
    <n v="0"/>
    <n v="0"/>
    <n v="0"/>
    <n v="0"/>
    <n v="0"/>
    <n v="0"/>
  </r>
  <r>
    <x v="102"/>
    <x v="394"/>
    <n v="0"/>
    <n v="0"/>
    <n v="0"/>
    <n v="0"/>
    <n v="0"/>
    <n v="0"/>
    <n v="0"/>
    <n v="0"/>
    <n v="0"/>
    <n v="0"/>
    <n v="0"/>
    <n v="0"/>
    <n v="0"/>
    <n v="0"/>
    <n v="0"/>
    <n v="0"/>
    <n v="0"/>
    <n v="0"/>
    <n v="0"/>
    <n v="0"/>
  </r>
  <r>
    <x v="103"/>
    <x v="395"/>
    <n v="8808905.5699999798"/>
    <n v="0"/>
    <n v="0"/>
    <n v="8808905.5699999798"/>
    <n v="150.4"/>
    <n v="0"/>
    <n v="0"/>
    <n v="150.4"/>
    <n v="0"/>
    <n v="0"/>
    <n v="0"/>
    <n v="0"/>
    <n v="0"/>
    <n v="0"/>
    <n v="0"/>
    <n v="0"/>
    <n v="169260015.64999998"/>
    <n v="0"/>
    <n v="0"/>
    <n v="169260015.64999998"/>
  </r>
  <r>
    <x v="103"/>
    <x v="396"/>
    <n v="1939500.530000001"/>
    <n v="0"/>
    <n v="0"/>
    <n v="1939500.530000001"/>
    <n v="0"/>
    <n v="0"/>
    <n v="0"/>
    <n v="0"/>
    <n v="0"/>
    <n v="0"/>
    <n v="0"/>
    <n v="0"/>
    <n v="0"/>
    <n v="0"/>
    <n v="0"/>
    <n v="0"/>
    <n v="67123125.859999999"/>
    <n v="0"/>
    <n v="0"/>
    <n v="67123125.859999999"/>
  </r>
  <r>
    <x v="103"/>
    <x v="397"/>
    <n v="0"/>
    <n v="0"/>
    <n v="0"/>
    <n v="0"/>
    <n v="0"/>
    <n v="0"/>
    <n v="0"/>
    <n v="0"/>
    <n v="0"/>
    <n v="0"/>
    <n v="0"/>
    <n v="0"/>
    <n v="0"/>
    <n v="0"/>
    <n v="0"/>
    <n v="0"/>
    <n v="0"/>
    <n v="0"/>
    <n v="0"/>
    <n v="0"/>
  </r>
  <r>
    <x v="103"/>
    <x v="398"/>
    <n v="577335.53999999445"/>
    <n v="0"/>
    <n v="0"/>
    <n v="577335.53999999445"/>
    <n v="875"/>
    <n v="0"/>
    <n v="0"/>
    <n v="875"/>
    <n v="0"/>
    <n v="0"/>
    <n v="0"/>
    <n v="0"/>
    <n v="0"/>
    <n v="0"/>
    <n v="0"/>
    <n v="0"/>
    <n v="159401627.31"/>
    <n v="0"/>
    <n v="0"/>
    <n v="159401627.31"/>
  </r>
  <r>
    <x v="103"/>
    <x v="399"/>
    <n v="2.9831426218152046E-10"/>
    <n v="0"/>
    <n v="0"/>
    <n v="2.9831426218152046E-10"/>
    <n v="0"/>
    <n v="0"/>
    <n v="0"/>
    <n v="0"/>
    <n v="0"/>
    <n v="0"/>
    <n v="0"/>
    <n v="0"/>
    <n v="0"/>
    <n v="0"/>
    <n v="0"/>
    <n v="0"/>
    <n v="0"/>
    <n v="0"/>
    <n v="0"/>
    <n v="0"/>
  </r>
  <r>
    <x v="103"/>
    <x v="400"/>
    <n v="2.9103830456733704E-11"/>
    <n v="0"/>
    <n v="0"/>
    <n v="2.9103830456733704E-11"/>
    <n v="0"/>
    <n v="0"/>
    <n v="0"/>
    <n v="0"/>
    <n v="0"/>
    <n v="0"/>
    <n v="0"/>
    <n v="0"/>
    <n v="0"/>
    <n v="0"/>
    <n v="0"/>
    <n v="0"/>
    <n v="0"/>
    <n v="0"/>
    <n v="0"/>
    <n v="0"/>
  </r>
  <r>
    <x v="103"/>
    <x v="401"/>
    <n v="0"/>
    <n v="0"/>
    <n v="0"/>
    <n v="0"/>
    <n v="0"/>
    <n v="0"/>
    <n v="0"/>
    <n v="0"/>
    <n v="0"/>
    <n v="0"/>
    <n v="0"/>
    <n v="0"/>
    <n v="0"/>
    <n v="0"/>
    <n v="0"/>
    <n v="0"/>
    <n v="0"/>
    <n v="0"/>
    <n v="0"/>
    <n v="0"/>
  </r>
  <r>
    <x v="103"/>
    <x v="402"/>
    <n v="67298.349999999627"/>
    <n v="0"/>
    <n v="0"/>
    <n v="67298.349999999627"/>
    <n v="0"/>
    <n v="0"/>
    <n v="0"/>
    <n v="0"/>
    <n v="0"/>
    <n v="0"/>
    <n v="0"/>
    <n v="0"/>
    <n v="0"/>
    <n v="0"/>
    <n v="0"/>
    <n v="0"/>
    <n v="768411.43"/>
    <n v="0"/>
    <n v="0"/>
    <n v="768411.43"/>
  </r>
  <r>
    <x v="103"/>
    <x v="403"/>
    <n v="577335.53999999864"/>
    <n v="0"/>
    <n v="0"/>
    <n v="577335.53999999864"/>
    <n v="875"/>
    <n v="0"/>
    <n v="0"/>
    <n v="875"/>
    <n v="0"/>
    <n v="0"/>
    <n v="0"/>
    <n v="0"/>
    <n v="0"/>
    <n v="0"/>
    <n v="0"/>
    <n v="0"/>
    <n v="159401627.31"/>
    <n v="0"/>
    <n v="0"/>
    <n v="159401627.31"/>
  </r>
  <r>
    <x v="104"/>
    <x v="404"/>
    <n v="0"/>
    <n v="0"/>
    <n v="0"/>
    <n v="0"/>
    <n v="0"/>
    <n v="0"/>
    <n v="0"/>
    <n v="0"/>
    <n v="0"/>
    <n v="0"/>
    <n v="0"/>
    <n v="0"/>
    <n v="0"/>
    <n v="0"/>
    <n v="0"/>
    <n v="0"/>
    <n v="0"/>
    <n v="0"/>
    <n v="0"/>
    <n v="0"/>
  </r>
  <r>
    <x v="105"/>
    <x v="405"/>
    <n v="0"/>
    <n v="0"/>
    <n v="0"/>
    <n v="0"/>
    <n v="0"/>
    <n v="0"/>
    <n v="0"/>
    <n v="0"/>
    <n v="0"/>
    <n v="0"/>
    <n v="0"/>
    <n v="0"/>
    <n v="0"/>
    <n v="0"/>
    <n v="0"/>
    <n v="0"/>
    <n v="0"/>
    <n v="0"/>
    <n v="0"/>
    <n v="0"/>
  </r>
  <r>
    <x v="106"/>
    <x v="406"/>
    <n v="0"/>
    <n v="0"/>
    <n v="0"/>
    <n v="0"/>
    <n v="0"/>
    <n v="0"/>
    <n v="0"/>
    <n v="0"/>
    <n v="0"/>
    <n v="0"/>
    <n v="0"/>
    <n v="0"/>
    <n v="0"/>
    <n v="0"/>
    <n v="0"/>
    <n v="0"/>
    <n v="0"/>
    <n v="0"/>
    <n v="0"/>
    <n v="0"/>
  </r>
  <r>
    <x v="107"/>
    <x v="407"/>
    <n v="0"/>
    <n v="0"/>
    <n v="0"/>
    <n v="0"/>
    <n v="0"/>
    <n v="0"/>
    <n v="0"/>
    <n v="0"/>
    <n v="0"/>
    <n v="0"/>
    <n v="0"/>
    <n v="0"/>
    <n v="0"/>
    <n v="0"/>
    <n v="0"/>
    <n v="0"/>
    <n v="0"/>
    <n v="0"/>
    <n v="0"/>
    <n v="0"/>
  </r>
  <r>
    <x v="108"/>
    <x v="408"/>
    <n v="0"/>
    <n v="0"/>
    <n v="4149396"/>
    <n v="4149396"/>
    <n v="0"/>
    <n v="0"/>
    <n v="0"/>
    <n v="0"/>
    <n v="0"/>
    <n v="0"/>
    <n v="0"/>
    <n v="0"/>
    <n v="0"/>
    <n v="0"/>
    <n v="0"/>
    <n v="0"/>
    <n v="0"/>
    <n v="0"/>
    <n v="0"/>
    <n v="0"/>
  </r>
  <r>
    <x v="109"/>
    <x v="409"/>
    <n v="0"/>
    <n v="0"/>
    <n v="1819074"/>
    <n v="1819074"/>
    <n v="0"/>
    <n v="0"/>
    <n v="0"/>
    <n v="0"/>
    <n v="0"/>
    <n v="0"/>
    <n v="0"/>
    <n v="0"/>
    <n v="0"/>
    <n v="0"/>
    <n v="0"/>
    <n v="0"/>
    <n v="0"/>
    <n v="0"/>
    <n v="0"/>
    <n v="0"/>
  </r>
  <r>
    <x v="110"/>
    <x v="410"/>
    <n v="0"/>
    <n v="0"/>
    <n v="0"/>
    <n v="0"/>
    <n v="0"/>
    <n v="0"/>
    <n v="0"/>
    <n v="0"/>
    <n v="0"/>
    <n v="0"/>
    <n v="0"/>
    <n v="0"/>
    <n v="0"/>
    <n v="0"/>
    <n v="0"/>
    <n v="0"/>
    <n v="0"/>
    <n v="0"/>
    <n v="0"/>
    <n v="0"/>
  </r>
  <r>
    <x v="111"/>
    <x v="411"/>
    <n v="0"/>
    <n v="0"/>
    <n v="0"/>
    <n v="0"/>
    <n v="0"/>
    <n v="0"/>
    <n v="0"/>
    <n v="0"/>
    <n v="0"/>
    <n v="0"/>
    <n v="0"/>
    <n v="0"/>
    <n v="0"/>
    <n v="0"/>
    <n v="0"/>
    <n v="0"/>
    <n v="0"/>
    <n v="0"/>
    <n v="0"/>
    <n v="0"/>
  </r>
  <r>
    <x v="111"/>
    <x v="412"/>
    <n v="0"/>
    <n v="0"/>
    <n v="0"/>
    <n v="0"/>
    <n v="0"/>
    <n v="0"/>
    <n v="0"/>
    <n v="0"/>
    <n v="0"/>
    <n v="0"/>
    <n v="0"/>
    <n v="0"/>
    <n v="0"/>
    <n v="0"/>
    <n v="0"/>
    <n v="0"/>
    <n v="0"/>
    <n v="0"/>
    <n v="0"/>
    <n v="0"/>
  </r>
  <r>
    <x v="112"/>
    <x v="413"/>
    <n v="0"/>
    <n v="0"/>
    <n v="0"/>
    <n v="0"/>
    <n v="0"/>
    <n v="0"/>
    <n v="0"/>
    <n v="0"/>
    <n v="0"/>
    <n v="0"/>
    <n v="0"/>
    <n v="0"/>
    <n v="0"/>
    <n v="0"/>
    <n v="0"/>
    <n v="0"/>
    <n v="0"/>
    <n v="0"/>
    <n v="0"/>
    <n v="0"/>
  </r>
  <r>
    <x v="112"/>
    <x v="414"/>
    <n v="0"/>
    <n v="0"/>
    <n v="0"/>
    <n v="0"/>
    <n v="0"/>
    <n v="0"/>
    <n v="0"/>
    <n v="0"/>
    <n v="0"/>
    <n v="0"/>
    <n v="0"/>
    <n v="0"/>
    <n v="0"/>
    <n v="0"/>
    <n v="0"/>
    <n v="0"/>
    <n v="0"/>
    <n v="0"/>
    <n v="0"/>
    <n v="0"/>
  </r>
  <r>
    <x v="113"/>
    <x v="415"/>
    <n v="0"/>
    <n v="0"/>
    <n v="0"/>
    <n v="0"/>
    <n v="0"/>
    <n v="0"/>
    <n v="0"/>
    <n v="0"/>
    <n v="0"/>
    <n v="0"/>
    <n v="0"/>
    <n v="0"/>
    <n v="0"/>
    <n v="0"/>
    <n v="0"/>
    <n v="0"/>
    <n v="0"/>
    <n v="0"/>
    <n v="0"/>
    <n v="0"/>
  </r>
  <r>
    <x v="114"/>
    <x v="416"/>
    <n v="0"/>
    <n v="0"/>
    <n v="0"/>
    <n v="0"/>
    <n v="0"/>
    <n v="0"/>
    <n v="0"/>
    <n v="0"/>
    <n v="0"/>
    <n v="0"/>
    <n v="0"/>
    <n v="0"/>
    <n v="0"/>
    <n v="0"/>
    <n v="0"/>
    <n v="0"/>
    <n v="0"/>
    <n v="0"/>
    <n v="0"/>
    <n v="0"/>
  </r>
  <r>
    <x v="115"/>
    <x v="417"/>
    <n v="0"/>
    <n v="0"/>
    <n v="0"/>
    <n v="0"/>
    <n v="0"/>
    <n v="0"/>
    <n v="0"/>
    <n v="0"/>
    <n v="0"/>
    <n v="0"/>
    <n v="0"/>
    <n v="0"/>
    <n v="0"/>
    <n v="0"/>
    <n v="0"/>
    <n v="0"/>
    <n v="0"/>
    <n v="0"/>
    <n v="0"/>
    <n v="0"/>
  </r>
  <r>
    <x v="116"/>
    <x v="418"/>
    <n v="0"/>
    <n v="0"/>
    <n v="0"/>
    <n v="0"/>
    <n v="0"/>
    <n v="0"/>
    <n v="0"/>
    <n v="0"/>
    <n v="0"/>
    <n v="0"/>
    <n v="0"/>
    <n v="0"/>
    <n v="0"/>
    <n v="0"/>
    <n v="0"/>
    <n v="0"/>
    <n v="0"/>
    <n v="0"/>
    <n v="0"/>
    <n v="0"/>
  </r>
  <r>
    <x v="117"/>
    <x v="419"/>
    <n v="151208.90000000084"/>
    <n v="0"/>
    <n v="0"/>
    <n v="151208.90000000084"/>
    <n v="50.4"/>
    <n v="0"/>
    <n v="0"/>
    <n v="50.4"/>
    <n v="0"/>
    <n v="0"/>
    <n v="0"/>
    <n v="0"/>
    <n v="0"/>
    <n v="0"/>
    <n v="0"/>
    <n v="0"/>
    <n v="-4290.13"/>
    <n v="0"/>
    <n v="0"/>
    <n v="-4290.13"/>
  </r>
  <r>
    <x v="118"/>
    <x v="420"/>
    <n v="0"/>
    <n v="0"/>
    <n v="0"/>
    <n v="0"/>
    <n v="0"/>
    <n v="0"/>
    <n v="0"/>
    <n v="0"/>
    <n v="0"/>
    <n v="0"/>
    <n v="0"/>
    <n v="0"/>
    <n v="0"/>
    <n v="0"/>
    <n v="0"/>
    <n v="0"/>
    <n v="0"/>
    <n v="0"/>
    <n v="0"/>
    <n v="0"/>
  </r>
  <r>
    <x v="118"/>
    <x v="421"/>
    <n v="0"/>
    <n v="0"/>
    <n v="0"/>
    <n v="0"/>
    <n v="0"/>
    <n v="0"/>
    <n v="0"/>
    <n v="0"/>
    <n v="0"/>
    <n v="0"/>
    <n v="0"/>
    <n v="0"/>
    <n v="0"/>
    <n v="0"/>
    <n v="0"/>
    <n v="0"/>
    <n v="0"/>
    <n v="0"/>
    <n v="0"/>
    <n v="0"/>
  </r>
  <r>
    <x v="119"/>
    <x v="422"/>
    <n v="0"/>
    <n v="0"/>
    <n v="0"/>
    <n v="0"/>
    <n v="0"/>
    <n v="0"/>
    <n v="0"/>
    <n v="0"/>
    <n v="0"/>
    <n v="0"/>
    <n v="0"/>
    <n v="0"/>
    <n v="0"/>
    <n v="0"/>
    <n v="0"/>
    <n v="0"/>
    <n v="0"/>
    <n v="0"/>
    <n v="0"/>
    <n v="0"/>
  </r>
  <r>
    <x v="120"/>
    <x v="423"/>
    <n v="1069041.0100000035"/>
    <n v="0"/>
    <n v="0"/>
    <n v="1069041.0100000035"/>
    <n v="0"/>
    <n v="0"/>
    <n v="0"/>
    <n v="0"/>
    <n v="232"/>
    <n v="0"/>
    <n v="0"/>
    <n v="232"/>
    <n v="0"/>
    <n v="0"/>
    <n v="0"/>
    <n v="0"/>
    <n v="208247352.71000001"/>
    <n v="0"/>
    <n v="0"/>
    <n v="208247352.71000001"/>
  </r>
  <r>
    <x v="121"/>
    <x v="424"/>
    <n v="0"/>
    <n v="0"/>
    <n v="0"/>
    <n v="0"/>
    <n v="0"/>
    <n v="0"/>
    <n v="0"/>
    <n v="0"/>
    <n v="0"/>
    <n v="0"/>
    <n v="0"/>
    <n v="0"/>
    <n v="0"/>
    <n v="0"/>
    <n v="0"/>
    <n v="0"/>
    <n v="0"/>
    <n v="0"/>
    <n v="0"/>
    <n v="0"/>
  </r>
  <r>
    <x v="122"/>
    <x v="425"/>
    <n v="0"/>
    <n v="0"/>
    <n v="433409.64"/>
    <n v="433409.64"/>
    <n v="0"/>
    <n v="0"/>
    <n v="0"/>
    <n v="0"/>
    <n v="0"/>
    <n v="0"/>
    <n v="0"/>
    <n v="0"/>
    <n v="0"/>
    <n v="0"/>
    <n v="0"/>
    <n v="0"/>
    <n v="0"/>
    <n v="0"/>
    <n v="0"/>
    <n v="0"/>
  </r>
  <r>
    <x v="123"/>
    <x v="426"/>
    <n v="0"/>
    <n v="0"/>
    <n v="0"/>
    <n v="0"/>
    <n v="0"/>
    <n v="0"/>
    <n v="0"/>
    <n v="0"/>
    <n v="0"/>
    <n v="0"/>
    <n v="0"/>
    <n v="0"/>
    <n v="0"/>
    <n v="0"/>
    <n v="0"/>
    <n v="0"/>
    <n v="0"/>
    <n v="0"/>
    <n v="0"/>
    <n v="0"/>
  </r>
  <r>
    <x v="124"/>
    <x v="427"/>
    <n v="0"/>
    <n v="0"/>
    <n v="808903.99899999995"/>
    <n v="808903.99899999995"/>
    <n v="0"/>
    <n v="0"/>
    <n v="0"/>
    <n v="0"/>
    <n v="0"/>
    <n v="0"/>
    <n v="0"/>
    <n v="0"/>
    <n v="0"/>
    <n v="0"/>
    <n v="0"/>
    <n v="0"/>
    <n v="0"/>
    <n v="0"/>
    <n v="0"/>
    <n v="0"/>
  </r>
  <r>
    <x v="125"/>
    <x v="428"/>
    <n v="0"/>
    <n v="0"/>
    <n v="0"/>
    <n v="0"/>
    <n v="0"/>
    <n v="0"/>
    <n v="0"/>
    <n v="0"/>
    <n v="0"/>
    <n v="0"/>
    <n v="0"/>
    <n v="0"/>
    <n v="0"/>
    <n v="0"/>
    <n v="0"/>
    <n v="0"/>
    <n v="0"/>
    <n v="0"/>
    <n v="0"/>
    <n v="0"/>
  </r>
  <r>
    <x v="126"/>
    <x v="429"/>
    <n v="15036501.830000002"/>
    <n v="0"/>
    <n v="0"/>
    <n v="15036501.830000002"/>
    <n v="0"/>
    <n v="0"/>
    <n v="0"/>
    <n v="0"/>
    <n v="0"/>
    <n v="0"/>
    <n v="0"/>
    <n v="0"/>
    <n v="0"/>
    <n v="0"/>
    <n v="0"/>
    <n v="0"/>
    <n v="34822633.339999996"/>
    <n v="0"/>
    <n v="0"/>
    <n v="34822633.339999996"/>
  </r>
  <r>
    <x v="127"/>
    <x v="430"/>
    <n v="0"/>
    <n v="0"/>
    <n v="0"/>
    <n v="0"/>
    <n v="0"/>
    <n v="0"/>
    <n v="0"/>
    <n v="0"/>
    <n v="0"/>
    <n v="0"/>
    <n v="0"/>
    <n v="0"/>
    <n v="0"/>
    <n v="0"/>
    <n v="0"/>
    <n v="0"/>
    <n v="0"/>
    <n v="0"/>
    <n v="0"/>
    <n v="0"/>
  </r>
  <r>
    <x v="128"/>
    <x v="431"/>
    <n v="74762507.960000351"/>
    <n v="0"/>
    <n v="0"/>
    <n v="74762507.960000351"/>
    <n v="0"/>
    <n v="0"/>
    <n v="0"/>
    <n v="0"/>
    <n v="50106102.32"/>
    <n v="0"/>
    <n v="0"/>
    <n v="50106102.32"/>
    <n v="0"/>
    <n v="0"/>
    <n v="0"/>
    <n v="0"/>
    <n v="20046952.210000008"/>
    <n v="0"/>
    <n v="0"/>
    <n v="20046952.210000008"/>
  </r>
  <r>
    <x v="128"/>
    <x v="432"/>
    <n v="0"/>
    <n v="0"/>
    <n v="0"/>
    <n v="0"/>
    <n v="0"/>
    <n v="0"/>
    <n v="0"/>
    <n v="0"/>
    <n v="0"/>
    <n v="0"/>
    <n v="0"/>
    <n v="0"/>
    <n v="0"/>
    <n v="0"/>
    <n v="0"/>
    <n v="0"/>
    <n v="0"/>
    <n v="0"/>
    <n v="0"/>
    <n v="0"/>
  </r>
  <r>
    <x v="128"/>
    <x v="433"/>
    <n v="0"/>
    <n v="0"/>
    <n v="0"/>
    <n v="0"/>
    <n v="0"/>
    <n v="0"/>
    <n v="0"/>
    <n v="0"/>
    <n v="0"/>
    <n v="0"/>
    <n v="0"/>
    <n v="0"/>
    <n v="0"/>
    <n v="0"/>
    <n v="0"/>
    <n v="0"/>
    <n v="0"/>
    <n v="0"/>
    <n v="0"/>
    <n v="0"/>
  </r>
  <r>
    <x v="129"/>
    <x v="434"/>
    <n v="0"/>
    <n v="0"/>
    <n v="0"/>
    <n v="0"/>
    <n v="0"/>
    <n v="0"/>
    <n v="0"/>
    <n v="0"/>
    <n v="0"/>
    <n v="0"/>
    <n v="0"/>
    <n v="0"/>
    <n v="0"/>
    <n v="0"/>
    <n v="0"/>
    <n v="0"/>
    <n v="0"/>
    <n v="0"/>
    <n v="0"/>
    <n v="0"/>
  </r>
  <r>
    <x v="130"/>
    <x v="0"/>
    <n v="0"/>
    <n v="0"/>
    <n v="0"/>
    <n v="0"/>
    <n v="0"/>
    <n v="0"/>
    <n v="0"/>
    <n v="0"/>
    <n v="0"/>
    <n v="0"/>
    <n v="0"/>
    <n v="0"/>
    <n v="0"/>
    <n v="0"/>
    <n v="0"/>
    <n v="0"/>
    <n v="0"/>
    <n v="0"/>
    <n v="0"/>
    <n v="0"/>
  </r>
  <r>
    <x v="131"/>
    <x v="435"/>
    <n v="0"/>
    <n v="0"/>
    <n v="0"/>
    <n v="0"/>
    <n v="0"/>
    <n v="0"/>
    <n v="0"/>
    <n v="0"/>
    <n v="0"/>
    <n v="0"/>
    <n v="0"/>
    <n v="0"/>
    <n v="0"/>
    <n v="0"/>
    <n v="0"/>
    <n v="0"/>
    <n v="13500"/>
    <n v="0"/>
    <n v="0"/>
    <n v="13500"/>
  </r>
  <r>
    <x v="132"/>
    <x v="436"/>
    <n v="0"/>
    <n v="0"/>
    <n v="0"/>
    <n v="0"/>
    <n v="0"/>
    <n v="0"/>
    <n v="0"/>
    <n v="0"/>
    <n v="0"/>
    <n v="0"/>
    <n v="0"/>
    <n v="0"/>
    <n v="0"/>
    <n v="0"/>
    <n v="0"/>
    <n v="0"/>
    <n v="0"/>
    <n v="0"/>
    <n v="0"/>
    <n v="0"/>
  </r>
  <r>
    <x v="133"/>
    <x v="437"/>
    <n v="2859314.43"/>
    <n v="0"/>
    <n v="0"/>
    <n v="2859314.43"/>
    <n v="0"/>
    <n v="0"/>
    <n v="0"/>
    <n v="0"/>
    <n v="0"/>
    <n v="0"/>
    <n v="0"/>
    <n v="0"/>
    <n v="0"/>
    <n v="0"/>
    <n v="0"/>
    <n v="0"/>
    <n v="0"/>
    <n v="0"/>
    <n v="0"/>
    <n v="0"/>
  </r>
  <r>
    <x v="133"/>
    <x v="438"/>
    <n v="2208.41"/>
    <n v="0"/>
    <n v="0"/>
    <n v="2208.41"/>
    <n v="0"/>
    <n v="0"/>
    <n v="0"/>
    <n v="0"/>
    <n v="0"/>
    <n v="0"/>
    <n v="0"/>
    <n v="0"/>
    <n v="0"/>
    <n v="0"/>
    <n v="0"/>
    <n v="0"/>
    <n v="0"/>
    <n v="0"/>
    <n v="0"/>
    <n v="0"/>
  </r>
  <r>
    <x v="134"/>
    <x v="439"/>
    <n v="0"/>
    <n v="0"/>
    <n v="0"/>
    <n v="0"/>
    <n v="0"/>
    <n v="0"/>
    <n v="0"/>
    <n v="0"/>
    <n v="0"/>
    <n v="0"/>
    <n v="0"/>
    <n v="0"/>
    <n v="0"/>
    <n v="0"/>
    <n v="0"/>
    <n v="0"/>
    <n v="157614.47"/>
    <n v="0"/>
    <n v="0"/>
    <n v="157614.47"/>
  </r>
  <r>
    <x v="135"/>
    <x v="440"/>
    <n v="0"/>
    <n v="0"/>
    <n v="0"/>
    <n v="0"/>
    <n v="0"/>
    <n v="0"/>
    <n v="0"/>
    <n v="0"/>
    <n v="0"/>
    <n v="0"/>
    <n v="0"/>
    <n v="0"/>
    <n v="0"/>
    <n v="0"/>
    <n v="0"/>
    <n v="0"/>
    <n v="0"/>
    <n v="0"/>
    <n v="0"/>
    <n v="0"/>
  </r>
  <r>
    <x v="136"/>
    <x v="441"/>
    <n v="0"/>
    <n v="0"/>
    <n v="0"/>
    <n v="0"/>
    <n v="0"/>
    <n v="0"/>
    <n v="0"/>
    <n v="0"/>
    <n v="0"/>
    <n v="0"/>
    <n v="0"/>
    <n v="0"/>
    <n v="0"/>
    <n v="0"/>
    <n v="0"/>
    <n v="0"/>
    <n v="495282.18"/>
    <n v="0"/>
    <n v="0"/>
    <n v="495282.18"/>
  </r>
  <r>
    <x v="137"/>
    <x v="442"/>
    <n v="0"/>
    <n v="0"/>
    <n v="197962.35"/>
    <n v="197962.35"/>
    <n v="0"/>
    <n v="0"/>
    <n v="0"/>
    <n v="0"/>
    <n v="0"/>
    <n v="0"/>
    <n v="0"/>
    <n v="0"/>
    <n v="0"/>
    <n v="0"/>
    <n v="0"/>
    <n v="0"/>
    <n v="0"/>
    <n v="0"/>
    <n v="0"/>
    <n v="0"/>
  </r>
  <r>
    <x v="138"/>
    <x v="443"/>
    <n v="0"/>
    <n v="0"/>
    <n v="433409.64"/>
    <n v="433409.64"/>
    <n v="0"/>
    <n v="0"/>
    <n v="0"/>
    <n v="0"/>
    <n v="0"/>
    <n v="0"/>
    <n v="0"/>
    <n v="0"/>
    <n v="0"/>
    <n v="0"/>
    <n v="0"/>
    <n v="0"/>
    <n v="0"/>
    <n v="0"/>
    <n v="0"/>
    <n v="0"/>
  </r>
  <r>
    <x v="139"/>
    <x v="444"/>
    <n v="0"/>
    <n v="0"/>
    <n v="191017.59"/>
    <n v="191017.59"/>
    <n v="0"/>
    <n v="0"/>
    <n v="0"/>
    <n v="0"/>
    <n v="0"/>
    <n v="0"/>
    <n v="0"/>
    <n v="0"/>
    <n v="0"/>
    <n v="0"/>
    <n v="0"/>
    <n v="0"/>
    <n v="0"/>
    <n v="0"/>
    <n v="0"/>
    <n v="0"/>
  </r>
  <r>
    <x v="140"/>
    <x v="445"/>
    <n v="2160331.33"/>
    <n v="0"/>
    <n v="0"/>
    <n v="2160331.33"/>
    <n v="0"/>
    <n v="0"/>
    <n v="0"/>
    <n v="0"/>
    <n v="0"/>
    <n v="0"/>
    <n v="0"/>
    <n v="0"/>
    <n v="0"/>
    <n v="0"/>
    <n v="0"/>
    <n v="0"/>
    <n v="114170.81"/>
    <n v="0"/>
    <n v="0"/>
    <n v="114170.81"/>
  </r>
  <r>
    <x v="141"/>
    <x v="446"/>
    <n v="0"/>
    <n v="0"/>
    <n v="0"/>
    <n v="0"/>
    <n v="0"/>
    <n v="0"/>
    <n v="0"/>
    <n v="0"/>
    <n v="0"/>
    <n v="0"/>
    <n v="0"/>
    <n v="0"/>
    <n v="0"/>
    <n v="0"/>
    <n v="0"/>
    <n v="0"/>
    <n v="0"/>
    <n v="0"/>
    <n v="0"/>
    <n v="0"/>
  </r>
  <r>
    <x v="142"/>
    <x v="447"/>
    <n v="0"/>
    <n v="0"/>
    <n v="0"/>
    <n v="0"/>
    <n v="0"/>
    <n v="0"/>
    <n v="0"/>
    <n v="0"/>
    <n v="0"/>
    <n v="0"/>
    <n v="0"/>
    <n v="0"/>
    <n v="0"/>
    <n v="0"/>
    <n v="0"/>
    <n v="0"/>
    <n v="0"/>
    <n v="0"/>
    <n v="0"/>
    <n v="0"/>
  </r>
  <r>
    <x v="143"/>
    <x v="448"/>
    <n v="0"/>
    <n v="0"/>
    <n v="0"/>
    <n v="0"/>
    <n v="0"/>
    <n v="0"/>
    <n v="0"/>
    <n v="0"/>
    <n v="0"/>
    <n v="0"/>
    <n v="0"/>
    <n v="0"/>
    <n v="0"/>
    <n v="0"/>
    <n v="0"/>
    <n v="0"/>
    <n v="0"/>
    <n v="0"/>
    <n v="0"/>
    <n v="0"/>
  </r>
  <r>
    <x v="144"/>
    <x v="449"/>
    <n v="0"/>
    <n v="0"/>
    <n v="0"/>
    <n v="0"/>
    <n v="0"/>
    <n v="0"/>
    <n v="0"/>
    <n v="0"/>
    <n v="0"/>
    <n v="0"/>
    <n v="0"/>
    <n v="0"/>
    <n v="0"/>
    <n v="0"/>
    <n v="0"/>
    <n v="0"/>
    <n v="0"/>
    <n v="0"/>
    <n v="0"/>
    <n v="0"/>
  </r>
  <r>
    <x v="145"/>
    <x v="450"/>
    <n v="0"/>
    <n v="0"/>
    <n v="0"/>
    <n v="0"/>
    <n v="0"/>
    <n v="0"/>
    <n v="0"/>
    <n v="0"/>
    <n v="0"/>
    <n v="0"/>
    <n v="0"/>
    <n v="0"/>
    <n v="0"/>
    <n v="0"/>
    <n v="0"/>
    <n v="0"/>
    <n v="0"/>
    <n v="0"/>
    <n v="0"/>
    <n v="0"/>
  </r>
  <r>
    <x v="0"/>
    <x v="0"/>
    <m/>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5">
  <r>
    <x v="0"/>
    <x v="0"/>
    <s v="_x000a__x000a_1100000"/>
    <s v="_x000a__x000a_1100000"/>
    <s v="_x000a__x000a_1100000"/>
    <s v="_x000a__x000a_1100000"/>
    <s v="_x000a__x000a_1100200"/>
    <s v="_x000a__x000a_1100200"/>
    <s v="_x000a__x000a_1100200"/>
    <s v="_x000a__x000a_1100200"/>
    <s v="_x000a__x000a_1100300"/>
    <s v="_x000a__x000a_1100300"/>
    <s v="_x000a__x000a_1100300"/>
    <s v="_x000a__x000a_1100300"/>
    <s v="_x000a_1201000"/>
    <s v="_x000a_1201000"/>
    <s v="_x000a_1201000"/>
    <s v="_x000a_1201000"/>
  </r>
  <r>
    <x v="0"/>
    <x v="0"/>
    <s v="FCCS_Intercompany Top"/>
    <s v="FCCS_Intercompany Top"/>
    <s v="FCCS_Intercompany Top"/>
    <s v="FCCS_Intercompany Top"/>
    <s v="FCCS_Intercompany Top"/>
    <s v="FCCS_Intercompany Top"/>
    <s v="FCCS_Intercompany Top"/>
    <s v="FCCS_Intercompany Top"/>
    <s v="FCCS_Intercompany Top"/>
    <s v="FCCS_Intercompany Top"/>
    <s v="FCCS_Intercompany Top"/>
    <s v="FCCS_Intercompany Top"/>
    <s v="FCCS_Intercompany Top"/>
    <s v="FCCS_Intercompany Top"/>
    <s v="FCCS_Intercompany Top"/>
    <s v="FCCS_Intercompany Top"/>
  </r>
  <r>
    <x v="0"/>
    <x v="0"/>
    <s v="_x000a_FCCS_Managed Data"/>
    <s v="_x000a_FCCS_Journal Input"/>
    <s v="_x000a_FCCS_Other Data"/>
    <s v="FCCS_Total Data Source"/>
    <s v="_x000a_FCCS_Managed Data"/>
    <s v="_x000a_FCCS_Journal Input"/>
    <s v="_x000a_FCCS_Other Data"/>
    <s v="FCCS_Total Data Source"/>
    <s v="_x000a_FCCS_Managed Data"/>
    <s v="_x000a_FCCS_Journal Input"/>
    <s v="_x000a_FCCS_Other Data"/>
    <s v="FCCS_Total Data Source"/>
    <s v="_x000a_FCCS_Managed Data"/>
    <s v="_x000a_FCCS_Journal Input"/>
    <s v="_x000a_FCCS_Other Data"/>
    <s v="FCCS_Total Data Source"/>
  </r>
  <r>
    <x v="0"/>
    <x v="0"/>
    <s v="FCCS_ClosingBalance"/>
    <s v="FCCS_ClosingBalance"/>
    <s v="FCCS_ClosingBalance"/>
    <s v="FCCS_ClosingBalance"/>
    <s v="FCCS_ClosingBalance"/>
    <s v="FCCS_ClosingBalance"/>
    <s v="FCCS_ClosingBalance"/>
    <s v="FCCS_ClosingBalance"/>
    <s v="FCCS_ClosingBalance"/>
    <s v="FCCS_ClosingBalance"/>
    <s v="FCCS_ClosingBalance"/>
    <s v="FCCS_ClosingBalance"/>
    <s v="FCCS_ClosingBalance"/>
    <s v="FCCS_ClosingBalance"/>
    <s v="FCCS_ClosingBalance"/>
    <s v="FCCS_ClosingBalance"/>
  </r>
  <r>
    <x v="0"/>
    <x v="0"/>
    <s v="FCCS_Entity Total"/>
    <s v="FCCS_Entity Total"/>
    <s v="FCCS_Entity Total"/>
    <s v="FCCS_Entity Total"/>
    <s v="FCCS_Entity Total"/>
    <s v="FCCS_Entity Total"/>
    <s v="FCCS_Entity Total"/>
    <s v="FCCS_Entity Total"/>
    <s v="FCCS_Entity Total"/>
    <s v="FCCS_Entity Total"/>
    <s v="FCCS_Entity Total"/>
    <s v="FCCS_Entity Total"/>
    <s v="FCCS_Entity Total"/>
    <s v="FCCS_Entity Total"/>
    <s v="FCCS_Entity Total"/>
    <s v="FCCS_Entity Total"/>
  </r>
  <r>
    <x v="0"/>
    <x v="0"/>
    <s v="FCCS_YTD"/>
    <s v="FCCS_YTD"/>
    <s v="FCCS_YTD"/>
    <s v="FCCS_YTD"/>
    <s v="FCCS_YTD"/>
    <s v="FCCS_YTD"/>
    <s v="FCCS_YTD"/>
    <s v="FCCS_YTD"/>
    <s v="FCCS_YTD"/>
    <s v="FCCS_YTD"/>
    <s v="FCCS_YTD"/>
    <s v="FCCS_YTD"/>
    <s v="FCCS_YTD"/>
    <s v="FCCS_YTD"/>
    <s v="FCCS_YTD"/>
    <s v="FCCS_YTD"/>
  </r>
  <r>
    <x v="0"/>
    <x v="0"/>
    <s v="Total Custom1"/>
    <s v="Total Custom1"/>
    <s v="Total Custom1"/>
    <s v="Total Custom1"/>
    <s v="Total Custom1"/>
    <s v="Total Custom1"/>
    <s v="Total Custom1"/>
    <s v="Total Custom1"/>
    <s v="Total Custom1"/>
    <s v="Total Custom1"/>
    <s v="Total Custom1"/>
    <s v="Total Custom1"/>
    <s v="Total Custom1"/>
    <s v="Total Custom1"/>
    <s v="Total Custom1"/>
    <s v="Total Custom1"/>
  </r>
  <r>
    <x v="0"/>
    <x v="0"/>
    <s v="Total Custom2"/>
    <s v="Total Custom2"/>
    <s v="Total Custom2"/>
    <s v="Total Custom2"/>
    <s v="Total Custom2"/>
    <s v="Total Custom2"/>
    <s v="Total Custom2"/>
    <s v="Total Custom2"/>
    <s v="Total Custom2"/>
    <s v="Total Custom2"/>
    <s v="Total Custom2"/>
    <s v="Total Custom2"/>
    <s v="Total Custom2"/>
    <s v="Total Custom2"/>
    <s v="Total Custom2"/>
    <s v="Total Custom2"/>
  </r>
  <r>
    <x v="0"/>
    <x v="0"/>
    <s v="Total Custom3"/>
    <s v="Total Custom3"/>
    <s v="Total Custom3"/>
    <s v="Total Custom3"/>
    <s v="Total Custom3"/>
    <s v="Total Custom3"/>
    <s v="Total Custom3"/>
    <s v="Total Custom3"/>
    <s v="Total Custom3"/>
    <s v="Total Custom3"/>
    <s v="Total Custom3"/>
    <s v="Total Custom3"/>
    <s v="Total Custom3"/>
    <s v="Total Custom3"/>
    <s v="Total Custom3"/>
    <s v="Total Custom3"/>
  </r>
  <r>
    <x v="0"/>
    <x v="0"/>
    <s v="Total Custom4"/>
    <s v="Total Custom4"/>
    <s v="Total Custom4"/>
    <s v="Total Custom4"/>
    <s v="Total Custom4"/>
    <s v="Total Custom4"/>
    <s v="Total Custom4"/>
    <s v="Total Custom4"/>
    <s v="Total Custom4"/>
    <s v="Total Custom4"/>
    <s v="Total Custom4"/>
    <s v="Total Custom4"/>
    <s v="Total Custom4"/>
    <s v="Total Custom4"/>
    <s v="Total Custom4"/>
    <s v="Total Custom4"/>
  </r>
  <r>
    <x v="0"/>
    <x v="0"/>
    <s v="Actual"/>
    <s v="Actual"/>
    <s v="Actual"/>
    <s v="Actual"/>
    <s v="Actual"/>
    <s v="Actual"/>
    <s v="Actual"/>
    <s v="Actual"/>
    <s v="Actual"/>
    <s v="Actual"/>
    <s v="Actual"/>
    <s v="Actual"/>
    <s v="Actual"/>
    <s v="Actual"/>
    <s v="Actual"/>
    <s v="Actual"/>
  </r>
  <r>
    <x v="0"/>
    <x v="0"/>
    <s v="FY23"/>
    <s v="FY23"/>
    <s v="FY23"/>
    <s v="FY23"/>
    <s v="FY23"/>
    <s v="FY23"/>
    <s v="FY23"/>
    <s v="FY23"/>
    <s v="FY23"/>
    <s v="FY23"/>
    <s v="FY23"/>
    <s v="FY23"/>
    <s v="FY23"/>
    <s v="FY23"/>
    <s v="FY23"/>
    <s v="FY23"/>
  </r>
  <r>
    <x v="0"/>
    <x v="0"/>
    <s v="Jun"/>
    <s v="Jun"/>
    <s v="Jun"/>
    <s v="Jun"/>
    <s v="Jun"/>
    <s v="Jun"/>
    <s v="Jun"/>
    <s v="Jun"/>
    <s v="Jun"/>
    <s v="Jun"/>
    <s v="Jun"/>
    <s v="Jun"/>
    <s v="Jun"/>
    <s v="Jun"/>
    <s v="Jun"/>
    <s v="Jun"/>
  </r>
  <r>
    <x v="1"/>
    <x v="1"/>
    <n v="3049098.6799999997"/>
    <n v="0"/>
    <n v="0"/>
    <n v="3049098.6799999997"/>
    <n v="0"/>
    <n v="0"/>
    <n v="0"/>
    <n v="0"/>
    <n v="0"/>
    <n v="0"/>
    <n v="0"/>
    <n v="0"/>
    <n v="0"/>
    <n v="0"/>
    <n v="0"/>
    <n v="0"/>
  </r>
  <r>
    <x v="1"/>
    <x v="2"/>
    <n v="0"/>
    <n v="0"/>
    <n v="0"/>
    <n v="0"/>
    <n v="0"/>
    <n v="0"/>
    <n v="0"/>
    <n v="0"/>
    <n v="0"/>
    <n v="0"/>
    <n v="0"/>
    <n v="0"/>
    <n v="0"/>
    <n v="0"/>
    <n v="0"/>
    <n v="0"/>
  </r>
  <r>
    <x v="2"/>
    <x v="3"/>
    <n v="42256477.130000107"/>
    <n v="0"/>
    <n v="0"/>
    <n v="42256477.130000107"/>
    <n v="0"/>
    <n v="0"/>
    <n v="0"/>
    <n v="0"/>
    <n v="0"/>
    <n v="0"/>
    <n v="0"/>
    <n v="0"/>
    <n v="0"/>
    <n v="0"/>
    <n v="0"/>
    <n v="0"/>
  </r>
  <r>
    <x v="2"/>
    <x v="4"/>
    <n v="0"/>
    <n v="0"/>
    <n v="0"/>
    <n v="0"/>
    <n v="0"/>
    <n v="0"/>
    <n v="0"/>
    <n v="0"/>
    <n v="0"/>
    <n v="0"/>
    <n v="0"/>
    <n v="0"/>
    <n v="0"/>
    <n v="0"/>
    <n v="0"/>
    <n v="0"/>
  </r>
  <r>
    <x v="2"/>
    <x v="5"/>
    <n v="-3647517.3099999991"/>
    <n v="0"/>
    <n v="0"/>
    <n v="-3647517.3099999991"/>
    <n v="0"/>
    <n v="0"/>
    <n v="0"/>
    <n v="0"/>
    <n v="0"/>
    <n v="0"/>
    <n v="0"/>
    <n v="0"/>
    <n v="0"/>
    <n v="0"/>
    <n v="0"/>
    <n v="0"/>
  </r>
  <r>
    <x v="2"/>
    <x v="6"/>
    <n v="0"/>
    <n v="0"/>
    <n v="0"/>
    <n v="0"/>
    <n v="0"/>
    <n v="0"/>
    <n v="0"/>
    <n v="0"/>
    <n v="0"/>
    <n v="0"/>
    <n v="0"/>
    <n v="0"/>
    <n v="0"/>
    <n v="0"/>
    <n v="0"/>
    <n v="0"/>
  </r>
  <r>
    <x v="2"/>
    <x v="7"/>
    <n v="-10046864.430000003"/>
    <n v="0"/>
    <n v="0"/>
    <n v="-10046864.430000003"/>
    <n v="0"/>
    <n v="0"/>
    <n v="0"/>
    <n v="0"/>
    <n v="0"/>
    <n v="0"/>
    <n v="0"/>
    <n v="0"/>
    <n v="0"/>
    <n v="0"/>
    <n v="0"/>
    <n v="0"/>
  </r>
  <r>
    <x v="2"/>
    <x v="8"/>
    <n v="0"/>
    <n v="0"/>
    <n v="0"/>
    <n v="0"/>
    <n v="0"/>
    <n v="0"/>
    <n v="0"/>
    <n v="0"/>
    <n v="0"/>
    <n v="0"/>
    <n v="0"/>
    <n v="0"/>
    <n v="0"/>
    <n v="0"/>
    <n v="0"/>
    <n v="0"/>
  </r>
  <r>
    <x v="2"/>
    <x v="9"/>
    <n v="18190405.969999995"/>
    <n v="0"/>
    <n v="0"/>
    <n v="18190405.969999995"/>
    <n v="0"/>
    <n v="0"/>
    <n v="0"/>
    <n v="0"/>
    <n v="0"/>
    <n v="0"/>
    <n v="0"/>
    <n v="0"/>
    <n v="0"/>
    <n v="0"/>
    <n v="0"/>
    <n v="0"/>
  </r>
  <r>
    <x v="2"/>
    <x v="10"/>
    <n v="18190405.969999995"/>
    <n v="0"/>
    <n v="0"/>
    <n v="18190405.969999995"/>
    <n v="0"/>
    <n v="0"/>
    <n v="0"/>
    <n v="0"/>
    <n v="0"/>
    <n v="0"/>
    <n v="0"/>
    <n v="0"/>
    <n v="0"/>
    <n v="0"/>
    <n v="0"/>
    <n v="0"/>
  </r>
  <r>
    <x v="2"/>
    <x v="11"/>
    <n v="8029912.3499999996"/>
    <n v="0"/>
    <n v="0"/>
    <n v="8029912.3499999996"/>
    <n v="0"/>
    <n v="0"/>
    <n v="0"/>
    <n v="0"/>
    <n v="0"/>
    <n v="0"/>
    <n v="0"/>
    <n v="0"/>
    <n v="0"/>
    <n v="0"/>
    <n v="0"/>
    <n v="0"/>
  </r>
  <r>
    <x v="2"/>
    <x v="12"/>
    <n v="8029912.3499999996"/>
    <n v="0"/>
    <n v="0"/>
    <n v="8029912.3499999996"/>
    <n v="0"/>
    <n v="0"/>
    <n v="0"/>
    <n v="0"/>
    <n v="0"/>
    <n v="0"/>
    <n v="0"/>
    <n v="0"/>
    <n v="0"/>
    <n v="0"/>
    <n v="0"/>
    <n v="0"/>
  </r>
  <r>
    <x v="3"/>
    <x v="13"/>
    <n v="0"/>
    <n v="0"/>
    <n v="0"/>
    <n v="0"/>
    <n v="0"/>
    <n v="0"/>
    <n v="0"/>
    <n v="0"/>
    <n v="0"/>
    <n v="0"/>
    <n v="0"/>
    <n v="0"/>
    <n v="0"/>
    <n v="0"/>
    <n v="0"/>
    <n v="0"/>
  </r>
  <r>
    <x v="3"/>
    <x v="14"/>
    <n v="611830.20999998786"/>
    <n v="0"/>
    <n v="0"/>
    <n v="611830.20999998786"/>
    <n v="400"/>
    <n v="0"/>
    <n v="0"/>
    <n v="400"/>
    <n v="0"/>
    <n v="0"/>
    <n v="0"/>
    <n v="0"/>
    <n v="0"/>
    <n v="0"/>
    <n v="0"/>
    <n v="0"/>
  </r>
  <r>
    <x v="3"/>
    <x v="15"/>
    <n v="60343.56"/>
    <n v="0"/>
    <n v="0"/>
    <n v="60343.56"/>
    <n v="0"/>
    <n v="0"/>
    <n v="0"/>
    <n v="0"/>
    <n v="0"/>
    <n v="0"/>
    <n v="0"/>
    <n v="0"/>
    <n v="0"/>
    <n v="0"/>
    <n v="0"/>
    <n v="0"/>
  </r>
  <r>
    <x v="3"/>
    <x v="16"/>
    <n v="-956008.4800000001"/>
    <n v="0"/>
    <n v="0"/>
    <n v="-956008.4800000001"/>
    <n v="0"/>
    <n v="0"/>
    <n v="0"/>
    <n v="0"/>
    <n v="0"/>
    <n v="0"/>
    <n v="0"/>
    <n v="0"/>
    <n v="0"/>
    <n v="0"/>
    <n v="0"/>
    <n v="0"/>
  </r>
  <r>
    <x v="3"/>
    <x v="17"/>
    <n v="0"/>
    <n v="0"/>
    <n v="0"/>
    <n v="0"/>
    <n v="0"/>
    <n v="0"/>
    <n v="0"/>
    <n v="0"/>
    <n v="0"/>
    <n v="0"/>
    <n v="0"/>
    <n v="0"/>
    <n v="0"/>
    <n v="0"/>
    <n v="0"/>
    <n v="0"/>
  </r>
  <r>
    <x v="3"/>
    <x v="18"/>
    <n v="0"/>
    <n v="0"/>
    <n v="0"/>
    <n v="0"/>
    <n v="0"/>
    <n v="0"/>
    <n v="0"/>
    <n v="0"/>
    <n v="0"/>
    <n v="0"/>
    <n v="0"/>
    <n v="0"/>
    <n v="0"/>
    <n v="0"/>
    <n v="0"/>
    <n v="0"/>
  </r>
  <r>
    <x v="4"/>
    <x v="19"/>
    <n v="-6998445.4100000132"/>
    <n v="0"/>
    <n v="0"/>
    <n v="-6998445.4100000132"/>
    <n v="600"/>
    <n v="0"/>
    <n v="0"/>
    <n v="600"/>
    <n v="50976866.22999993"/>
    <n v="0"/>
    <n v="0"/>
    <n v="50976866.22999993"/>
    <n v="0"/>
    <n v="0"/>
    <n v="0"/>
    <n v="0"/>
  </r>
  <r>
    <x v="4"/>
    <x v="20"/>
    <n v="0"/>
    <n v="0"/>
    <n v="0"/>
    <n v="0"/>
    <n v="0"/>
    <n v="0"/>
    <n v="0"/>
    <n v="0"/>
    <n v="0"/>
    <n v="0"/>
    <n v="0"/>
    <n v="0"/>
    <n v="0"/>
    <n v="0"/>
    <n v="0"/>
    <n v="0"/>
  </r>
  <r>
    <x v="4"/>
    <x v="21"/>
    <n v="-6998445.4100000132"/>
    <n v="0"/>
    <n v="0"/>
    <n v="-6998445.4100000132"/>
    <n v="600"/>
    <n v="0"/>
    <n v="0"/>
    <n v="600"/>
    <n v="49337650.359999917"/>
    <n v="0"/>
    <n v="0"/>
    <n v="49337650.359999917"/>
    <n v="0"/>
    <n v="0"/>
    <n v="0"/>
    <n v="0"/>
  </r>
  <r>
    <x v="4"/>
    <x v="22"/>
    <n v="0"/>
    <n v="0"/>
    <n v="0"/>
    <n v="0"/>
    <n v="0"/>
    <n v="0"/>
    <n v="0"/>
    <n v="0"/>
    <n v="1629511.2000000002"/>
    <n v="0"/>
    <n v="0"/>
    <n v="1629511.2000000002"/>
    <n v="0"/>
    <n v="0"/>
    <n v="0"/>
    <n v="0"/>
  </r>
  <r>
    <x v="4"/>
    <x v="23"/>
    <n v="0"/>
    <n v="0"/>
    <n v="0"/>
    <n v="0"/>
    <n v="0"/>
    <n v="0"/>
    <n v="0"/>
    <n v="0"/>
    <n v="0"/>
    <n v="0"/>
    <n v="0"/>
    <n v="0"/>
    <n v="0"/>
    <n v="0"/>
    <n v="0"/>
    <n v="0"/>
  </r>
  <r>
    <x v="4"/>
    <x v="24"/>
    <n v="0"/>
    <n v="0"/>
    <n v="0"/>
    <n v="0"/>
    <n v="0"/>
    <n v="0"/>
    <n v="0"/>
    <n v="0"/>
    <n v="0"/>
    <n v="0"/>
    <n v="0"/>
    <n v="0"/>
    <n v="0"/>
    <n v="0"/>
    <n v="0"/>
    <n v="0"/>
  </r>
  <r>
    <x v="4"/>
    <x v="25"/>
    <n v="0"/>
    <n v="0"/>
    <n v="0"/>
    <n v="0"/>
    <n v="0"/>
    <n v="0"/>
    <n v="0"/>
    <n v="0"/>
    <n v="0"/>
    <n v="0"/>
    <n v="0"/>
    <n v="0"/>
    <n v="0"/>
    <n v="0"/>
    <n v="0"/>
    <n v="0"/>
  </r>
  <r>
    <x v="4"/>
    <x v="26"/>
    <n v="0"/>
    <n v="0"/>
    <n v="0"/>
    <n v="0"/>
    <n v="0"/>
    <n v="0"/>
    <n v="0"/>
    <n v="0"/>
    <n v="0"/>
    <n v="0"/>
    <n v="0"/>
    <n v="0"/>
    <n v="0"/>
    <n v="0"/>
    <n v="0"/>
    <n v="0"/>
  </r>
  <r>
    <x v="4"/>
    <x v="27"/>
    <n v="0"/>
    <n v="0"/>
    <n v="0"/>
    <n v="0"/>
    <n v="0"/>
    <n v="0"/>
    <n v="0"/>
    <n v="0"/>
    <n v="0"/>
    <n v="0"/>
    <n v="0"/>
    <n v="0"/>
    <n v="0"/>
    <n v="0"/>
    <n v="0"/>
    <n v="0"/>
  </r>
  <r>
    <x v="4"/>
    <x v="28"/>
    <n v="0"/>
    <n v="0"/>
    <n v="0"/>
    <n v="0"/>
    <n v="0"/>
    <n v="0"/>
    <n v="0"/>
    <n v="0"/>
    <n v="0"/>
    <n v="0"/>
    <n v="0"/>
    <n v="0"/>
    <n v="0"/>
    <n v="0"/>
    <n v="0"/>
    <n v="0"/>
  </r>
  <r>
    <x v="4"/>
    <x v="29"/>
    <n v="0"/>
    <n v="0"/>
    <n v="0"/>
    <n v="0"/>
    <n v="0"/>
    <n v="0"/>
    <n v="0"/>
    <n v="0"/>
    <n v="0"/>
    <n v="0"/>
    <n v="0"/>
    <n v="0"/>
    <n v="0"/>
    <n v="0"/>
    <n v="0"/>
    <n v="0"/>
  </r>
  <r>
    <x v="4"/>
    <x v="30"/>
    <n v="0"/>
    <n v="0"/>
    <n v="0"/>
    <n v="0"/>
    <n v="0"/>
    <n v="0"/>
    <n v="0"/>
    <n v="0"/>
    <n v="0"/>
    <n v="0"/>
    <n v="0"/>
    <n v="0"/>
    <n v="0"/>
    <n v="0"/>
    <n v="0"/>
    <n v="0"/>
  </r>
  <r>
    <x v="4"/>
    <x v="31"/>
    <n v="0"/>
    <n v="0"/>
    <n v="0"/>
    <n v="0"/>
    <n v="0"/>
    <n v="0"/>
    <n v="0"/>
    <n v="0"/>
    <n v="0"/>
    <n v="0"/>
    <n v="0"/>
    <n v="0"/>
    <n v="0"/>
    <n v="0"/>
    <n v="0"/>
    <n v="0"/>
  </r>
  <r>
    <x v="4"/>
    <x v="32"/>
    <n v="0"/>
    <n v="0"/>
    <n v="0"/>
    <n v="0"/>
    <n v="0"/>
    <n v="0"/>
    <n v="0"/>
    <n v="0"/>
    <n v="0"/>
    <n v="0"/>
    <n v="0"/>
    <n v="0"/>
    <n v="0"/>
    <n v="0"/>
    <n v="0"/>
    <n v="0"/>
  </r>
  <r>
    <x v="4"/>
    <x v="33"/>
    <n v="0"/>
    <n v="0"/>
    <n v="0"/>
    <n v="0"/>
    <n v="0"/>
    <n v="0"/>
    <n v="0"/>
    <n v="0"/>
    <n v="9704.67"/>
    <n v="0"/>
    <n v="0"/>
    <n v="9704.67"/>
    <n v="0"/>
    <n v="0"/>
    <n v="0"/>
    <n v="0"/>
  </r>
  <r>
    <x v="4"/>
    <x v="34"/>
    <n v="0"/>
    <n v="0"/>
    <n v="0"/>
    <n v="0"/>
    <n v="0"/>
    <n v="0"/>
    <n v="0"/>
    <n v="0"/>
    <n v="0"/>
    <n v="0"/>
    <n v="0"/>
    <n v="0"/>
    <n v="0"/>
    <n v="0"/>
    <n v="0"/>
    <n v="0"/>
  </r>
  <r>
    <x v="5"/>
    <x v="35"/>
    <n v="0"/>
    <n v="0"/>
    <n v="0"/>
    <n v="0"/>
    <n v="0"/>
    <n v="0"/>
    <n v="0"/>
    <n v="0"/>
    <n v="0"/>
    <n v="0"/>
    <n v="0"/>
    <n v="0"/>
    <n v="0"/>
    <n v="0"/>
    <n v="0"/>
    <n v="0"/>
  </r>
  <r>
    <x v="5"/>
    <x v="36"/>
    <n v="-2.9103830456733704E-11"/>
    <n v="0"/>
    <n v="0"/>
    <n v="-2.9103830456733704E-11"/>
    <n v="0"/>
    <n v="0"/>
    <n v="0"/>
    <n v="0"/>
    <n v="1781874.19"/>
    <n v="0"/>
    <n v="0"/>
    <n v="1781874.19"/>
    <n v="0"/>
    <n v="0"/>
    <n v="0"/>
    <n v="0"/>
  </r>
  <r>
    <x v="5"/>
    <x v="37"/>
    <n v="0"/>
    <n v="0"/>
    <n v="0"/>
    <n v="0"/>
    <n v="0"/>
    <n v="0"/>
    <n v="0"/>
    <n v="0"/>
    <n v="0"/>
    <n v="0"/>
    <n v="0"/>
    <n v="0"/>
    <n v="0"/>
    <n v="0"/>
    <n v="0"/>
    <n v="0"/>
  </r>
  <r>
    <x v="5"/>
    <x v="38"/>
    <n v="0"/>
    <n v="0"/>
    <n v="0"/>
    <n v="0"/>
    <n v="0"/>
    <n v="0"/>
    <n v="0"/>
    <n v="0"/>
    <n v="0"/>
    <n v="0"/>
    <n v="0"/>
    <n v="0"/>
    <n v="0"/>
    <n v="0"/>
    <n v="0"/>
    <n v="0"/>
  </r>
  <r>
    <x v="5"/>
    <x v="39"/>
    <n v="0"/>
    <n v="0"/>
    <n v="0"/>
    <n v="0"/>
    <n v="0"/>
    <n v="0"/>
    <n v="0"/>
    <n v="0"/>
    <n v="0"/>
    <n v="0"/>
    <n v="0"/>
    <n v="0"/>
    <n v="0"/>
    <n v="0"/>
    <n v="0"/>
    <n v="0"/>
  </r>
  <r>
    <x v="5"/>
    <x v="40"/>
    <n v="0"/>
    <n v="0"/>
    <n v="0"/>
    <n v="0"/>
    <n v="0"/>
    <n v="0"/>
    <n v="0"/>
    <n v="0"/>
    <n v="0"/>
    <n v="0"/>
    <n v="0"/>
    <n v="0"/>
    <n v="0"/>
    <n v="0"/>
    <n v="0"/>
    <n v="0"/>
  </r>
  <r>
    <x v="6"/>
    <x v="41"/>
    <n v="0"/>
    <n v="0"/>
    <n v="0"/>
    <n v="0"/>
    <n v="0"/>
    <n v="0"/>
    <n v="0"/>
    <n v="0"/>
    <n v="0"/>
    <n v="0"/>
    <n v="0"/>
    <n v="0"/>
    <n v="0"/>
    <n v="0"/>
    <n v="0"/>
    <n v="0"/>
  </r>
  <r>
    <x v="6"/>
    <x v="42"/>
    <n v="17986762.30999998"/>
    <n v="0"/>
    <n v="0"/>
    <n v="17986762.30999998"/>
    <n v="0"/>
    <n v="0"/>
    <n v="0"/>
    <n v="0"/>
    <n v="0"/>
    <n v="0"/>
    <n v="0"/>
    <n v="0"/>
    <n v="0"/>
    <n v="0"/>
    <n v="0"/>
    <n v="0"/>
  </r>
  <r>
    <x v="6"/>
    <x v="43"/>
    <n v="1360296.51"/>
    <n v="0"/>
    <n v="0"/>
    <n v="1360296.51"/>
    <n v="0"/>
    <n v="0"/>
    <n v="0"/>
    <n v="0"/>
    <n v="0"/>
    <n v="0"/>
    <n v="0"/>
    <n v="0"/>
    <n v="0"/>
    <n v="0"/>
    <n v="0"/>
    <n v="0"/>
  </r>
  <r>
    <x v="6"/>
    <x v="44"/>
    <n v="-54117.990000000005"/>
    <n v="0"/>
    <n v="0"/>
    <n v="-54117.990000000005"/>
    <n v="0"/>
    <n v="0"/>
    <n v="0"/>
    <n v="0"/>
    <n v="0"/>
    <n v="0"/>
    <n v="0"/>
    <n v="0"/>
    <n v="0"/>
    <n v="0"/>
    <n v="0"/>
    <n v="0"/>
  </r>
  <r>
    <x v="6"/>
    <x v="45"/>
    <n v="0"/>
    <n v="0"/>
    <n v="0"/>
    <n v="0"/>
    <n v="0"/>
    <n v="0"/>
    <n v="0"/>
    <n v="0"/>
    <n v="0"/>
    <n v="0"/>
    <n v="0"/>
    <n v="0"/>
    <n v="0"/>
    <n v="0"/>
    <n v="0"/>
    <n v="0"/>
  </r>
  <r>
    <x v="6"/>
    <x v="46"/>
    <n v="185710.5"/>
    <n v="0"/>
    <n v="0"/>
    <n v="185710.5"/>
    <n v="0"/>
    <n v="0"/>
    <n v="0"/>
    <n v="0"/>
    <n v="0"/>
    <n v="0"/>
    <n v="0"/>
    <n v="0"/>
    <n v="0"/>
    <n v="0"/>
    <n v="0"/>
    <n v="0"/>
  </r>
  <r>
    <x v="6"/>
    <x v="47"/>
    <n v="0"/>
    <n v="0"/>
    <n v="0"/>
    <n v="0"/>
    <n v="0"/>
    <n v="0"/>
    <n v="0"/>
    <n v="0"/>
    <n v="0"/>
    <n v="0"/>
    <n v="0"/>
    <n v="0"/>
    <n v="0"/>
    <n v="0"/>
    <n v="0"/>
    <n v="0"/>
  </r>
  <r>
    <x v="6"/>
    <x v="48"/>
    <n v="0"/>
    <n v="0"/>
    <n v="0"/>
    <n v="0"/>
    <n v="0"/>
    <n v="0"/>
    <n v="0"/>
    <n v="0"/>
    <n v="0"/>
    <n v="0"/>
    <n v="0"/>
    <n v="0"/>
    <n v="0"/>
    <n v="0"/>
    <n v="0"/>
    <n v="0"/>
  </r>
  <r>
    <x v="7"/>
    <x v="49"/>
    <n v="0"/>
    <n v="0"/>
    <n v="0"/>
    <n v="0"/>
    <n v="0"/>
    <n v="0"/>
    <n v="0"/>
    <n v="0"/>
    <n v="0"/>
    <n v="0"/>
    <n v="0"/>
    <n v="0"/>
    <n v="0"/>
    <n v="0"/>
    <n v="0"/>
    <n v="0"/>
  </r>
  <r>
    <x v="7"/>
    <x v="50"/>
    <n v="0"/>
    <n v="0"/>
    <n v="0"/>
    <n v="0"/>
    <n v="0"/>
    <n v="0"/>
    <n v="0"/>
    <n v="0"/>
    <n v="53239.709999999803"/>
    <n v="0"/>
    <n v="0"/>
    <n v="53239.709999999803"/>
    <n v="0"/>
    <n v="0"/>
    <n v="0"/>
    <n v="0"/>
  </r>
  <r>
    <x v="7"/>
    <x v="51"/>
    <n v="0"/>
    <n v="0"/>
    <n v="0"/>
    <n v="0"/>
    <n v="0"/>
    <n v="0"/>
    <n v="0"/>
    <n v="0"/>
    <n v="0"/>
    <n v="0"/>
    <n v="0"/>
    <n v="0"/>
    <n v="0"/>
    <n v="0"/>
    <n v="0"/>
    <n v="0"/>
  </r>
  <r>
    <x v="7"/>
    <x v="52"/>
    <n v="0"/>
    <n v="0"/>
    <n v="0"/>
    <n v="0"/>
    <n v="0"/>
    <n v="0"/>
    <n v="0"/>
    <n v="0"/>
    <n v="0"/>
    <n v="0"/>
    <n v="0"/>
    <n v="0"/>
    <n v="0"/>
    <n v="0"/>
    <n v="0"/>
    <n v="0"/>
  </r>
  <r>
    <x v="7"/>
    <x v="53"/>
    <n v="0"/>
    <n v="0"/>
    <n v="0"/>
    <n v="0"/>
    <n v="0"/>
    <n v="0"/>
    <n v="0"/>
    <n v="0"/>
    <n v="0"/>
    <n v="0"/>
    <n v="0"/>
    <n v="0"/>
    <n v="0"/>
    <n v="0"/>
    <n v="0"/>
    <n v="0"/>
  </r>
  <r>
    <x v="8"/>
    <x v="54"/>
    <n v="0"/>
    <n v="0"/>
    <n v="0"/>
    <n v="0"/>
    <n v="0"/>
    <n v="0"/>
    <n v="0"/>
    <n v="0"/>
    <n v="0"/>
    <n v="0"/>
    <n v="0"/>
    <n v="0"/>
    <n v="0"/>
    <n v="0"/>
    <n v="0"/>
    <n v="0"/>
  </r>
  <r>
    <x v="8"/>
    <x v="55"/>
    <n v="0"/>
    <n v="0"/>
    <n v="0"/>
    <n v="0"/>
    <n v="0"/>
    <n v="0"/>
    <n v="0"/>
    <n v="0"/>
    <n v="6721370.7200000091"/>
    <n v="0"/>
    <n v="0"/>
    <n v="6721370.7200000091"/>
    <n v="0"/>
    <n v="0"/>
    <n v="0"/>
    <n v="0"/>
  </r>
  <r>
    <x v="8"/>
    <x v="56"/>
    <n v="0"/>
    <n v="0"/>
    <n v="0"/>
    <n v="0"/>
    <n v="0"/>
    <n v="0"/>
    <n v="0"/>
    <n v="0"/>
    <n v="39512.5"/>
    <n v="-39512.5"/>
    <n v="0"/>
    <n v="0"/>
    <n v="0"/>
    <n v="0"/>
    <n v="0"/>
    <n v="0"/>
  </r>
  <r>
    <x v="8"/>
    <x v="57"/>
    <n v="0"/>
    <n v="0"/>
    <n v="0"/>
    <n v="0"/>
    <n v="0"/>
    <n v="0"/>
    <n v="0"/>
    <n v="0"/>
    <n v="0"/>
    <n v="0"/>
    <n v="0"/>
    <n v="0"/>
    <n v="0"/>
    <n v="0"/>
    <n v="0"/>
    <n v="0"/>
  </r>
  <r>
    <x v="8"/>
    <x v="58"/>
    <n v="0"/>
    <n v="0"/>
    <n v="0"/>
    <n v="0"/>
    <n v="0"/>
    <n v="0"/>
    <n v="0"/>
    <n v="0"/>
    <n v="0"/>
    <n v="0"/>
    <n v="0"/>
    <n v="0"/>
    <n v="0"/>
    <n v="0"/>
    <n v="0"/>
    <n v="0"/>
  </r>
  <r>
    <x v="8"/>
    <x v="59"/>
    <n v="0"/>
    <n v="0"/>
    <n v="0"/>
    <n v="0"/>
    <n v="0"/>
    <n v="0"/>
    <n v="0"/>
    <n v="0"/>
    <n v="0"/>
    <n v="0"/>
    <n v="0"/>
    <n v="0"/>
    <n v="0"/>
    <n v="0"/>
    <n v="0"/>
    <n v="0"/>
  </r>
  <r>
    <x v="9"/>
    <x v="60"/>
    <n v="0"/>
    <n v="0"/>
    <n v="0"/>
    <n v="0"/>
    <n v="0"/>
    <n v="0"/>
    <n v="0"/>
    <n v="0"/>
    <n v="0"/>
    <n v="0"/>
    <n v="0"/>
    <n v="0"/>
    <n v="0"/>
    <n v="0"/>
    <n v="0"/>
    <n v="0"/>
  </r>
  <r>
    <x v="9"/>
    <x v="61"/>
    <n v="11500.000000000355"/>
    <n v="0"/>
    <n v="0"/>
    <n v="11500.000000000355"/>
    <n v="0"/>
    <n v="0"/>
    <n v="0"/>
    <n v="0"/>
    <n v="8932178.7300000004"/>
    <n v="0"/>
    <n v="0"/>
    <n v="8932178.7300000004"/>
    <n v="0"/>
    <n v="0"/>
    <n v="0"/>
    <n v="0"/>
  </r>
  <r>
    <x v="9"/>
    <x v="62"/>
    <n v="-2.6226189220324159E-8"/>
    <n v="0"/>
    <n v="0"/>
    <n v="-2.6226189220324159E-8"/>
    <n v="0"/>
    <n v="0"/>
    <n v="0"/>
    <n v="0"/>
    <n v="0"/>
    <n v="0"/>
    <n v="0"/>
    <n v="0"/>
    <n v="0"/>
    <n v="0"/>
    <n v="0"/>
    <n v="0"/>
  </r>
  <r>
    <x v="9"/>
    <x v="63"/>
    <n v="2.2409949451684952E-9"/>
    <n v="0"/>
    <n v="0"/>
    <n v="2.2409949451684952E-9"/>
    <n v="0"/>
    <n v="0"/>
    <n v="0"/>
    <n v="0"/>
    <n v="0"/>
    <n v="0"/>
    <n v="0"/>
    <n v="0"/>
    <n v="0"/>
    <n v="0"/>
    <n v="0"/>
    <n v="0"/>
  </r>
  <r>
    <x v="9"/>
    <x v="64"/>
    <n v="0"/>
    <n v="0"/>
    <n v="0"/>
    <n v="0"/>
    <n v="0"/>
    <n v="0"/>
    <n v="0"/>
    <n v="0"/>
    <n v="0"/>
    <n v="0"/>
    <n v="0"/>
    <n v="0"/>
    <n v="0"/>
    <n v="0"/>
    <n v="0"/>
    <n v="0"/>
  </r>
  <r>
    <x v="9"/>
    <x v="65"/>
    <n v="0"/>
    <n v="0"/>
    <n v="0"/>
    <n v="0"/>
    <n v="0"/>
    <n v="0"/>
    <n v="0"/>
    <n v="0"/>
    <n v="0"/>
    <n v="0"/>
    <n v="0"/>
    <n v="0"/>
    <n v="0"/>
    <n v="0"/>
    <n v="0"/>
    <n v="0"/>
  </r>
  <r>
    <x v="10"/>
    <x v="66"/>
    <n v="0"/>
    <n v="0"/>
    <n v="0"/>
    <n v="0"/>
    <n v="0"/>
    <n v="0"/>
    <n v="0"/>
    <n v="0"/>
    <n v="0"/>
    <n v="0"/>
    <n v="0"/>
    <n v="0"/>
    <n v="0"/>
    <n v="0"/>
    <n v="0"/>
    <n v="0"/>
  </r>
  <r>
    <x v="10"/>
    <x v="67"/>
    <n v="0"/>
    <n v="0"/>
    <n v="0"/>
    <n v="0"/>
    <n v="0"/>
    <n v="0"/>
    <n v="0"/>
    <n v="0"/>
    <n v="0"/>
    <n v="0"/>
    <n v="0"/>
    <n v="0"/>
    <n v="0"/>
    <n v="0"/>
    <n v="0"/>
    <n v="0"/>
  </r>
  <r>
    <x v="10"/>
    <x v="68"/>
    <n v="0"/>
    <n v="0"/>
    <n v="0"/>
    <n v="0"/>
    <n v="0"/>
    <n v="0"/>
    <n v="0"/>
    <n v="0"/>
    <n v="0"/>
    <n v="0"/>
    <n v="0"/>
    <n v="0"/>
    <n v="0"/>
    <n v="0"/>
    <n v="0"/>
    <n v="0"/>
  </r>
  <r>
    <x v="10"/>
    <x v="69"/>
    <n v="0"/>
    <n v="0"/>
    <n v="0"/>
    <n v="0"/>
    <n v="0"/>
    <n v="0"/>
    <n v="0"/>
    <n v="0"/>
    <n v="0"/>
    <n v="0"/>
    <n v="0"/>
    <n v="0"/>
    <n v="0"/>
    <n v="0"/>
    <n v="0"/>
    <n v="0"/>
  </r>
  <r>
    <x v="10"/>
    <x v="70"/>
    <n v="0"/>
    <n v="0"/>
    <n v="0"/>
    <n v="0"/>
    <n v="0"/>
    <n v="0"/>
    <n v="0"/>
    <n v="0"/>
    <n v="0"/>
    <n v="0"/>
    <n v="0"/>
    <n v="0"/>
    <n v="0"/>
    <n v="0"/>
    <n v="0"/>
    <n v="0"/>
  </r>
  <r>
    <x v="11"/>
    <x v="71"/>
    <n v="0"/>
    <n v="0"/>
    <n v="0"/>
    <n v="0"/>
    <n v="0"/>
    <n v="0"/>
    <n v="0"/>
    <n v="0"/>
    <n v="0"/>
    <n v="0"/>
    <n v="0"/>
    <n v="0"/>
    <n v="0"/>
    <n v="0"/>
    <n v="0"/>
    <n v="0"/>
  </r>
  <r>
    <x v="11"/>
    <x v="72"/>
    <n v="0"/>
    <n v="0"/>
    <n v="227514.93"/>
    <n v="227514.93"/>
    <n v="0"/>
    <n v="0"/>
    <n v="0"/>
    <n v="0"/>
    <n v="0"/>
    <n v="0"/>
    <n v="0"/>
    <n v="0"/>
    <n v="0"/>
    <n v="0"/>
    <n v="0"/>
    <n v="0"/>
  </r>
  <r>
    <x v="11"/>
    <x v="73"/>
    <n v="0"/>
    <n v="0"/>
    <n v="2891066.8"/>
    <n v="2891066.8"/>
    <n v="0"/>
    <n v="0"/>
    <n v="0"/>
    <n v="0"/>
    <n v="0"/>
    <n v="0"/>
    <n v="0"/>
    <n v="0"/>
    <n v="0"/>
    <n v="0"/>
    <n v="0"/>
    <n v="0"/>
  </r>
  <r>
    <x v="12"/>
    <x v="74"/>
    <n v="0"/>
    <n v="0"/>
    <n v="0"/>
    <n v="0"/>
    <n v="0"/>
    <n v="0"/>
    <n v="0"/>
    <n v="0"/>
    <n v="0"/>
    <n v="0"/>
    <n v="0"/>
    <n v="0"/>
    <n v="0"/>
    <n v="0"/>
    <n v="0"/>
    <n v="0"/>
  </r>
  <r>
    <x v="12"/>
    <x v="75"/>
    <n v="-14628596.549999997"/>
    <n v="-171.49"/>
    <n v="0"/>
    <n v="-14628768.039999997"/>
    <n v="4500"/>
    <n v="0"/>
    <n v="0"/>
    <n v="4500"/>
    <n v="0"/>
    <n v="0"/>
    <n v="0"/>
    <n v="0"/>
    <n v="0"/>
    <n v="0"/>
    <n v="0"/>
    <n v="0"/>
  </r>
  <r>
    <x v="12"/>
    <x v="76"/>
    <n v="18890893.169999998"/>
    <n v="171.49"/>
    <n v="0"/>
    <n v="18891064.659999996"/>
    <n v="0"/>
    <n v="0"/>
    <n v="0"/>
    <n v="0"/>
    <n v="0"/>
    <n v="0"/>
    <n v="0"/>
    <n v="0"/>
    <n v="0"/>
    <n v="0"/>
    <n v="0"/>
    <n v="0"/>
  </r>
  <r>
    <x v="12"/>
    <x v="77"/>
    <n v="0"/>
    <n v="0"/>
    <n v="0"/>
    <n v="0"/>
    <n v="0"/>
    <n v="0"/>
    <n v="0"/>
    <n v="0"/>
    <n v="0"/>
    <n v="0"/>
    <n v="0"/>
    <n v="0"/>
    <n v="0"/>
    <n v="0"/>
    <n v="0"/>
    <n v="0"/>
  </r>
  <r>
    <x v="12"/>
    <x v="78"/>
    <n v="0"/>
    <n v="0"/>
    <n v="0"/>
    <n v="0"/>
    <n v="0"/>
    <n v="0"/>
    <n v="0"/>
    <n v="0"/>
    <n v="0"/>
    <n v="0"/>
    <n v="0"/>
    <n v="0"/>
    <n v="0"/>
    <n v="0"/>
    <n v="0"/>
    <n v="0"/>
  </r>
  <r>
    <x v="12"/>
    <x v="79"/>
    <n v="0"/>
    <n v="0"/>
    <n v="0"/>
    <n v="0"/>
    <n v="0"/>
    <n v="0"/>
    <n v="0"/>
    <n v="0"/>
    <n v="0"/>
    <n v="0"/>
    <n v="0"/>
    <n v="0"/>
    <n v="0"/>
    <n v="0"/>
    <n v="0"/>
    <n v="0"/>
  </r>
  <r>
    <x v="13"/>
    <x v="80"/>
    <n v="0"/>
    <n v="0"/>
    <n v="0"/>
    <n v="0"/>
    <n v="0"/>
    <n v="0"/>
    <n v="0"/>
    <n v="0"/>
    <n v="0"/>
    <n v="0"/>
    <n v="0"/>
    <n v="0"/>
    <n v="0"/>
    <n v="0"/>
    <n v="0"/>
    <n v="0"/>
  </r>
  <r>
    <x v="13"/>
    <x v="81"/>
    <n v="3348939.0500000003"/>
    <n v="0"/>
    <n v="0"/>
    <n v="3348939.0500000003"/>
    <n v="49767.66"/>
    <n v="0"/>
    <n v="0"/>
    <n v="49767.66"/>
    <n v="0"/>
    <n v="0"/>
    <n v="0"/>
    <n v="0"/>
    <n v="0"/>
    <n v="0"/>
    <n v="0"/>
    <n v="0"/>
  </r>
  <r>
    <x v="13"/>
    <x v="82"/>
    <n v="-1126987.58"/>
    <n v="0"/>
    <n v="0"/>
    <n v="-1126987.58"/>
    <n v="0"/>
    <n v="0"/>
    <n v="0"/>
    <n v="0"/>
    <n v="0"/>
    <n v="0"/>
    <n v="0"/>
    <n v="0"/>
    <n v="0"/>
    <n v="0"/>
    <n v="0"/>
    <n v="0"/>
  </r>
  <r>
    <x v="13"/>
    <x v="83"/>
    <n v="0"/>
    <n v="0"/>
    <n v="0"/>
    <n v="0"/>
    <n v="0"/>
    <n v="0"/>
    <n v="0"/>
    <n v="0"/>
    <n v="0"/>
    <n v="0"/>
    <n v="0"/>
    <n v="0"/>
    <n v="0"/>
    <n v="0"/>
    <n v="0"/>
    <n v="0"/>
  </r>
  <r>
    <x v="14"/>
    <x v="84"/>
    <n v="0"/>
    <n v="0"/>
    <n v="0"/>
    <n v="0"/>
    <n v="0"/>
    <n v="0"/>
    <n v="0"/>
    <n v="0"/>
    <n v="0"/>
    <n v="0"/>
    <n v="0"/>
    <n v="0"/>
    <n v="0"/>
    <n v="0"/>
    <n v="0"/>
    <n v="0"/>
  </r>
  <r>
    <x v="14"/>
    <x v="85"/>
    <n v="1979354.0200010298"/>
    <n v="0"/>
    <n v="0"/>
    <n v="1979354.0200010298"/>
    <n v="0"/>
    <n v="0"/>
    <n v="0"/>
    <n v="0"/>
    <n v="0"/>
    <n v="0"/>
    <n v="0"/>
    <n v="0"/>
    <n v="0"/>
    <n v="0"/>
    <n v="0"/>
    <n v="0"/>
  </r>
  <r>
    <x v="14"/>
    <x v="86"/>
    <n v="1341079.0599999996"/>
    <n v="0"/>
    <n v="0"/>
    <n v="1341079.0599999996"/>
    <n v="0"/>
    <n v="0"/>
    <n v="0"/>
    <n v="0"/>
    <n v="0"/>
    <n v="0"/>
    <n v="0"/>
    <n v="0"/>
    <n v="0"/>
    <n v="0"/>
    <n v="0"/>
    <n v="0"/>
  </r>
  <r>
    <x v="14"/>
    <x v="87"/>
    <n v="953061.00999999978"/>
    <n v="0"/>
    <n v="0"/>
    <n v="953061.00999999978"/>
    <n v="0"/>
    <n v="0"/>
    <n v="0"/>
    <n v="0"/>
    <n v="0"/>
    <n v="0"/>
    <n v="0"/>
    <n v="0"/>
    <n v="0"/>
    <n v="0"/>
    <n v="0"/>
    <n v="0"/>
  </r>
  <r>
    <x v="14"/>
    <x v="88"/>
    <n v="0"/>
    <n v="0"/>
    <n v="0"/>
    <n v="0"/>
    <n v="0"/>
    <n v="0"/>
    <n v="0"/>
    <n v="0"/>
    <n v="0"/>
    <n v="0"/>
    <n v="0"/>
    <n v="0"/>
    <n v="0"/>
    <n v="0"/>
    <n v="0"/>
    <n v="0"/>
  </r>
  <r>
    <x v="15"/>
    <x v="89"/>
    <n v="0"/>
    <n v="0"/>
    <n v="0"/>
    <n v="0"/>
    <n v="0"/>
    <n v="0"/>
    <n v="0"/>
    <n v="0"/>
    <n v="0"/>
    <n v="0"/>
    <n v="0"/>
    <n v="0"/>
    <n v="0"/>
    <n v="0"/>
    <n v="0"/>
    <n v="0"/>
  </r>
  <r>
    <x v="15"/>
    <x v="90"/>
    <n v="0"/>
    <n v="0"/>
    <n v="0"/>
    <n v="0"/>
    <n v="0"/>
    <n v="0"/>
    <n v="0"/>
    <n v="0"/>
    <n v="0"/>
    <n v="0"/>
    <n v="0"/>
    <n v="0"/>
    <n v="0"/>
    <n v="0"/>
    <n v="0"/>
    <n v="0"/>
  </r>
  <r>
    <x v="15"/>
    <x v="91"/>
    <n v="0"/>
    <n v="0"/>
    <n v="0"/>
    <n v="0"/>
    <n v="0"/>
    <n v="0"/>
    <n v="0"/>
    <n v="0"/>
    <n v="0"/>
    <n v="0"/>
    <n v="0"/>
    <n v="0"/>
    <n v="0"/>
    <n v="0"/>
    <n v="0"/>
    <n v="0"/>
  </r>
  <r>
    <x v="15"/>
    <x v="92"/>
    <n v="0"/>
    <n v="0"/>
    <n v="0"/>
    <n v="0"/>
    <n v="0"/>
    <n v="0"/>
    <n v="0"/>
    <n v="0"/>
    <n v="0"/>
    <n v="0"/>
    <n v="0"/>
    <n v="0"/>
    <n v="0"/>
    <n v="0"/>
    <n v="0"/>
    <n v="0"/>
  </r>
  <r>
    <x v="16"/>
    <x v="93"/>
    <n v="0"/>
    <n v="0"/>
    <n v="0"/>
    <n v="0"/>
    <n v="0"/>
    <n v="0"/>
    <n v="0"/>
    <n v="0"/>
    <n v="0"/>
    <n v="0"/>
    <n v="0"/>
    <n v="0"/>
    <n v="0"/>
    <n v="0"/>
    <n v="0"/>
    <n v="0"/>
  </r>
  <r>
    <x v="16"/>
    <x v="94"/>
    <n v="0"/>
    <n v="0"/>
    <n v="0"/>
    <n v="0"/>
    <n v="0"/>
    <n v="0"/>
    <n v="0"/>
    <n v="0"/>
    <n v="0"/>
    <n v="0"/>
    <n v="0"/>
    <n v="0"/>
    <n v="0"/>
    <n v="0"/>
    <n v="0"/>
    <n v="0"/>
  </r>
  <r>
    <x v="16"/>
    <x v="95"/>
    <n v="0"/>
    <n v="0"/>
    <n v="0"/>
    <n v="0"/>
    <n v="0"/>
    <n v="0"/>
    <n v="0"/>
    <n v="0"/>
    <n v="0"/>
    <n v="0"/>
    <n v="0"/>
    <n v="0"/>
    <n v="0"/>
    <n v="0"/>
    <n v="0"/>
    <n v="0"/>
  </r>
  <r>
    <x v="16"/>
    <x v="96"/>
    <n v="0"/>
    <n v="0"/>
    <n v="0"/>
    <n v="0"/>
    <n v="0"/>
    <n v="0"/>
    <n v="0"/>
    <n v="0"/>
    <n v="0"/>
    <n v="0"/>
    <n v="0"/>
    <n v="0"/>
    <n v="0"/>
    <n v="0"/>
    <n v="0"/>
    <n v="0"/>
  </r>
  <r>
    <x v="16"/>
    <x v="97"/>
    <n v="0"/>
    <n v="0"/>
    <n v="0"/>
    <n v="0"/>
    <n v="0"/>
    <n v="0"/>
    <n v="0"/>
    <n v="0"/>
    <n v="0"/>
    <n v="0"/>
    <n v="0"/>
    <n v="0"/>
    <n v="0"/>
    <n v="0"/>
    <n v="0"/>
    <n v="0"/>
  </r>
  <r>
    <x v="16"/>
    <x v="98"/>
    <n v="0"/>
    <n v="0"/>
    <n v="0"/>
    <n v="0"/>
    <n v="0"/>
    <n v="0"/>
    <n v="0"/>
    <n v="0"/>
    <n v="0"/>
    <n v="0"/>
    <n v="0"/>
    <n v="0"/>
    <n v="0"/>
    <n v="0"/>
    <n v="0"/>
    <n v="0"/>
  </r>
  <r>
    <x v="16"/>
    <x v="99"/>
    <n v="0"/>
    <n v="0"/>
    <n v="0"/>
    <n v="0"/>
    <n v="0"/>
    <n v="0"/>
    <n v="0"/>
    <n v="0"/>
    <n v="0"/>
    <n v="0"/>
    <n v="0"/>
    <n v="0"/>
    <n v="0"/>
    <n v="0"/>
    <n v="0"/>
    <n v="0"/>
  </r>
  <r>
    <x v="16"/>
    <x v="100"/>
    <n v="0"/>
    <n v="0"/>
    <n v="0"/>
    <n v="0"/>
    <n v="0"/>
    <n v="0"/>
    <n v="0"/>
    <n v="0"/>
    <n v="0"/>
    <n v="0"/>
    <n v="0"/>
    <n v="0"/>
    <n v="0"/>
    <n v="0"/>
    <n v="0"/>
    <n v="0"/>
  </r>
  <r>
    <x v="16"/>
    <x v="101"/>
    <n v="0"/>
    <n v="0"/>
    <n v="0"/>
    <n v="0"/>
    <n v="0"/>
    <n v="0"/>
    <n v="0"/>
    <n v="0"/>
    <n v="0"/>
    <n v="0"/>
    <n v="0"/>
    <n v="0"/>
    <n v="0"/>
    <n v="0"/>
    <n v="0"/>
    <n v="0"/>
  </r>
  <r>
    <x v="16"/>
    <x v="102"/>
    <n v="0"/>
    <n v="0"/>
    <n v="0"/>
    <n v="0"/>
    <n v="0"/>
    <n v="0"/>
    <n v="0"/>
    <n v="0"/>
    <n v="0"/>
    <n v="0"/>
    <n v="0"/>
    <n v="0"/>
    <n v="0"/>
    <n v="0"/>
    <n v="0"/>
    <n v="0"/>
  </r>
  <r>
    <x v="16"/>
    <x v="103"/>
    <n v="0"/>
    <n v="0"/>
    <n v="0"/>
    <n v="0"/>
    <n v="0"/>
    <n v="0"/>
    <n v="0"/>
    <n v="0"/>
    <n v="0"/>
    <n v="0"/>
    <n v="0"/>
    <n v="0"/>
    <n v="0"/>
    <n v="0"/>
    <n v="0"/>
    <n v="0"/>
  </r>
  <r>
    <x v="16"/>
    <x v="104"/>
    <n v="0"/>
    <n v="0"/>
    <n v="0"/>
    <n v="0"/>
    <n v="0"/>
    <n v="0"/>
    <n v="0"/>
    <n v="0"/>
    <n v="0"/>
    <n v="0"/>
    <n v="0"/>
    <n v="0"/>
    <n v="0"/>
    <n v="0"/>
    <n v="0"/>
    <n v="0"/>
  </r>
  <r>
    <x v="16"/>
    <x v="105"/>
    <n v="0"/>
    <n v="0"/>
    <n v="0"/>
    <n v="0"/>
    <n v="0"/>
    <n v="0"/>
    <n v="0"/>
    <n v="0"/>
    <n v="0"/>
    <n v="0"/>
    <n v="0"/>
    <n v="0"/>
    <n v="0"/>
    <n v="0"/>
    <n v="0"/>
    <n v="0"/>
  </r>
  <r>
    <x v="16"/>
    <x v="106"/>
    <n v="0"/>
    <n v="0"/>
    <n v="0"/>
    <n v="0"/>
    <n v="0"/>
    <n v="0"/>
    <n v="0"/>
    <n v="0"/>
    <n v="0"/>
    <n v="0"/>
    <n v="0"/>
    <n v="0"/>
    <n v="0"/>
    <n v="0"/>
    <n v="0"/>
    <n v="0"/>
  </r>
  <r>
    <x v="16"/>
    <x v="107"/>
    <n v="0"/>
    <n v="0"/>
    <n v="0"/>
    <n v="0"/>
    <n v="0"/>
    <n v="0"/>
    <n v="0"/>
    <n v="0"/>
    <n v="0"/>
    <n v="0"/>
    <n v="0"/>
    <n v="0"/>
    <n v="0"/>
    <n v="0"/>
    <n v="0"/>
    <n v="0"/>
  </r>
  <r>
    <x v="16"/>
    <x v="108"/>
    <n v="0"/>
    <n v="0"/>
    <n v="0"/>
    <n v="0"/>
    <n v="0"/>
    <n v="0"/>
    <n v="0"/>
    <n v="0"/>
    <n v="0"/>
    <n v="0"/>
    <n v="0"/>
    <n v="0"/>
    <n v="0"/>
    <n v="0"/>
    <n v="0"/>
    <n v="0"/>
  </r>
  <r>
    <x v="16"/>
    <x v="109"/>
    <n v="0"/>
    <n v="0"/>
    <n v="0"/>
    <n v="0"/>
    <n v="0"/>
    <n v="0"/>
    <n v="0"/>
    <n v="0"/>
    <n v="0"/>
    <n v="0"/>
    <n v="0"/>
    <n v="0"/>
    <n v="0"/>
    <n v="0"/>
    <n v="0"/>
    <n v="0"/>
  </r>
  <r>
    <x v="17"/>
    <x v="110"/>
    <n v="5450523.480000006"/>
    <n v="0"/>
    <n v="0"/>
    <n v="5450523.480000006"/>
    <n v="0"/>
    <n v="0"/>
    <n v="0"/>
    <n v="0"/>
    <n v="0"/>
    <n v="0"/>
    <n v="0"/>
    <n v="0"/>
    <n v="0"/>
    <n v="0"/>
    <n v="0"/>
    <n v="0"/>
  </r>
  <r>
    <x v="17"/>
    <x v="111"/>
    <n v="237891.74000000002"/>
    <n v="0"/>
    <n v="0"/>
    <n v="237891.74000000002"/>
    <n v="0"/>
    <n v="0"/>
    <n v="0"/>
    <n v="0"/>
    <n v="0"/>
    <n v="0"/>
    <n v="0"/>
    <n v="0"/>
    <n v="0"/>
    <n v="0"/>
    <n v="0"/>
    <n v="0"/>
  </r>
  <r>
    <x v="17"/>
    <x v="112"/>
    <n v="0"/>
    <n v="0"/>
    <n v="0"/>
    <n v="0"/>
    <n v="0"/>
    <n v="0"/>
    <n v="0"/>
    <n v="0"/>
    <n v="0"/>
    <n v="0"/>
    <n v="0"/>
    <n v="0"/>
    <n v="0"/>
    <n v="0"/>
    <n v="0"/>
    <n v="0"/>
  </r>
  <r>
    <x v="18"/>
    <x v="113"/>
    <n v="0"/>
    <n v="0"/>
    <n v="0"/>
    <n v="0"/>
    <n v="0"/>
    <n v="0"/>
    <n v="0"/>
    <n v="0"/>
    <n v="0"/>
    <n v="0"/>
    <n v="0"/>
    <n v="0"/>
    <n v="0"/>
    <n v="0"/>
    <n v="0"/>
    <n v="0"/>
  </r>
  <r>
    <x v="18"/>
    <x v="114"/>
    <n v="136984064.73999989"/>
    <n v="0"/>
    <n v="0"/>
    <n v="136984064.73999989"/>
    <n v="0"/>
    <n v="0"/>
    <n v="0"/>
    <n v="0"/>
    <n v="26563496.070000041"/>
    <n v="0"/>
    <n v="0"/>
    <n v="26563496.070000041"/>
    <n v="0"/>
    <n v="0"/>
    <n v="0"/>
    <n v="0"/>
  </r>
  <r>
    <x v="18"/>
    <x v="115"/>
    <n v="0"/>
    <n v="0"/>
    <n v="0"/>
    <n v="0"/>
    <n v="0"/>
    <n v="0"/>
    <n v="0"/>
    <n v="0"/>
    <n v="0"/>
    <n v="0"/>
    <n v="0"/>
    <n v="0"/>
    <n v="0"/>
    <n v="0"/>
    <n v="0"/>
    <n v="0"/>
  </r>
  <r>
    <x v="18"/>
    <x v="116"/>
    <n v="-1102269.4900000002"/>
    <n v="0"/>
    <n v="0"/>
    <n v="-1102269.4900000002"/>
    <n v="0"/>
    <n v="0"/>
    <n v="0"/>
    <n v="0"/>
    <n v="2166254.75"/>
    <n v="0"/>
    <n v="0"/>
    <n v="2166254.75"/>
    <n v="0"/>
    <n v="0"/>
    <n v="0"/>
    <n v="0"/>
  </r>
  <r>
    <x v="18"/>
    <x v="117"/>
    <n v="0"/>
    <n v="0"/>
    <n v="0"/>
    <n v="0"/>
    <n v="0"/>
    <n v="0"/>
    <n v="0"/>
    <n v="0"/>
    <n v="15393.399999999996"/>
    <n v="0"/>
    <n v="0"/>
    <n v="15393.399999999996"/>
    <n v="0"/>
    <n v="0"/>
    <n v="0"/>
    <n v="0"/>
  </r>
  <r>
    <x v="18"/>
    <x v="118"/>
    <n v="0"/>
    <n v="0"/>
    <n v="0"/>
    <n v="0"/>
    <n v="0"/>
    <n v="0"/>
    <n v="0"/>
    <n v="0"/>
    <n v="0"/>
    <n v="0"/>
    <n v="0"/>
    <n v="0"/>
    <n v="0"/>
    <n v="0"/>
    <n v="0"/>
    <n v="0"/>
  </r>
  <r>
    <x v="18"/>
    <x v="119"/>
    <n v="0"/>
    <n v="0"/>
    <n v="0"/>
    <n v="0"/>
    <n v="0"/>
    <n v="0"/>
    <n v="0"/>
    <n v="0"/>
    <n v="0"/>
    <n v="0"/>
    <n v="0"/>
    <n v="0"/>
    <n v="0"/>
    <n v="0"/>
    <n v="0"/>
    <n v="0"/>
  </r>
  <r>
    <x v="18"/>
    <x v="120"/>
    <n v="11677429.659999998"/>
    <n v="0"/>
    <n v="0"/>
    <n v="11677429.659999998"/>
    <n v="0"/>
    <n v="0"/>
    <n v="0"/>
    <n v="0"/>
    <n v="0"/>
    <n v="0"/>
    <n v="0"/>
    <n v="0"/>
    <n v="0"/>
    <n v="0"/>
    <n v="0"/>
    <n v="0"/>
  </r>
  <r>
    <x v="18"/>
    <x v="121"/>
    <n v="28237270.399999999"/>
    <n v="0"/>
    <n v="0"/>
    <n v="28237270.399999999"/>
    <n v="0"/>
    <n v="0"/>
    <n v="0"/>
    <n v="0"/>
    <n v="0"/>
    <n v="0"/>
    <n v="0"/>
    <n v="0"/>
    <n v="0"/>
    <n v="0"/>
    <n v="0"/>
    <n v="0"/>
  </r>
  <r>
    <x v="18"/>
    <x v="122"/>
    <n v="0"/>
    <n v="0"/>
    <n v="0"/>
    <n v="0"/>
    <n v="0"/>
    <n v="0"/>
    <n v="0"/>
    <n v="0"/>
    <n v="0"/>
    <n v="0"/>
    <n v="0"/>
    <n v="0"/>
    <n v="0"/>
    <n v="0"/>
    <n v="0"/>
    <n v="0"/>
  </r>
  <r>
    <x v="18"/>
    <x v="123"/>
    <n v="0"/>
    <n v="0"/>
    <n v="0"/>
    <n v="0"/>
    <n v="0"/>
    <n v="0"/>
    <n v="0"/>
    <n v="0"/>
    <n v="0"/>
    <n v="0"/>
    <n v="0"/>
    <n v="0"/>
    <n v="0"/>
    <n v="0"/>
    <n v="0"/>
    <n v="0"/>
  </r>
  <r>
    <x v="19"/>
    <x v="124"/>
    <n v="0"/>
    <n v="0"/>
    <n v="0"/>
    <n v="0"/>
    <n v="0"/>
    <n v="0"/>
    <n v="0"/>
    <n v="0"/>
    <n v="0"/>
    <n v="0"/>
    <n v="0"/>
    <n v="0"/>
    <n v="0"/>
    <n v="0"/>
    <n v="0"/>
    <n v="0"/>
  </r>
  <r>
    <x v="20"/>
    <x v="125"/>
    <n v="0"/>
    <n v="0"/>
    <n v="0"/>
    <n v="0"/>
    <n v="0"/>
    <n v="0"/>
    <n v="0"/>
    <n v="0"/>
    <n v="0"/>
    <n v="0"/>
    <n v="0"/>
    <n v="0"/>
    <n v="0"/>
    <n v="0"/>
    <n v="0"/>
    <n v="0"/>
  </r>
  <r>
    <x v="20"/>
    <x v="126"/>
    <n v="1940650.3900000025"/>
    <n v="0"/>
    <n v="0"/>
    <n v="1940650.3900000025"/>
    <n v="207.34000000000015"/>
    <n v="0"/>
    <n v="0"/>
    <n v="207.34000000000015"/>
    <n v="0"/>
    <n v="0"/>
    <n v="0"/>
    <n v="0"/>
    <n v="0"/>
    <n v="0"/>
    <n v="0"/>
    <n v="0"/>
  </r>
  <r>
    <x v="20"/>
    <x v="127"/>
    <n v="-48539.540000000037"/>
    <n v="0"/>
    <n v="0"/>
    <n v="-48539.540000000037"/>
    <n v="0"/>
    <n v="0"/>
    <n v="0"/>
    <n v="0"/>
    <n v="0"/>
    <n v="0"/>
    <n v="0"/>
    <n v="0"/>
    <n v="0"/>
    <n v="0"/>
    <n v="0"/>
    <n v="0"/>
  </r>
  <r>
    <x v="21"/>
    <x v="128"/>
    <n v="0"/>
    <n v="0"/>
    <n v="0"/>
    <n v="0"/>
    <n v="0"/>
    <n v="0"/>
    <n v="0"/>
    <n v="0"/>
    <n v="0"/>
    <n v="0"/>
    <n v="0"/>
    <n v="0"/>
    <n v="0"/>
    <n v="0"/>
    <n v="0"/>
    <n v="0"/>
  </r>
  <r>
    <x v="21"/>
    <x v="129"/>
    <n v="-12909344.860000174"/>
    <n v="0"/>
    <n v="0"/>
    <n v="-12909344.860000174"/>
    <n v="3000"/>
    <n v="0"/>
    <n v="0"/>
    <n v="3000"/>
    <n v="0"/>
    <n v="0"/>
    <n v="0"/>
    <n v="0"/>
    <n v="0"/>
    <n v="0"/>
    <n v="0"/>
    <n v="0"/>
  </r>
  <r>
    <x v="21"/>
    <x v="130"/>
    <n v="30134.5"/>
    <n v="0"/>
    <n v="0"/>
    <n v="30134.5"/>
    <n v="0"/>
    <n v="0"/>
    <n v="0"/>
    <n v="0"/>
    <n v="0"/>
    <n v="0"/>
    <n v="0"/>
    <n v="0"/>
    <n v="0"/>
    <n v="0"/>
    <n v="0"/>
    <n v="0"/>
  </r>
  <r>
    <x v="21"/>
    <x v="131"/>
    <n v="-51667.11"/>
    <n v="0"/>
    <n v="0"/>
    <n v="-51667.11"/>
    <n v="0"/>
    <n v="0"/>
    <n v="0"/>
    <n v="0"/>
    <n v="0"/>
    <n v="0"/>
    <n v="0"/>
    <n v="0"/>
    <n v="0"/>
    <n v="0"/>
    <n v="0"/>
    <n v="0"/>
  </r>
  <r>
    <x v="21"/>
    <x v="132"/>
    <n v="0"/>
    <n v="0"/>
    <n v="0"/>
    <n v="0"/>
    <n v="0"/>
    <n v="0"/>
    <n v="0"/>
    <n v="0"/>
    <n v="0"/>
    <n v="0"/>
    <n v="0"/>
    <n v="0"/>
    <n v="0"/>
    <n v="0"/>
    <n v="0"/>
    <n v="0"/>
  </r>
  <r>
    <x v="21"/>
    <x v="133"/>
    <n v="0"/>
    <n v="0"/>
    <n v="0"/>
    <n v="0"/>
    <n v="0"/>
    <n v="0"/>
    <n v="0"/>
    <n v="0"/>
    <n v="0"/>
    <n v="0"/>
    <n v="0"/>
    <n v="0"/>
    <n v="0"/>
    <n v="0"/>
    <n v="0"/>
    <n v="0"/>
  </r>
  <r>
    <x v="21"/>
    <x v="134"/>
    <n v="4367"/>
    <n v="0"/>
    <n v="0"/>
    <n v="4367"/>
    <n v="0"/>
    <n v="0"/>
    <n v="0"/>
    <n v="0"/>
    <n v="0"/>
    <n v="0"/>
    <n v="0"/>
    <n v="0"/>
    <n v="0"/>
    <n v="0"/>
    <n v="0"/>
    <n v="0"/>
  </r>
  <r>
    <x v="21"/>
    <x v="135"/>
    <n v="-3117187.7100000381"/>
    <n v="0"/>
    <n v="0"/>
    <n v="-3117187.7100000381"/>
    <n v="0"/>
    <n v="0"/>
    <n v="0"/>
    <n v="0"/>
    <n v="0"/>
    <n v="0"/>
    <n v="0"/>
    <n v="0"/>
    <n v="0"/>
    <n v="0"/>
    <n v="0"/>
    <n v="0"/>
  </r>
  <r>
    <x v="22"/>
    <x v="136"/>
    <n v="-17266450.900000002"/>
    <n v="0"/>
    <n v="0"/>
    <n v="-17266450.900000002"/>
    <n v="0"/>
    <n v="0"/>
    <n v="0"/>
    <n v="0"/>
    <n v="0"/>
    <n v="0"/>
    <n v="0"/>
    <n v="0"/>
    <n v="0"/>
    <n v="0"/>
    <n v="0"/>
    <n v="0"/>
  </r>
  <r>
    <x v="22"/>
    <x v="137"/>
    <n v="73865743.439999953"/>
    <n v="0"/>
    <n v="0"/>
    <n v="73865743.439999953"/>
    <n v="0"/>
    <n v="0"/>
    <n v="0"/>
    <n v="0"/>
    <n v="0"/>
    <n v="0"/>
    <n v="0"/>
    <n v="0"/>
    <n v="0"/>
    <n v="0"/>
    <n v="0"/>
    <n v="0"/>
  </r>
  <r>
    <x v="22"/>
    <x v="138"/>
    <n v="373410.17000000004"/>
    <n v="0"/>
    <n v="0"/>
    <n v="373410.17000000004"/>
    <n v="0"/>
    <n v="0"/>
    <n v="0"/>
    <n v="0"/>
    <n v="0"/>
    <n v="0"/>
    <n v="0"/>
    <n v="0"/>
    <n v="0"/>
    <n v="0"/>
    <n v="0"/>
    <n v="0"/>
  </r>
  <r>
    <x v="22"/>
    <x v="139"/>
    <n v="-685926.35"/>
    <n v="0"/>
    <n v="0"/>
    <n v="-685926.35"/>
    <n v="0"/>
    <n v="0"/>
    <n v="0"/>
    <n v="0"/>
    <n v="0"/>
    <n v="0"/>
    <n v="0"/>
    <n v="0"/>
    <n v="0"/>
    <n v="0"/>
    <n v="0"/>
    <n v="0"/>
  </r>
  <r>
    <x v="22"/>
    <x v="140"/>
    <n v="0"/>
    <n v="0"/>
    <n v="0"/>
    <n v="0"/>
    <n v="0"/>
    <n v="0"/>
    <n v="0"/>
    <n v="0"/>
    <n v="0"/>
    <n v="0"/>
    <n v="0"/>
    <n v="0"/>
    <n v="0"/>
    <n v="0"/>
    <n v="0"/>
    <n v="0"/>
  </r>
  <r>
    <x v="22"/>
    <x v="141"/>
    <n v="-16264944.269999504"/>
    <n v="0"/>
    <n v="0"/>
    <n v="-16264944.269999504"/>
    <n v="0"/>
    <n v="0"/>
    <n v="0"/>
    <n v="0"/>
    <n v="0"/>
    <n v="0"/>
    <n v="0"/>
    <n v="0"/>
    <n v="0"/>
    <n v="0"/>
    <n v="0"/>
    <n v="0"/>
  </r>
  <r>
    <x v="22"/>
    <x v="142"/>
    <n v="0"/>
    <n v="0"/>
    <n v="0"/>
    <n v="0"/>
    <n v="0"/>
    <n v="0"/>
    <n v="0"/>
    <n v="0"/>
    <n v="0"/>
    <n v="0"/>
    <n v="0"/>
    <n v="0"/>
    <n v="0"/>
    <n v="0"/>
    <n v="0"/>
    <n v="0"/>
  </r>
  <r>
    <x v="22"/>
    <x v="143"/>
    <n v="2189231.23"/>
    <n v="0"/>
    <n v="0"/>
    <n v="2189231.23"/>
    <n v="0"/>
    <n v="0"/>
    <n v="0"/>
    <n v="0"/>
    <n v="0"/>
    <n v="0"/>
    <n v="0"/>
    <n v="0"/>
    <n v="0"/>
    <n v="0"/>
    <n v="0"/>
    <n v="0"/>
  </r>
  <r>
    <x v="22"/>
    <x v="144"/>
    <n v="0.34"/>
    <n v="0"/>
    <n v="0"/>
    <n v="0.34"/>
    <n v="0"/>
    <n v="0"/>
    <n v="0"/>
    <n v="0"/>
    <n v="0"/>
    <n v="0"/>
    <n v="0"/>
    <n v="0"/>
    <n v="0"/>
    <n v="0"/>
    <n v="0"/>
    <n v="0"/>
  </r>
  <r>
    <x v="23"/>
    <x v="145"/>
    <n v="0"/>
    <n v="0"/>
    <n v="0"/>
    <n v="0"/>
    <n v="0"/>
    <n v="0"/>
    <n v="0"/>
    <n v="0"/>
    <n v="0"/>
    <n v="0"/>
    <n v="0"/>
    <n v="0"/>
    <n v="0"/>
    <n v="0"/>
    <n v="0"/>
    <n v="0"/>
  </r>
  <r>
    <x v="23"/>
    <x v="146"/>
    <n v="13432027.380000003"/>
    <n v="0"/>
    <n v="0"/>
    <n v="13432027.380000003"/>
    <n v="0"/>
    <n v="0"/>
    <n v="0"/>
    <n v="0"/>
    <n v="11175666.749999987"/>
    <n v="0"/>
    <n v="0"/>
    <n v="11175666.749999987"/>
    <n v="0"/>
    <n v="0"/>
    <n v="0"/>
    <n v="0"/>
  </r>
  <r>
    <x v="23"/>
    <x v="147"/>
    <n v="-2.4087398742267396E-11"/>
    <n v="0"/>
    <n v="0"/>
    <n v="-2.4087398742267396E-11"/>
    <n v="0"/>
    <n v="0"/>
    <n v="0"/>
    <n v="0"/>
    <n v="0"/>
    <n v="0"/>
    <n v="0"/>
    <n v="0"/>
    <n v="0"/>
    <n v="0"/>
    <n v="0"/>
    <n v="0"/>
  </r>
  <r>
    <x v="23"/>
    <x v="148"/>
    <n v="0"/>
    <n v="0"/>
    <n v="0"/>
    <n v="0"/>
    <n v="0"/>
    <n v="0"/>
    <n v="0"/>
    <n v="0"/>
    <n v="0"/>
    <n v="0"/>
    <n v="0"/>
    <n v="0"/>
    <n v="0"/>
    <n v="0"/>
    <n v="0"/>
    <n v="0"/>
  </r>
  <r>
    <x v="24"/>
    <x v="149"/>
    <n v="0"/>
    <n v="0"/>
    <n v="0"/>
    <n v="0"/>
    <n v="0"/>
    <n v="0"/>
    <n v="0"/>
    <n v="0"/>
    <n v="0"/>
    <n v="0"/>
    <n v="0"/>
    <n v="0"/>
    <n v="0"/>
    <n v="0"/>
    <n v="0"/>
    <n v="0"/>
  </r>
  <r>
    <x v="24"/>
    <x v="150"/>
    <n v="75590.299999921583"/>
    <n v="0"/>
    <n v="0"/>
    <n v="75590.299999921583"/>
    <n v="147504.75"/>
    <n v="0"/>
    <n v="0"/>
    <n v="147504.75"/>
    <n v="311521.59999999288"/>
    <n v="0"/>
    <n v="0"/>
    <n v="311521.59999999288"/>
    <n v="0"/>
    <n v="0"/>
    <n v="0"/>
    <n v="0"/>
  </r>
  <r>
    <x v="24"/>
    <x v="151"/>
    <n v="0"/>
    <n v="0"/>
    <n v="0"/>
    <n v="0"/>
    <n v="0"/>
    <n v="0"/>
    <n v="0"/>
    <n v="0"/>
    <n v="0"/>
    <n v="0"/>
    <n v="0"/>
    <n v="0"/>
    <n v="0"/>
    <n v="0"/>
    <n v="0"/>
    <n v="0"/>
  </r>
  <r>
    <x v="25"/>
    <x v="152"/>
    <n v="0"/>
    <n v="0"/>
    <n v="0"/>
    <n v="0"/>
    <n v="0"/>
    <n v="0"/>
    <n v="0"/>
    <n v="0"/>
    <n v="0"/>
    <n v="0"/>
    <n v="0"/>
    <n v="0"/>
    <n v="0"/>
    <n v="0"/>
    <n v="0"/>
    <n v="0"/>
  </r>
  <r>
    <x v="25"/>
    <x v="153"/>
    <n v="0"/>
    <n v="0"/>
    <n v="0"/>
    <n v="0"/>
    <n v="0"/>
    <n v="0"/>
    <n v="0"/>
    <n v="0"/>
    <n v="0"/>
    <n v="0"/>
    <n v="0"/>
    <n v="0"/>
    <n v="0"/>
    <n v="0"/>
    <n v="0"/>
    <n v="0"/>
  </r>
  <r>
    <x v="25"/>
    <x v="154"/>
    <n v="0"/>
    <n v="0"/>
    <n v="0"/>
    <n v="0"/>
    <n v="0"/>
    <n v="0"/>
    <n v="0"/>
    <n v="0"/>
    <n v="0"/>
    <n v="0"/>
    <n v="0"/>
    <n v="0"/>
    <n v="0"/>
    <n v="0"/>
    <n v="0"/>
    <n v="0"/>
  </r>
  <r>
    <x v="26"/>
    <x v="155"/>
    <n v="0"/>
    <n v="0"/>
    <n v="0"/>
    <n v="0"/>
    <n v="0"/>
    <n v="0"/>
    <n v="0"/>
    <n v="0"/>
    <n v="0"/>
    <n v="0"/>
    <n v="0"/>
    <n v="0"/>
    <n v="0"/>
    <n v="0"/>
    <n v="0"/>
    <n v="0"/>
  </r>
  <r>
    <x v="26"/>
    <x v="156"/>
    <n v="-804958.33999999985"/>
    <n v="0"/>
    <n v="0"/>
    <n v="-804958.33999999985"/>
    <n v="0"/>
    <n v="0"/>
    <n v="0"/>
    <n v="0"/>
    <n v="0"/>
    <n v="0"/>
    <n v="0"/>
    <n v="0"/>
    <n v="0"/>
    <n v="0"/>
    <n v="0"/>
    <n v="0"/>
  </r>
  <r>
    <x v="27"/>
    <x v="157"/>
    <n v="0"/>
    <n v="0"/>
    <n v="0"/>
    <n v="0"/>
    <n v="0"/>
    <n v="0"/>
    <n v="0"/>
    <n v="0"/>
    <n v="0"/>
    <n v="0"/>
    <n v="0"/>
    <n v="0"/>
    <n v="0"/>
    <n v="0"/>
    <n v="0"/>
    <n v="0"/>
  </r>
  <r>
    <x v="27"/>
    <x v="158"/>
    <n v="87372.530000000028"/>
    <n v="0"/>
    <n v="0"/>
    <n v="87372.530000000028"/>
    <n v="200"/>
    <n v="0"/>
    <n v="0"/>
    <n v="200"/>
    <n v="0"/>
    <n v="0"/>
    <n v="0"/>
    <n v="0"/>
    <n v="0"/>
    <n v="0"/>
    <n v="0"/>
    <n v="0"/>
  </r>
  <r>
    <x v="27"/>
    <x v="159"/>
    <n v="0"/>
    <n v="0"/>
    <n v="0"/>
    <n v="0"/>
    <n v="0"/>
    <n v="0"/>
    <n v="0"/>
    <n v="0"/>
    <n v="0"/>
    <n v="0"/>
    <n v="0"/>
    <n v="0"/>
    <n v="0"/>
    <n v="0"/>
    <n v="0"/>
    <n v="0"/>
  </r>
  <r>
    <x v="28"/>
    <x v="160"/>
    <n v="0"/>
    <n v="0"/>
    <n v="0"/>
    <n v="0"/>
    <n v="0"/>
    <n v="0"/>
    <n v="0"/>
    <n v="0"/>
    <n v="0"/>
    <n v="0"/>
    <n v="0"/>
    <n v="0"/>
    <n v="0"/>
    <n v="0"/>
    <n v="0"/>
    <n v="0"/>
  </r>
  <r>
    <x v="28"/>
    <x v="161"/>
    <n v="2972317.17"/>
    <n v="0"/>
    <n v="0"/>
    <n v="2972317.17"/>
    <n v="0"/>
    <n v="0"/>
    <n v="0"/>
    <n v="0"/>
    <n v="0"/>
    <n v="0"/>
    <n v="0"/>
    <n v="0"/>
    <n v="0"/>
    <n v="0"/>
    <n v="0"/>
    <n v="0"/>
  </r>
  <r>
    <x v="28"/>
    <x v="162"/>
    <n v="6000"/>
    <n v="0"/>
    <n v="0"/>
    <n v="6000"/>
    <n v="0"/>
    <n v="0"/>
    <n v="0"/>
    <n v="0"/>
    <n v="0"/>
    <n v="0"/>
    <n v="0"/>
    <n v="0"/>
    <n v="0"/>
    <n v="0"/>
    <n v="0"/>
    <n v="0"/>
  </r>
  <r>
    <x v="28"/>
    <x v="163"/>
    <n v="-160579.1"/>
    <n v="0"/>
    <n v="0"/>
    <n v="-160579.1"/>
    <n v="0"/>
    <n v="0"/>
    <n v="0"/>
    <n v="0"/>
    <n v="0"/>
    <n v="0"/>
    <n v="0"/>
    <n v="0"/>
    <n v="0"/>
    <n v="0"/>
    <n v="0"/>
    <n v="0"/>
  </r>
  <r>
    <x v="29"/>
    <x v="164"/>
    <n v="0"/>
    <n v="0"/>
    <n v="0"/>
    <n v="0"/>
    <n v="0"/>
    <n v="0"/>
    <n v="0"/>
    <n v="0"/>
    <n v="0"/>
    <n v="0"/>
    <n v="0"/>
    <n v="0"/>
    <n v="0"/>
    <n v="0"/>
    <n v="0"/>
    <n v="0"/>
  </r>
  <r>
    <x v="29"/>
    <x v="165"/>
    <n v="3640766.970000017"/>
    <n v="0"/>
    <n v="0"/>
    <n v="3640766.970000017"/>
    <n v="100"/>
    <n v="0"/>
    <n v="0"/>
    <n v="100"/>
    <n v="0"/>
    <n v="0"/>
    <n v="0"/>
    <n v="0"/>
    <n v="0"/>
    <n v="0"/>
    <n v="0"/>
    <n v="0"/>
  </r>
  <r>
    <x v="30"/>
    <x v="166"/>
    <n v="0"/>
    <n v="0"/>
    <n v="0"/>
    <n v="0"/>
    <n v="0"/>
    <n v="0"/>
    <n v="0"/>
    <n v="0"/>
    <n v="0"/>
    <n v="0"/>
    <n v="0"/>
    <n v="0"/>
    <n v="0"/>
    <n v="0"/>
    <n v="0"/>
    <n v="0"/>
  </r>
  <r>
    <x v="30"/>
    <x v="167"/>
    <n v="181753.76999999979"/>
    <n v="0"/>
    <n v="0"/>
    <n v="181753.76999999979"/>
    <n v="0"/>
    <n v="0"/>
    <n v="0"/>
    <n v="0"/>
    <n v="0"/>
    <n v="0"/>
    <n v="0"/>
    <n v="0"/>
    <n v="0"/>
    <n v="0"/>
    <n v="0"/>
    <n v="0"/>
  </r>
  <r>
    <x v="30"/>
    <x v="168"/>
    <n v="0"/>
    <n v="0"/>
    <n v="0"/>
    <n v="0"/>
    <n v="0"/>
    <n v="0"/>
    <n v="0"/>
    <n v="0"/>
    <n v="0"/>
    <n v="0"/>
    <n v="0"/>
    <n v="0"/>
    <n v="0"/>
    <n v="0"/>
    <n v="0"/>
    <n v="0"/>
  </r>
  <r>
    <x v="31"/>
    <x v="169"/>
    <n v="0"/>
    <n v="0"/>
    <n v="0"/>
    <n v="0"/>
    <n v="0"/>
    <n v="0"/>
    <n v="0"/>
    <n v="0"/>
    <n v="0"/>
    <n v="0"/>
    <n v="0"/>
    <n v="0"/>
    <n v="0"/>
    <n v="0"/>
    <n v="0"/>
    <n v="0"/>
  </r>
  <r>
    <x v="31"/>
    <x v="170"/>
    <n v="5629599.7299999408"/>
    <n v="0"/>
    <n v="0"/>
    <n v="5629599.7299999408"/>
    <n v="0"/>
    <n v="0"/>
    <n v="0"/>
    <n v="0"/>
    <n v="0"/>
    <n v="0"/>
    <n v="0"/>
    <n v="0"/>
    <n v="0"/>
    <n v="0"/>
    <n v="0"/>
    <n v="0"/>
  </r>
  <r>
    <x v="31"/>
    <x v="171"/>
    <n v="0"/>
    <n v="0"/>
    <n v="0"/>
    <n v="0"/>
    <n v="0"/>
    <n v="0"/>
    <n v="0"/>
    <n v="0"/>
    <n v="0"/>
    <n v="0"/>
    <n v="0"/>
    <n v="0"/>
    <n v="0"/>
    <n v="0"/>
    <n v="0"/>
    <n v="0"/>
  </r>
  <r>
    <x v="31"/>
    <x v="172"/>
    <n v="0"/>
    <n v="0"/>
    <n v="0"/>
    <n v="0"/>
    <n v="0"/>
    <n v="0"/>
    <n v="0"/>
    <n v="0"/>
    <n v="0"/>
    <n v="0"/>
    <n v="0"/>
    <n v="0"/>
    <n v="0"/>
    <n v="0"/>
    <n v="0"/>
    <n v="0"/>
  </r>
  <r>
    <x v="31"/>
    <x v="173"/>
    <n v="-27251.270000000019"/>
    <n v="0"/>
    <n v="0"/>
    <n v="-27251.270000000019"/>
    <n v="0"/>
    <n v="0"/>
    <n v="0"/>
    <n v="0"/>
    <n v="0"/>
    <n v="0"/>
    <n v="0"/>
    <n v="0"/>
    <n v="0"/>
    <n v="0"/>
    <n v="0"/>
    <n v="0"/>
  </r>
  <r>
    <x v="31"/>
    <x v="174"/>
    <n v="0"/>
    <n v="0"/>
    <n v="0"/>
    <n v="0"/>
    <n v="0"/>
    <n v="0"/>
    <n v="0"/>
    <n v="0"/>
    <n v="0"/>
    <n v="0"/>
    <n v="0"/>
    <n v="0"/>
    <n v="0"/>
    <n v="0"/>
    <n v="0"/>
    <n v="0"/>
  </r>
  <r>
    <x v="31"/>
    <x v="175"/>
    <n v="278151"/>
    <n v="0"/>
    <n v="0"/>
    <n v="278151"/>
    <n v="0"/>
    <n v="0"/>
    <n v="0"/>
    <n v="0"/>
    <n v="0"/>
    <n v="0"/>
    <n v="0"/>
    <n v="0"/>
    <n v="0"/>
    <n v="0"/>
    <n v="0"/>
    <n v="0"/>
  </r>
  <r>
    <x v="31"/>
    <x v="176"/>
    <n v="60"/>
    <n v="0"/>
    <n v="0"/>
    <n v="60"/>
    <n v="0"/>
    <n v="0"/>
    <n v="0"/>
    <n v="0"/>
    <n v="0"/>
    <n v="0"/>
    <n v="0"/>
    <n v="0"/>
    <n v="0"/>
    <n v="0"/>
    <n v="0"/>
    <n v="0"/>
  </r>
  <r>
    <x v="32"/>
    <x v="177"/>
    <n v="0"/>
    <n v="0"/>
    <n v="0"/>
    <n v="0"/>
    <n v="0"/>
    <n v="0"/>
    <n v="0"/>
    <n v="0"/>
    <n v="0"/>
    <n v="0"/>
    <n v="0"/>
    <n v="0"/>
    <n v="0"/>
    <n v="0"/>
    <n v="0"/>
    <n v="0"/>
  </r>
  <r>
    <x v="32"/>
    <x v="178"/>
    <n v="96162682.770000026"/>
    <n v="0"/>
    <n v="0"/>
    <n v="96162682.770000026"/>
    <n v="141813.72999999998"/>
    <n v="0"/>
    <n v="0"/>
    <n v="141813.72999999998"/>
    <n v="0"/>
    <n v="0"/>
    <n v="0"/>
    <n v="0"/>
    <n v="0"/>
    <n v="0"/>
    <n v="0"/>
    <n v="0"/>
  </r>
  <r>
    <x v="32"/>
    <x v="179"/>
    <n v="-6432.6899999999841"/>
    <n v="0"/>
    <n v="0"/>
    <n v="-6432.6899999999841"/>
    <n v="6432.6900000000023"/>
    <n v="0"/>
    <n v="0"/>
    <n v="6432.6900000000023"/>
    <n v="0"/>
    <n v="0"/>
    <n v="0"/>
    <n v="0"/>
    <n v="0"/>
    <n v="0"/>
    <n v="0"/>
    <n v="0"/>
  </r>
  <r>
    <x v="32"/>
    <x v="180"/>
    <n v="-809599.40000000037"/>
    <n v="0"/>
    <n v="0"/>
    <n v="-809599.40000000037"/>
    <n v="0"/>
    <n v="0"/>
    <n v="0"/>
    <n v="0"/>
    <n v="0"/>
    <n v="0"/>
    <n v="0"/>
    <n v="0"/>
    <n v="0"/>
    <n v="0"/>
    <n v="0"/>
    <n v="0"/>
  </r>
  <r>
    <x v="32"/>
    <x v="181"/>
    <n v="0"/>
    <n v="0"/>
    <n v="0"/>
    <n v="0"/>
    <n v="0"/>
    <n v="0"/>
    <n v="0"/>
    <n v="0"/>
    <n v="0"/>
    <n v="0"/>
    <n v="0"/>
    <n v="0"/>
    <n v="0"/>
    <n v="0"/>
    <n v="0"/>
    <n v="0"/>
  </r>
  <r>
    <x v="32"/>
    <x v="182"/>
    <n v="0"/>
    <n v="0"/>
    <n v="0"/>
    <n v="0"/>
    <n v="0"/>
    <n v="0"/>
    <n v="0"/>
    <n v="0"/>
    <n v="0"/>
    <n v="0"/>
    <n v="0"/>
    <n v="0"/>
    <n v="0"/>
    <n v="0"/>
    <n v="0"/>
    <n v="0"/>
  </r>
  <r>
    <x v="32"/>
    <x v="183"/>
    <n v="6410594.0800000001"/>
    <n v="0"/>
    <n v="0"/>
    <n v="6410594.0800000001"/>
    <n v="0"/>
    <n v="0"/>
    <n v="0"/>
    <n v="0"/>
    <n v="0"/>
    <n v="0"/>
    <n v="0"/>
    <n v="0"/>
    <n v="0"/>
    <n v="0"/>
    <n v="0"/>
    <n v="0"/>
  </r>
  <r>
    <x v="33"/>
    <x v="184"/>
    <n v="0"/>
    <n v="0"/>
    <n v="0"/>
    <n v="0"/>
    <n v="0"/>
    <n v="0"/>
    <n v="0"/>
    <n v="0"/>
    <n v="0"/>
    <n v="0"/>
    <n v="0"/>
    <n v="0"/>
    <n v="0"/>
    <n v="0"/>
    <n v="0"/>
    <n v="0"/>
  </r>
  <r>
    <x v="33"/>
    <x v="185"/>
    <n v="749605.04000000097"/>
    <n v="0"/>
    <n v="0"/>
    <n v="749605.04000000097"/>
    <n v="0"/>
    <n v="0"/>
    <n v="0"/>
    <n v="0"/>
    <n v="0"/>
    <n v="0"/>
    <n v="0"/>
    <n v="0"/>
    <n v="0"/>
    <n v="0"/>
    <n v="0"/>
    <n v="0"/>
  </r>
  <r>
    <x v="33"/>
    <x v="186"/>
    <n v="0"/>
    <n v="0"/>
    <n v="0"/>
    <n v="0"/>
    <n v="0"/>
    <n v="0"/>
    <n v="0"/>
    <n v="0"/>
    <n v="0"/>
    <n v="0"/>
    <n v="0"/>
    <n v="0"/>
    <n v="0"/>
    <n v="0"/>
    <n v="0"/>
    <n v="0"/>
  </r>
  <r>
    <x v="33"/>
    <x v="187"/>
    <n v="291313.74"/>
    <n v="0"/>
    <n v="0"/>
    <n v="291313.74"/>
    <n v="0"/>
    <n v="0"/>
    <n v="0"/>
    <n v="0"/>
    <n v="0"/>
    <n v="0"/>
    <n v="0"/>
    <n v="0"/>
    <n v="0"/>
    <n v="0"/>
    <n v="0"/>
    <n v="0"/>
  </r>
  <r>
    <x v="34"/>
    <x v="188"/>
    <n v="0"/>
    <n v="0"/>
    <n v="0"/>
    <n v="0"/>
    <n v="0"/>
    <n v="0"/>
    <n v="0"/>
    <n v="0"/>
    <n v="0"/>
    <n v="0"/>
    <n v="0"/>
    <n v="0"/>
    <n v="0"/>
    <n v="0"/>
    <n v="0"/>
    <n v="0"/>
  </r>
  <r>
    <x v="35"/>
    <x v="189"/>
    <n v="0"/>
    <n v="0"/>
    <n v="0"/>
    <n v="0"/>
    <n v="0"/>
    <n v="0"/>
    <n v="0"/>
    <n v="0"/>
    <n v="0"/>
    <n v="0"/>
    <n v="0"/>
    <n v="0"/>
    <n v="0"/>
    <n v="0"/>
    <n v="0"/>
    <n v="0"/>
  </r>
  <r>
    <x v="35"/>
    <x v="190"/>
    <n v="62453.95999999989"/>
    <n v="0"/>
    <n v="0"/>
    <n v="62453.95999999989"/>
    <n v="0"/>
    <n v="0"/>
    <n v="0"/>
    <n v="0"/>
    <n v="0"/>
    <n v="0"/>
    <n v="0"/>
    <n v="0"/>
    <n v="0"/>
    <n v="0"/>
    <n v="0"/>
    <n v="0"/>
  </r>
  <r>
    <x v="35"/>
    <x v="191"/>
    <n v="0"/>
    <n v="0"/>
    <n v="0"/>
    <n v="0"/>
    <n v="0"/>
    <n v="0"/>
    <n v="0"/>
    <n v="0"/>
    <n v="0"/>
    <n v="0"/>
    <n v="0"/>
    <n v="0"/>
    <n v="0"/>
    <n v="0"/>
    <n v="0"/>
    <n v="0"/>
  </r>
  <r>
    <x v="36"/>
    <x v="192"/>
    <n v="0"/>
    <n v="0"/>
    <n v="0"/>
    <n v="0"/>
    <n v="0"/>
    <n v="0"/>
    <n v="0"/>
    <n v="0"/>
    <n v="0"/>
    <n v="0"/>
    <n v="0"/>
    <n v="0"/>
    <n v="0"/>
    <n v="0"/>
    <n v="0"/>
    <n v="0"/>
  </r>
  <r>
    <x v="36"/>
    <x v="193"/>
    <n v="631205.97999999986"/>
    <n v="0"/>
    <n v="0"/>
    <n v="631205.97999999986"/>
    <n v="0"/>
    <n v="0"/>
    <n v="0"/>
    <n v="0"/>
    <n v="0"/>
    <n v="0"/>
    <n v="0"/>
    <n v="0"/>
    <n v="0"/>
    <n v="0"/>
    <n v="0"/>
    <n v="0"/>
  </r>
  <r>
    <x v="36"/>
    <x v="194"/>
    <n v="0"/>
    <n v="0"/>
    <n v="0"/>
    <n v="0"/>
    <n v="0"/>
    <n v="0"/>
    <n v="0"/>
    <n v="0"/>
    <n v="0"/>
    <n v="0"/>
    <n v="0"/>
    <n v="0"/>
    <n v="0"/>
    <n v="0"/>
    <n v="0"/>
    <n v="0"/>
  </r>
  <r>
    <x v="36"/>
    <x v="195"/>
    <n v="0"/>
    <n v="0"/>
    <n v="0"/>
    <n v="0"/>
    <n v="0"/>
    <n v="0"/>
    <n v="0"/>
    <n v="0"/>
    <n v="0"/>
    <n v="0"/>
    <n v="0"/>
    <n v="0"/>
    <n v="0"/>
    <n v="0"/>
    <n v="0"/>
    <n v="0"/>
  </r>
  <r>
    <x v="37"/>
    <x v="196"/>
    <n v="0"/>
    <n v="0"/>
    <n v="0"/>
    <n v="0"/>
    <n v="0"/>
    <n v="0"/>
    <n v="0"/>
    <n v="0"/>
    <n v="0"/>
    <n v="0"/>
    <n v="0"/>
    <n v="0"/>
    <n v="0"/>
    <n v="0"/>
    <n v="0"/>
    <n v="0"/>
  </r>
  <r>
    <x v="37"/>
    <x v="197"/>
    <n v="-283052.63999999996"/>
    <n v="0"/>
    <n v="0"/>
    <n v="-283052.63999999996"/>
    <n v="0"/>
    <n v="0"/>
    <n v="0"/>
    <n v="0"/>
    <n v="0"/>
    <n v="0"/>
    <n v="0"/>
    <n v="0"/>
    <n v="0"/>
    <n v="0"/>
    <n v="0"/>
    <n v="0"/>
  </r>
  <r>
    <x v="37"/>
    <x v="198"/>
    <n v="0"/>
    <n v="0"/>
    <n v="0"/>
    <n v="0"/>
    <n v="0"/>
    <n v="0"/>
    <n v="0"/>
    <n v="0"/>
    <n v="0"/>
    <n v="0"/>
    <n v="0"/>
    <n v="0"/>
    <n v="0"/>
    <n v="0"/>
    <n v="0"/>
    <n v="0"/>
  </r>
  <r>
    <x v="37"/>
    <x v="199"/>
    <n v="0"/>
    <n v="0"/>
    <n v="0"/>
    <n v="0"/>
    <n v="0"/>
    <n v="0"/>
    <n v="0"/>
    <n v="0"/>
    <n v="0"/>
    <n v="0"/>
    <n v="0"/>
    <n v="0"/>
    <n v="0"/>
    <n v="0"/>
    <n v="0"/>
    <n v="0"/>
  </r>
  <r>
    <x v="38"/>
    <x v="200"/>
    <n v="0"/>
    <n v="0"/>
    <n v="0"/>
    <n v="0"/>
    <n v="0"/>
    <n v="0"/>
    <n v="0"/>
    <n v="0"/>
    <n v="0"/>
    <n v="0"/>
    <n v="0"/>
    <n v="0"/>
    <n v="0"/>
    <n v="0"/>
    <n v="0"/>
    <n v="0"/>
  </r>
  <r>
    <x v="38"/>
    <x v="201"/>
    <n v="-285699.38000000012"/>
    <n v="0"/>
    <n v="0"/>
    <n v="-285699.38000000012"/>
    <n v="0"/>
    <n v="0"/>
    <n v="0"/>
    <n v="0"/>
    <n v="0"/>
    <n v="0"/>
    <n v="0"/>
    <n v="0"/>
    <n v="0"/>
    <n v="0"/>
    <n v="0"/>
    <n v="0"/>
  </r>
  <r>
    <x v="38"/>
    <x v="202"/>
    <n v="0"/>
    <n v="0"/>
    <n v="0"/>
    <n v="0"/>
    <n v="0"/>
    <n v="0"/>
    <n v="0"/>
    <n v="0"/>
    <n v="0"/>
    <n v="0"/>
    <n v="0"/>
    <n v="0"/>
    <n v="0"/>
    <n v="0"/>
    <n v="0"/>
    <n v="0"/>
  </r>
  <r>
    <x v="38"/>
    <x v="203"/>
    <n v="-9190.58"/>
    <n v="0"/>
    <n v="0"/>
    <n v="-9190.58"/>
    <n v="0"/>
    <n v="0"/>
    <n v="0"/>
    <n v="0"/>
    <n v="0"/>
    <n v="0"/>
    <n v="0"/>
    <n v="0"/>
    <n v="0"/>
    <n v="0"/>
    <n v="0"/>
    <n v="0"/>
  </r>
  <r>
    <x v="38"/>
    <x v="204"/>
    <n v="0"/>
    <n v="0"/>
    <n v="0"/>
    <n v="0"/>
    <n v="0"/>
    <n v="0"/>
    <n v="0"/>
    <n v="0"/>
    <n v="0"/>
    <n v="0"/>
    <n v="0"/>
    <n v="0"/>
    <n v="0"/>
    <n v="0"/>
    <n v="0"/>
    <n v="0"/>
  </r>
  <r>
    <x v="39"/>
    <x v="205"/>
    <n v="0"/>
    <n v="0"/>
    <n v="0"/>
    <n v="0"/>
    <n v="0"/>
    <n v="0"/>
    <n v="0"/>
    <n v="0"/>
    <n v="0"/>
    <n v="0"/>
    <n v="0"/>
    <n v="0"/>
    <n v="0"/>
    <n v="0"/>
    <n v="0"/>
    <n v="0"/>
  </r>
  <r>
    <x v="39"/>
    <x v="206"/>
    <n v="-4615817.8000000091"/>
    <n v="0"/>
    <n v="0"/>
    <n v="-4615817.8000000091"/>
    <n v="0"/>
    <n v="0"/>
    <n v="0"/>
    <n v="0"/>
    <n v="0"/>
    <n v="0"/>
    <n v="0"/>
    <n v="0"/>
    <n v="0"/>
    <n v="0"/>
    <n v="0"/>
    <n v="0"/>
  </r>
  <r>
    <x v="39"/>
    <x v="207"/>
    <n v="-241783.84000000078"/>
    <n v="0"/>
    <n v="0"/>
    <n v="-241783.84000000078"/>
    <n v="0"/>
    <n v="0"/>
    <n v="0"/>
    <n v="0"/>
    <n v="0"/>
    <n v="0"/>
    <n v="0"/>
    <n v="0"/>
    <n v="0"/>
    <n v="0"/>
    <n v="0"/>
    <n v="0"/>
  </r>
  <r>
    <x v="39"/>
    <x v="208"/>
    <n v="0"/>
    <n v="0"/>
    <n v="0"/>
    <n v="0"/>
    <n v="0"/>
    <n v="0"/>
    <n v="0"/>
    <n v="0"/>
    <n v="0"/>
    <n v="0"/>
    <n v="0"/>
    <n v="0"/>
    <n v="0"/>
    <n v="0"/>
    <n v="0"/>
    <n v="0"/>
  </r>
  <r>
    <x v="39"/>
    <x v="209"/>
    <n v="76879.429999999993"/>
    <n v="0"/>
    <n v="0"/>
    <n v="76879.429999999993"/>
    <n v="0"/>
    <n v="0"/>
    <n v="0"/>
    <n v="0"/>
    <n v="0"/>
    <n v="0"/>
    <n v="0"/>
    <n v="0"/>
    <n v="0"/>
    <n v="0"/>
    <n v="0"/>
    <n v="0"/>
  </r>
  <r>
    <x v="39"/>
    <x v="210"/>
    <n v="32870.339999999997"/>
    <n v="0"/>
    <n v="0"/>
    <n v="32870.339999999997"/>
    <n v="0"/>
    <n v="0"/>
    <n v="0"/>
    <n v="0"/>
    <n v="0"/>
    <n v="0"/>
    <n v="0"/>
    <n v="0"/>
    <n v="0"/>
    <n v="0"/>
    <n v="0"/>
    <n v="0"/>
  </r>
  <r>
    <x v="39"/>
    <x v="211"/>
    <n v="-585"/>
    <n v="0"/>
    <n v="0"/>
    <n v="-585"/>
    <n v="0"/>
    <n v="0"/>
    <n v="0"/>
    <n v="0"/>
    <n v="0"/>
    <n v="0"/>
    <n v="0"/>
    <n v="0"/>
    <n v="0"/>
    <n v="0"/>
    <n v="0"/>
    <n v="0"/>
  </r>
  <r>
    <x v="40"/>
    <x v="212"/>
    <n v="0"/>
    <n v="0"/>
    <n v="0"/>
    <n v="0"/>
    <n v="0"/>
    <n v="0"/>
    <n v="0"/>
    <n v="0"/>
    <n v="0"/>
    <n v="0"/>
    <n v="0"/>
    <n v="0"/>
    <n v="0"/>
    <n v="0"/>
    <n v="0"/>
    <n v="0"/>
  </r>
  <r>
    <x v="40"/>
    <x v="213"/>
    <n v="80649809.890000001"/>
    <n v="0"/>
    <n v="0"/>
    <n v="80649809.890000001"/>
    <n v="112442.05"/>
    <n v="0"/>
    <n v="0"/>
    <n v="112442.05"/>
    <n v="21999276.120000001"/>
    <n v="0"/>
    <n v="0"/>
    <n v="21999276.120000001"/>
    <n v="0"/>
    <n v="0"/>
    <n v="0"/>
    <n v="0"/>
  </r>
  <r>
    <x v="40"/>
    <x v="214"/>
    <n v="-74874612.36999999"/>
    <n v="0"/>
    <n v="0"/>
    <n v="-74874612.36999999"/>
    <n v="0"/>
    <n v="0"/>
    <n v="0"/>
    <n v="0"/>
    <n v="74959030.530000001"/>
    <n v="0"/>
    <n v="0"/>
    <n v="74959030.530000001"/>
    <n v="0"/>
    <n v="0"/>
    <n v="0"/>
    <n v="0"/>
  </r>
  <r>
    <x v="40"/>
    <x v="215"/>
    <n v="0"/>
    <n v="0"/>
    <n v="0"/>
    <n v="0"/>
    <n v="0"/>
    <n v="0"/>
    <n v="0"/>
    <n v="0"/>
    <n v="0"/>
    <n v="0"/>
    <n v="0"/>
    <n v="0"/>
    <n v="0"/>
    <n v="0"/>
    <n v="0"/>
    <n v="0"/>
  </r>
  <r>
    <x v="40"/>
    <x v="216"/>
    <n v="11770000.470000001"/>
    <n v="0"/>
    <n v="0"/>
    <n v="11770000.470000001"/>
    <n v="0"/>
    <n v="0"/>
    <n v="0"/>
    <n v="0"/>
    <n v="-11144207.4"/>
    <n v="0"/>
    <n v="0"/>
    <n v="-11144207.4"/>
    <n v="0"/>
    <n v="0"/>
    <n v="0"/>
    <n v="0"/>
  </r>
  <r>
    <x v="40"/>
    <x v="217"/>
    <n v="0"/>
    <n v="0"/>
    <n v="0"/>
    <n v="0"/>
    <n v="0"/>
    <n v="0"/>
    <n v="0"/>
    <n v="0"/>
    <n v="0"/>
    <n v="0"/>
    <n v="0"/>
    <n v="0"/>
    <n v="0"/>
    <n v="0"/>
    <n v="0"/>
    <n v="0"/>
  </r>
  <r>
    <x v="40"/>
    <x v="218"/>
    <n v="1782111.85"/>
    <n v="0"/>
    <n v="0"/>
    <n v="1782111.85"/>
    <n v="0"/>
    <n v="0"/>
    <n v="0"/>
    <n v="0"/>
    <n v="57993.82"/>
    <n v="0"/>
    <n v="0"/>
    <n v="57993.82"/>
    <n v="0"/>
    <n v="0"/>
    <n v="0"/>
    <n v="0"/>
  </r>
  <r>
    <x v="40"/>
    <x v="219"/>
    <n v="0"/>
    <n v="0"/>
    <n v="0"/>
    <n v="0"/>
    <n v="0"/>
    <n v="0"/>
    <n v="0"/>
    <n v="0"/>
    <n v="0"/>
    <n v="0"/>
    <n v="0"/>
    <n v="0"/>
    <n v="0"/>
    <n v="0"/>
    <n v="0"/>
    <n v="0"/>
  </r>
  <r>
    <x v="40"/>
    <x v="220"/>
    <n v="330302.19"/>
    <n v="0"/>
    <n v="0"/>
    <n v="330302.19"/>
    <n v="0"/>
    <n v="0"/>
    <n v="0"/>
    <n v="0"/>
    <n v="552080.34"/>
    <n v="0"/>
    <n v="0"/>
    <n v="552080.34"/>
    <n v="0"/>
    <n v="0"/>
    <n v="0"/>
    <n v="0"/>
  </r>
  <r>
    <x v="40"/>
    <x v="221"/>
    <n v="0"/>
    <n v="0"/>
    <n v="0"/>
    <n v="0"/>
    <n v="0"/>
    <n v="0"/>
    <n v="0"/>
    <n v="0"/>
    <n v="0"/>
    <n v="0"/>
    <n v="0"/>
    <n v="0"/>
    <n v="0"/>
    <n v="0"/>
    <n v="0"/>
    <n v="0"/>
  </r>
  <r>
    <x v="40"/>
    <x v="222"/>
    <n v="0"/>
    <n v="0"/>
    <n v="0"/>
    <n v="0"/>
    <n v="0"/>
    <n v="0"/>
    <n v="0"/>
    <n v="0"/>
    <n v="0"/>
    <n v="0"/>
    <n v="0"/>
    <n v="0"/>
    <n v="0"/>
    <n v="0"/>
    <n v="0"/>
    <n v="0"/>
  </r>
  <r>
    <x v="41"/>
    <x v="223"/>
    <n v="0"/>
    <n v="0"/>
    <n v="0"/>
    <n v="0"/>
    <n v="0"/>
    <n v="0"/>
    <n v="0"/>
    <n v="0"/>
    <n v="0"/>
    <n v="0"/>
    <n v="0"/>
    <n v="0"/>
    <n v="0"/>
    <n v="0"/>
    <n v="0"/>
    <n v="0"/>
  </r>
  <r>
    <x v="41"/>
    <x v="224"/>
    <n v="-4.7293724492192268E-11"/>
    <n v="0"/>
    <n v="0"/>
    <n v="-4.7293724492192268E-11"/>
    <n v="0"/>
    <n v="0"/>
    <n v="0"/>
    <n v="0"/>
    <n v="41935.539999992943"/>
    <n v="0"/>
    <n v="0"/>
    <n v="41935.539999992943"/>
    <n v="0"/>
    <n v="0"/>
    <n v="0"/>
    <n v="0"/>
  </r>
  <r>
    <x v="41"/>
    <x v="225"/>
    <n v="0"/>
    <n v="0"/>
    <n v="0"/>
    <n v="0"/>
    <n v="0"/>
    <n v="0"/>
    <n v="0"/>
    <n v="0"/>
    <n v="0"/>
    <n v="0"/>
    <n v="0"/>
    <n v="0"/>
    <n v="0"/>
    <n v="0"/>
    <n v="0"/>
    <n v="0"/>
  </r>
  <r>
    <x v="41"/>
    <x v="226"/>
    <n v="0"/>
    <n v="0"/>
    <n v="0"/>
    <n v="0"/>
    <n v="0"/>
    <n v="0"/>
    <n v="0"/>
    <n v="0"/>
    <n v="0"/>
    <n v="0"/>
    <n v="0"/>
    <n v="0"/>
    <n v="0"/>
    <n v="0"/>
    <n v="0"/>
    <n v="0"/>
  </r>
  <r>
    <x v="41"/>
    <x v="227"/>
    <n v="0"/>
    <n v="0"/>
    <n v="0"/>
    <n v="0"/>
    <n v="0"/>
    <n v="0"/>
    <n v="0"/>
    <n v="0"/>
    <n v="0"/>
    <n v="0"/>
    <n v="0"/>
    <n v="0"/>
    <n v="0"/>
    <n v="0"/>
    <n v="0"/>
    <n v="0"/>
  </r>
  <r>
    <x v="41"/>
    <x v="228"/>
    <n v="0"/>
    <n v="0"/>
    <n v="0"/>
    <n v="0"/>
    <n v="0"/>
    <n v="0"/>
    <n v="0"/>
    <n v="0"/>
    <n v="0"/>
    <n v="0"/>
    <n v="0"/>
    <n v="0"/>
    <n v="0"/>
    <n v="0"/>
    <n v="0"/>
    <n v="0"/>
  </r>
  <r>
    <x v="41"/>
    <x v="229"/>
    <n v="0"/>
    <n v="0"/>
    <n v="0"/>
    <n v="0"/>
    <n v="0"/>
    <n v="0"/>
    <n v="0"/>
    <n v="0"/>
    <n v="0"/>
    <n v="0"/>
    <n v="0"/>
    <n v="0"/>
    <n v="0"/>
    <n v="0"/>
    <n v="0"/>
    <n v="0"/>
  </r>
  <r>
    <x v="42"/>
    <x v="230"/>
    <n v="0"/>
    <n v="0"/>
    <n v="0"/>
    <n v="0"/>
    <n v="0"/>
    <n v="0"/>
    <n v="0"/>
    <n v="0"/>
    <n v="0"/>
    <n v="0"/>
    <n v="0"/>
    <n v="0"/>
    <n v="0"/>
    <n v="0"/>
    <n v="0"/>
    <n v="0"/>
  </r>
  <r>
    <x v="42"/>
    <x v="231"/>
    <n v="6822372.5599999893"/>
    <n v="0"/>
    <n v="0"/>
    <n v="6822372.5599999893"/>
    <n v="1300"/>
    <n v="0"/>
    <n v="0"/>
    <n v="1300"/>
    <n v="0"/>
    <n v="0"/>
    <n v="0"/>
    <n v="0"/>
    <n v="0"/>
    <n v="0"/>
    <n v="0"/>
    <n v="0"/>
  </r>
  <r>
    <x v="42"/>
    <x v="232"/>
    <n v="0"/>
    <n v="0"/>
    <n v="0"/>
    <n v="0"/>
    <n v="0"/>
    <n v="0"/>
    <n v="0"/>
    <n v="0"/>
    <n v="0"/>
    <n v="0"/>
    <n v="0"/>
    <n v="0"/>
    <n v="0"/>
    <n v="0"/>
    <n v="0"/>
    <n v="0"/>
  </r>
  <r>
    <x v="42"/>
    <x v="233"/>
    <n v="-133458.89000000001"/>
    <n v="0"/>
    <n v="0"/>
    <n v="-133458.89000000001"/>
    <n v="0"/>
    <n v="0"/>
    <n v="0"/>
    <n v="0"/>
    <n v="0"/>
    <n v="0"/>
    <n v="0"/>
    <n v="0"/>
    <n v="0"/>
    <n v="0"/>
    <n v="0"/>
    <n v="0"/>
  </r>
  <r>
    <x v="42"/>
    <x v="234"/>
    <n v="0"/>
    <n v="0"/>
    <n v="0"/>
    <n v="0"/>
    <n v="0"/>
    <n v="0"/>
    <n v="0"/>
    <n v="0"/>
    <n v="0"/>
    <n v="0"/>
    <n v="0"/>
    <n v="0"/>
    <n v="0"/>
    <n v="0"/>
    <n v="0"/>
    <n v="0"/>
  </r>
  <r>
    <x v="42"/>
    <x v="235"/>
    <n v="132014.45999999859"/>
    <n v="0"/>
    <n v="0"/>
    <n v="132014.45999999859"/>
    <n v="0"/>
    <n v="0"/>
    <n v="0"/>
    <n v="0"/>
    <n v="0"/>
    <n v="0"/>
    <n v="0"/>
    <n v="0"/>
    <n v="0"/>
    <n v="0"/>
    <n v="0"/>
    <n v="0"/>
  </r>
  <r>
    <x v="42"/>
    <x v="236"/>
    <n v="0"/>
    <n v="0"/>
    <n v="0"/>
    <n v="0"/>
    <n v="0"/>
    <n v="0"/>
    <n v="0"/>
    <n v="0"/>
    <n v="0"/>
    <n v="0"/>
    <n v="0"/>
    <n v="0"/>
    <n v="0"/>
    <n v="0"/>
    <n v="0"/>
    <n v="0"/>
  </r>
  <r>
    <x v="43"/>
    <x v="237"/>
    <n v="0"/>
    <n v="0"/>
    <n v="0"/>
    <n v="0"/>
    <n v="0"/>
    <n v="0"/>
    <n v="0"/>
    <n v="0"/>
    <n v="0"/>
    <n v="0"/>
    <n v="0"/>
    <n v="0"/>
    <n v="0"/>
    <n v="0"/>
    <n v="0"/>
    <n v="0"/>
  </r>
  <r>
    <x v="43"/>
    <x v="238"/>
    <n v="2542418.7799999956"/>
    <n v="0"/>
    <n v="0"/>
    <n v="2542418.7799999956"/>
    <n v="31925"/>
    <n v="0"/>
    <n v="0"/>
    <n v="31925"/>
    <n v="0"/>
    <n v="0"/>
    <n v="0"/>
    <n v="0"/>
    <n v="0"/>
    <n v="0"/>
    <n v="0"/>
    <n v="0"/>
  </r>
  <r>
    <x v="43"/>
    <x v="239"/>
    <n v="0"/>
    <n v="0"/>
    <n v="0"/>
    <n v="0"/>
    <n v="0"/>
    <n v="0"/>
    <n v="0"/>
    <n v="0"/>
    <n v="0"/>
    <n v="0"/>
    <n v="0"/>
    <n v="0"/>
    <n v="0"/>
    <n v="0"/>
    <n v="0"/>
    <n v="0"/>
  </r>
  <r>
    <x v="43"/>
    <x v="240"/>
    <n v="-1134959.6700000004"/>
    <n v="0"/>
    <n v="0"/>
    <n v="-1134959.6700000004"/>
    <n v="0"/>
    <n v="0"/>
    <n v="0"/>
    <n v="0"/>
    <n v="0"/>
    <n v="0"/>
    <n v="0"/>
    <n v="0"/>
    <n v="0"/>
    <n v="0"/>
    <n v="0"/>
    <n v="0"/>
  </r>
  <r>
    <x v="43"/>
    <x v="241"/>
    <n v="0"/>
    <n v="0"/>
    <n v="0"/>
    <n v="0"/>
    <n v="0"/>
    <n v="0"/>
    <n v="0"/>
    <n v="0"/>
    <n v="0"/>
    <n v="0"/>
    <n v="0"/>
    <n v="0"/>
    <n v="0"/>
    <n v="0"/>
    <n v="0"/>
    <n v="0"/>
  </r>
  <r>
    <x v="43"/>
    <x v="242"/>
    <n v="66706713.539999999"/>
    <n v="0"/>
    <n v="0"/>
    <n v="66706713.539999999"/>
    <n v="0"/>
    <n v="0"/>
    <n v="0"/>
    <n v="0"/>
    <n v="0"/>
    <n v="0"/>
    <n v="0"/>
    <n v="0"/>
    <n v="0"/>
    <n v="0"/>
    <n v="0"/>
    <n v="0"/>
  </r>
  <r>
    <x v="43"/>
    <x v="243"/>
    <n v="0"/>
    <n v="0"/>
    <n v="0"/>
    <n v="0"/>
    <n v="0"/>
    <n v="0"/>
    <n v="0"/>
    <n v="0"/>
    <n v="0"/>
    <n v="0"/>
    <n v="0"/>
    <n v="0"/>
    <n v="0"/>
    <n v="0"/>
    <n v="0"/>
    <n v="0"/>
  </r>
  <r>
    <x v="43"/>
    <x v="244"/>
    <n v="0"/>
    <n v="0"/>
    <n v="0"/>
    <n v="0"/>
    <n v="0"/>
    <n v="0"/>
    <n v="0"/>
    <n v="0"/>
    <n v="0"/>
    <n v="0"/>
    <n v="0"/>
    <n v="0"/>
    <n v="0"/>
    <n v="0"/>
    <n v="0"/>
    <n v="0"/>
  </r>
  <r>
    <x v="44"/>
    <x v="245"/>
    <n v="0"/>
    <n v="0"/>
    <n v="0"/>
    <n v="0"/>
    <n v="0"/>
    <n v="0"/>
    <n v="0"/>
    <n v="0"/>
    <n v="0"/>
    <n v="0"/>
    <n v="0"/>
    <n v="0"/>
    <n v="0"/>
    <n v="0"/>
    <n v="0"/>
    <n v="0"/>
  </r>
  <r>
    <x v="44"/>
    <x v="246"/>
    <n v="414281.88999999972"/>
    <n v="0"/>
    <n v="0"/>
    <n v="414281.88999999972"/>
    <n v="0"/>
    <n v="0"/>
    <n v="0"/>
    <n v="0"/>
    <n v="0"/>
    <n v="0"/>
    <n v="0"/>
    <n v="0"/>
    <n v="0"/>
    <n v="0"/>
    <n v="0"/>
    <n v="0"/>
  </r>
  <r>
    <x v="44"/>
    <x v="247"/>
    <n v="0"/>
    <n v="0"/>
    <n v="0"/>
    <n v="0"/>
    <n v="0"/>
    <n v="0"/>
    <n v="0"/>
    <n v="0"/>
    <n v="0"/>
    <n v="0"/>
    <n v="0"/>
    <n v="0"/>
    <n v="0"/>
    <n v="0"/>
    <n v="0"/>
    <n v="0"/>
  </r>
  <r>
    <x v="44"/>
    <x v="248"/>
    <n v="0"/>
    <n v="0"/>
    <n v="0"/>
    <n v="0"/>
    <n v="0"/>
    <n v="0"/>
    <n v="0"/>
    <n v="0"/>
    <n v="0"/>
    <n v="0"/>
    <n v="0"/>
    <n v="0"/>
    <n v="0"/>
    <n v="0"/>
    <n v="0"/>
    <n v="0"/>
  </r>
  <r>
    <x v="45"/>
    <x v="249"/>
    <n v="0"/>
    <n v="0"/>
    <n v="0"/>
    <n v="0"/>
    <n v="0"/>
    <n v="0"/>
    <n v="0"/>
    <n v="0"/>
    <n v="0"/>
    <n v="0"/>
    <n v="0"/>
    <n v="0"/>
    <n v="0"/>
    <n v="0"/>
    <n v="0"/>
    <n v="0"/>
  </r>
  <r>
    <x v="45"/>
    <x v="250"/>
    <n v="100397.45999999996"/>
    <n v="0"/>
    <n v="0"/>
    <n v="100397.45999999996"/>
    <n v="0"/>
    <n v="0"/>
    <n v="0"/>
    <n v="0"/>
    <n v="0"/>
    <n v="0"/>
    <n v="0"/>
    <n v="0"/>
    <n v="0"/>
    <n v="0"/>
    <n v="0"/>
    <n v="0"/>
  </r>
  <r>
    <x v="45"/>
    <x v="251"/>
    <n v="0"/>
    <n v="0"/>
    <n v="0"/>
    <n v="0"/>
    <n v="0"/>
    <n v="0"/>
    <n v="0"/>
    <n v="0"/>
    <n v="0"/>
    <n v="0"/>
    <n v="0"/>
    <n v="0"/>
    <n v="0"/>
    <n v="0"/>
    <n v="0"/>
    <n v="0"/>
  </r>
  <r>
    <x v="45"/>
    <x v="252"/>
    <n v="0"/>
    <n v="0"/>
    <n v="0"/>
    <n v="0"/>
    <n v="0"/>
    <n v="0"/>
    <n v="0"/>
    <n v="0"/>
    <n v="0"/>
    <n v="0"/>
    <n v="0"/>
    <n v="0"/>
    <n v="0"/>
    <n v="0"/>
    <n v="0"/>
    <n v="0"/>
  </r>
  <r>
    <x v="45"/>
    <x v="253"/>
    <n v="0"/>
    <n v="0"/>
    <n v="0"/>
    <n v="0"/>
    <n v="0"/>
    <n v="0"/>
    <n v="0"/>
    <n v="0"/>
    <n v="0"/>
    <n v="0"/>
    <n v="0"/>
    <n v="0"/>
    <n v="0"/>
    <n v="0"/>
    <n v="0"/>
    <n v="0"/>
  </r>
  <r>
    <x v="45"/>
    <x v="254"/>
    <n v="0"/>
    <n v="0"/>
    <n v="0"/>
    <n v="0"/>
    <n v="0"/>
    <n v="0"/>
    <n v="0"/>
    <n v="0"/>
    <n v="0"/>
    <n v="0"/>
    <n v="0"/>
    <n v="0"/>
    <n v="0"/>
    <n v="0"/>
    <n v="0"/>
    <n v="0"/>
  </r>
  <r>
    <x v="45"/>
    <x v="255"/>
    <n v="0"/>
    <n v="0"/>
    <n v="0"/>
    <n v="0"/>
    <n v="0"/>
    <n v="0"/>
    <n v="0"/>
    <n v="0"/>
    <n v="0"/>
    <n v="0"/>
    <n v="0"/>
    <n v="0"/>
    <n v="0"/>
    <n v="0"/>
    <n v="0"/>
    <n v="0"/>
  </r>
  <r>
    <x v="45"/>
    <x v="256"/>
    <n v="0"/>
    <n v="0"/>
    <n v="0"/>
    <n v="0"/>
    <n v="0"/>
    <n v="0"/>
    <n v="0"/>
    <n v="0"/>
    <n v="0"/>
    <n v="0"/>
    <n v="0"/>
    <n v="0"/>
    <n v="0"/>
    <n v="0"/>
    <n v="0"/>
    <n v="0"/>
  </r>
  <r>
    <x v="46"/>
    <x v="257"/>
    <n v="0"/>
    <n v="0"/>
    <n v="0"/>
    <n v="0"/>
    <n v="0"/>
    <n v="0"/>
    <n v="0"/>
    <n v="0"/>
    <n v="0"/>
    <n v="0"/>
    <n v="0"/>
    <n v="0"/>
    <n v="0"/>
    <n v="0"/>
    <n v="0"/>
    <n v="0"/>
  </r>
  <r>
    <x v="46"/>
    <x v="258"/>
    <n v="4544202.2500000093"/>
    <n v="0"/>
    <n v="0"/>
    <n v="4544202.2500000093"/>
    <n v="4300"/>
    <n v="0"/>
    <n v="0"/>
    <n v="4300"/>
    <n v="1072843.7700000047"/>
    <n v="0"/>
    <n v="0"/>
    <n v="1072843.7700000047"/>
    <n v="0"/>
    <n v="0"/>
    <n v="0"/>
    <n v="0"/>
  </r>
  <r>
    <x v="46"/>
    <x v="259"/>
    <n v="771.4999999999709"/>
    <n v="0"/>
    <n v="0"/>
    <n v="771.4999999999709"/>
    <n v="0"/>
    <n v="0"/>
    <n v="0"/>
    <n v="0"/>
    <n v="-771.5"/>
    <n v="0"/>
    <n v="0"/>
    <n v="-771.5"/>
    <n v="0"/>
    <n v="0"/>
    <n v="0"/>
    <n v="0"/>
  </r>
  <r>
    <x v="46"/>
    <x v="260"/>
    <n v="-197967.94000000041"/>
    <n v="0"/>
    <n v="0"/>
    <n v="-197967.94000000041"/>
    <n v="0"/>
    <n v="0"/>
    <n v="0"/>
    <n v="0"/>
    <n v="-313463.46999999974"/>
    <n v="0"/>
    <n v="0"/>
    <n v="-313463.46999999974"/>
    <n v="0"/>
    <n v="0"/>
    <n v="0"/>
    <n v="0"/>
  </r>
  <r>
    <x v="46"/>
    <x v="261"/>
    <n v="0"/>
    <n v="0"/>
    <n v="0"/>
    <n v="0"/>
    <n v="0"/>
    <n v="0"/>
    <n v="0"/>
    <n v="0"/>
    <n v="0"/>
    <n v="0"/>
    <n v="0"/>
    <n v="0"/>
    <n v="0"/>
    <n v="0"/>
    <n v="0"/>
    <n v="0"/>
  </r>
  <r>
    <x v="46"/>
    <x v="262"/>
    <n v="1.4551915228366852E-11"/>
    <n v="0"/>
    <n v="0"/>
    <n v="1.4551915228366852E-11"/>
    <n v="0"/>
    <n v="0"/>
    <n v="0"/>
    <n v="0"/>
    <n v="0"/>
    <n v="0"/>
    <n v="0"/>
    <n v="0"/>
    <n v="0"/>
    <n v="0"/>
    <n v="0"/>
    <n v="0"/>
  </r>
  <r>
    <x v="46"/>
    <x v="263"/>
    <n v="0"/>
    <n v="0"/>
    <n v="0"/>
    <n v="0"/>
    <n v="0"/>
    <n v="0"/>
    <n v="0"/>
    <n v="0"/>
    <n v="0"/>
    <n v="0"/>
    <n v="0"/>
    <n v="0"/>
    <n v="0"/>
    <n v="0"/>
    <n v="0"/>
    <n v="0"/>
  </r>
  <r>
    <x v="47"/>
    <x v="264"/>
    <n v="0"/>
    <n v="0"/>
    <n v="0"/>
    <n v="0"/>
    <n v="0"/>
    <n v="0"/>
    <n v="0"/>
    <n v="0"/>
    <n v="0"/>
    <n v="0"/>
    <n v="0"/>
    <n v="0"/>
    <n v="0"/>
    <n v="0"/>
    <n v="0"/>
    <n v="0"/>
  </r>
  <r>
    <x v="47"/>
    <x v="265"/>
    <n v="0"/>
    <n v="0"/>
    <n v="0"/>
    <n v="0"/>
    <n v="0"/>
    <n v="0"/>
    <n v="0"/>
    <n v="0"/>
    <n v="0"/>
    <n v="0"/>
    <n v="0"/>
    <n v="0"/>
    <n v="0"/>
    <n v="0"/>
    <n v="0"/>
    <n v="0"/>
  </r>
  <r>
    <x v="47"/>
    <x v="266"/>
    <n v="0"/>
    <n v="0"/>
    <n v="0"/>
    <n v="0"/>
    <n v="0"/>
    <n v="0"/>
    <n v="0"/>
    <n v="0"/>
    <n v="0"/>
    <n v="0"/>
    <n v="0"/>
    <n v="0"/>
    <n v="0"/>
    <n v="0"/>
    <n v="0"/>
    <n v="0"/>
  </r>
  <r>
    <x v="47"/>
    <x v="267"/>
    <n v="0"/>
    <n v="0"/>
    <n v="0"/>
    <n v="0"/>
    <n v="0"/>
    <n v="0"/>
    <n v="0"/>
    <n v="0"/>
    <n v="0"/>
    <n v="0"/>
    <n v="0"/>
    <n v="0"/>
    <n v="0"/>
    <n v="0"/>
    <n v="0"/>
    <n v="0"/>
  </r>
  <r>
    <x v="47"/>
    <x v="268"/>
    <n v="0"/>
    <n v="0"/>
    <n v="0"/>
    <n v="0"/>
    <n v="0"/>
    <n v="0"/>
    <n v="0"/>
    <n v="0"/>
    <n v="0"/>
    <n v="0"/>
    <n v="0"/>
    <n v="0"/>
    <n v="0"/>
    <n v="0"/>
    <n v="0"/>
    <n v="0"/>
  </r>
  <r>
    <x v="47"/>
    <x v="269"/>
    <n v="0"/>
    <n v="0"/>
    <n v="0"/>
    <n v="0"/>
    <n v="0"/>
    <n v="0"/>
    <n v="0"/>
    <n v="0"/>
    <n v="0"/>
    <n v="0"/>
    <n v="0"/>
    <n v="0"/>
    <n v="0"/>
    <n v="0"/>
    <n v="0"/>
    <n v="0"/>
  </r>
  <r>
    <x v="47"/>
    <x v="270"/>
    <n v="0"/>
    <n v="0"/>
    <n v="0"/>
    <n v="0"/>
    <n v="0"/>
    <n v="0"/>
    <n v="0"/>
    <n v="0"/>
    <n v="0"/>
    <n v="0"/>
    <n v="0"/>
    <n v="0"/>
    <n v="0"/>
    <n v="0"/>
    <n v="0"/>
    <n v="0"/>
  </r>
  <r>
    <x v="47"/>
    <x v="271"/>
    <n v="0"/>
    <n v="0"/>
    <n v="0"/>
    <n v="0"/>
    <n v="0"/>
    <n v="0"/>
    <n v="0"/>
    <n v="0"/>
    <n v="0"/>
    <n v="0"/>
    <n v="0"/>
    <n v="0"/>
    <n v="0"/>
    <n v="0"/>
    <n v="0"/>
    <n v="0"/>
  </r>
  <r>
    <x v="48"/>
    <x v="272"/>
    <n v="0"/>
    <n v="0"/>
    <n v="0"/>
    <n v="0"/>
    <n v="0"/>
    <n v="0"/>
    <n v="0"/>
    <n v="0"/>
    <n v="0"/>
    <n v="0"/>
    <n v="0"/>
    <n v="0"/>
    <n v="0"/>
    <n v="0"/>
    <n v="0"/>
    <n v="0"/>
  </r>
  <r>
    <x v="48"/>
    <x v="273"/>
    <n v="210450.7800000507"/>
    <n v="0"/>
    <n v="0"/>
    <n v="210450.7800000507"/>
    <n v="11355.74"/>
    <n v="0"/>
    <n v="0"/>
    <n v="11355.74"/>
    <n v="-439561.7099999896"/>
    <n v="0"/>
    <n v="0"/>
    <n v="-439561.7099999896"/>
    <n v="0"/>
    <n v="0"/>
    <n v="0"/>
    <n v="0"/>
  </r>
  <r>
    <x v="48"/>
    <x v="274"/>
    <n v="-239073824.33000001"/>
    <n v="0"/>
    <n v="0"/>
    <n v="-239073824.33000001"/>
    <n v="0"/>
    <n v="0"/>
    <n v="0"/>
    <n v="0"/>
    <n v="7321666.9800000004"/>
    <n v="0"/>
    <n v="0"/>
    <n v="7321666.9800000004"/>
    <n v="0"/>
    <n v="0"/>
    <n v="0"/>
    <n v="0"/>
  </r>
  <r>
    <x v="48"/>
    <x v="275"/>
    <n v="0"/>
    <n v="0"/>
    <n v="0"/>
    <n v="0"/>
    <n v="0"/>
    <n v="0"/>
    <n v="0"/>
    <n v="0"/>
    <n v="0"/>
    <n v="0"/>
    <n v="0"/>
    <n v="0"/>
    <n v="0"/>
    <n v="0"/>
    <n v="0"/>
    <n v="0"/>
  </r>
  <r>
    <x v="48"/>
    <x v="276"/>
    <n v="0"/>
    <n v="0"/>
    <n v="0"/>
    <n v="0"/>
    <n v="0"/>
    <n v="0"/>
    <n v="0"/>
    <n v="0"/>
    <n v="0"/>
    <n v="0"/>
    <n v="0"/>
    <n v="0"/>
    <n v="0"/>
    <n v="0"/>
    <n v="0"/>
    <n v="0"/>
  </r>
  <r>
    <x v="48"/>
    <x v="277"/>
    <n v="10577664.630000001"/>
    <n v="0"/>
    <n v="0"/>
    <n v="10577664.630000001"/>
    <n v="0"/>
    <n v="0"/>
    <n v="0"/>
    <n v="0"/>
    <n v="50034104.579999998"/>
    <n v="0"/>
    <n v="0"/>
    <n v="50034104.579999998"/>
    <n v="0"/>
    <n v="0"/>
    <n v="0"/>
    <n v="0"/>
  </r>
  <r>
    <x v="48"/>
    <x v="278"/>
    <n v="0"/>
    <n v="0"/>
    <n v="0"/>
    <n v="0"/>
    <n v="0"/>
    <n v="0"/>
    <n v="0"/>
    <n v="0"/>
    <n v="0"/>
    <n v="0"/>
    <n v="0"/>
    <n v="0"/>
    <n v="0"/>
    <n v="0"/>
    <n v="0"/>
    <n v="0"/>
  </r>
  <r>
    <x v="48"/>
    <x v="279"/>
    <n v="0"/>
    <n v="0"/>
    <n v="0"/>
    <n v="0"/>
    <n v="0"/>
    <n v="0"/>
    <n v="0"/>
    <n v="0"/>
    <n v="0"/>
    <n v="0"/>
    <n v="0"/>
    <n v="0"/>
    <n v="0"/>
    <n v="0"/>
    <n v="0"/>
    <n v="0"/>
  </r>
  <r>
    <x v="48"/>
    <x v="280"/>
    <n v="0"/>
    <n v="0"/>
    <n v="0"/>
    <n v="0"/>
    <n v="0"/>
    <n v="0"/>
    <n v="0"/>
    <n v="0"/>
    <n v="0"/>
    <n v="0"/>
    <n v="0"/>
    <n v="0"/>
    <n v="0"/>
    <n v="0"/>
    <n v="0"/>
    <n v="0"/>
  </r>
  <r>
    <x v="48"/>
    <x v="281"/>
    <n v="0"/>
    <n v="0"/>
    <n v="0"/>
    <n v="0"/>
    <n v="0"/>
    <n v="0"/>
    <n v="0"/>
    <n v="0"/>
    <n v="0"/>
    <n v="0"/>
    <n v="0"/>
    <n v="0"/>
    <n v="0"/>
    <n v="0"/>
    <n v="0"/>
    <n v="0"/>
  </r>
  <r>
    <x v="48"/>
    <x v="282"/>
    <n v="0"/>
    <n v="0"/>
    <n v="0"/>
    <n v="0"/>
    <n v="0"/>
    <n v="0"/>
    <n v="0"/>
    <n v="0"/>
    <n v="0"/>
    <n v="0"/>
    <n v="0"/>
    <n v="0"/>
    <n v="0"/>
    <n v="0"/>
    <n v="0"/>
    <n v="0"/>
  </r>
  <r>
    <x v="48"/>
    <x v="283"/>
    <n v="0"/>
    <n v="0"/>
    <n v="0"/>
    <n v="0"/>
    <n v="0"/>
    <n v="0"/>
    <n v="0"/>
    <n v="0"/>
    <n v="0"/>
    <n v="0"/>
    <n v="0"/>
    <n v="0"/>
    <n v="0"/>
    <n v="0"/>
    <n v="0"/>
    <n v="0"/>
  </r>
  <r>
    <x v="48"/>
    <x v="284"/>
    <n v="0"/>
    <n v="0"/>
    <n v="0"/>
    <n v="0"/>
    <n v="0"/>
    <n v="0"/>
    <n v="0"/>
    <n v="0"/>
    <n v="0"/>
    <n v="0"/>
    <n v="0"/>
    <n v="0"/>
    <n v="0"/>
    <n v="0"/>
    <n v="0"/>
    <n v="0"/>
  </r>
  <r>
    <x v="48"/>
    <x v="285"/>
    <n v="0"/>
    <n v="0"/>
    <n v="0"/>
    <n v="0"/>
    <n v="0"/>
    <n v="0"/>
    <n v="0"/>
    <n v="0"/>
    <n v="0"/>
    <n v="0"/>
    <n v="0"/>
    <n v="0"/>
    <n v="0"/>
    <n v="0"/>
    <n v="0"/>
    <n v="0"/>
  </r>
  <r>
    <x v="49"/>
    <x v="286"/>
    <n v="0"/>
    <n v="0"/>
    <n v="0"/>
    <n v="0"/>
    <n v="0"/>
    <n v="0"/>
    <n v="0"/>
    <n v="0"/>
    <n v="0"/>
    <n v="0"/>
    <n v="0"/>
    <n v="0"/>
    <n v="0"/>
    <n v="0"/>
    <n v="0"/>
    <n v="0"/>
  </r>
  <r>
    <x v="49"/>
    <x v="287"/>
    <n v="-2081250.6499999962"/>
    <n v="0"/>
    <n v="0"/>
    <n v="-2081250.6499999962"/>
    <n v="59600"/>
    <n v="0"/>
    <n v="0"/>
    <n v="59600"/>
    <n v="0"/>
    <n v="0"/>
    <n v="0"/>
    <n v="0"/>
    <n v="0"/>
    <n v="0"/>
    <n v="0"/>
    <n v="0"/>
  </r>
  <r>
    <x v="49"/>
    <x v="288"/>
    <n v="519883.86000000004"/>
    <n v="0"/>
    <n v="0"/>
    <n v="519883.86000000004"/>
    <n v="0"/>
    <n v="0"/>
    <n v="0"/>
    <n v="0"/>
    <n v="0"/>
    <n v="0"/>
    <n v="0"/>
    <n v="0"/>
    <n v="0"/>
    <n v="0"/>
    <n v="0"/>
    <n v="0"/>
  </r>
  <r>
    <x v="49"/>
    <x v="289"/>
    <n v="-292004.19"/>
    <n v="0"/>
    <n v="0"/>
    <n v="-292004.19"/>
    <n v="0"/>
    <n v="0"/>
    <n v="0"/>
    <n v="0"/>
    <n v="0"/>
    <n v="0"/>
    <n v="0"/>
    <n v="0"/>
    <n v="0"/>
    <n v="0"/>
    <n v="0"/>
    <n v="0"/>
  </r>
  <r>
    <x v="49"/>
    <x v="290"/>
    <n v="0"/>
    <n v="0"/>
    <n v="0"/>
    <n v="0"/>
    <n v="0"/>
    <n v="0"/>
    <n v="0"/>
    <n v="0"/>
    <n v="0"/>
    <n v="0"/>
    <n v="0"/>
    <n v="0"/>
    <n v="0"/>
    <n v="0"/>
    <n v="0"/>
    <n v="0"/>
  </r>
  <r>
    <x v="49"/>
    <x v="291"/>
    <n v="249339.59000000008"/>
    <n v="0"/>
    <n v="0"/>
    <n v="249339.59000000008"/>
    <n v="0"/>
    <n v="0"/>
    <n v="0"/>
    <n v="0"/>
    <n v="0"/>
    <n v="0"/>
    <n v="0"/>
    <n v="0"/>
    <n v="0"/>
    <n v="0"/>
    <n v="0"/>
    <n v="0"/>
  </r>
  <r>
    <x v="49"/>
    <x v="292"/>
    <n v="0.1"/>
    <n v="0"/>
    <n v="0"/>
    <n v="0.1"/>
    <n v="0"/>
    <n v="0"/>
    <n v="0"/>
    <n v="0"/>
    <n v="0"/>
    <n v="0"/>
    <n v="0"/>
    <n v="0"/>
    <n v="0"/>
    <n v="0"/>
    <n v="0"/>
    <n v="0"/>
  </r>
  <r>
    <x v="50"/>
    <x v="293"/>
    <n v="0"/>
    <n v="0"/>
    <n v="0"/>
    <n v="0"/>
    <n v="0"/>
    <n v="0"/>
    <n v="0"/>
    <n v="0"/>
    <n v="0"/>
    <n v="0"/>
    <n v="0"/>
    <n v="0"/>
    <n v="0"/>
    <n v="0"/>
    <n v="0"/>
    <n v="0"/>
  </r>
  <r>
    <x v="50"/>
    <x v="294"/>
    <n v="0"/>
    <n v="0"/>
    <n v="0"/>
    <n v="0"/>
    <n v="0"/>
    <n v="0"/>
    <n v="0"/>
    <n v="0"/>
    <n v="0"/>
    <n v="0"/>
    <n v="0"/>
    <n v="0"/>
    <n v="0"/>
    <n v="0"/>
    <n v="0"/>
    <n v="0"/>
  </r>
  <r>
    <x v="50"/>
    <x v="295"/>
    <n v="0"/>
    <n v="0"/>
    <n v="0"/>
    <n v="0"/>
    <n v="0"/>
    <n v="0"/>
    <n v="0"/>
    <n v="0"/>
    <n v="0"/>
    <n v="0"/>
    <n v="0"/>
    <n v="0"/>
    <n v="0"/>
    <n v="0"/>
    <n v="0"/>
    <n v="0"/>
  </r>
  <r>
    <x v="50"/>
    <x v="296"/>
    <n v="0"/>
    <n v="0"/>
    <n v="0"/>
    <n v="0"/>
    <n v="0"/>
    <n v="0"/>
    <n v="0"/>
    <n v="0"/>
    <n v="0"/>
    <n v="0"/>
    <n v="0"/>
    <n v="0"/>
    <n v="0"/>
    <n v="0"/>
    <n v="0"/>
    <n v="0"/>
  </r>
  <r>
    <x v="50"/>
    <x v="297"/>
    <n v="0"/>
    <n v="0"/>
    <n v="0"/>
    <n v="0"/>
    <n v="0"/>
    <n v="0"/>
    <n v="0"/>
    <n v="0"/>
    <n v="0"/>
    <n v="0"/>
    <n v="0"/>
    <n v="0"/>
    <n v="0"/>
    <n v="0"/>
    <n v="0"/>
    <n v="0"/>
  </r>
  <r>
    <x v="51"/>
    <x v="298"/>
    <n v="0"/>
    <n v="0"/>
    <n v="0"/>
    <n v="0"/>
    <n v="0"/>
    <n v="0"/>
    <n v="0"/>
    <n v="0"/>
    <n v="0"/>
    <n v="0"/>
    <n v="0"/>
    <n v="0"/>
    <n v="0"/>
    <n v="0"/>
    <n v="0"/>
    <n v="0"/>
  </r>
  <r>
    <x v="52"/>
    <x v="299"/>
    <n v="0"/>
    <n v="0"/>
    <n v="0"/>
    <n v="0"/>
    <n v="0"/>
    <n v="0"/>
    <n v="0"/>
    <n v="0"/>
    <n v="0"/>
    <n v="0"/>
    <n v="0"/>
    <n v="0"/>
    <n v="0"/>
    <n v="0"/>
    <n v="0"/>
    <n v="0"/>
  </r>
  <r>
    <x v="52"/>
    <x v="300"/>
    <n v="1399889.6199999999"/>
    <n v="0"/>
    <n v="0"/>
    <n v="1399889.6199999999"/>
    <n v="0"/>
    <n v="0"/>
    <n v="0"/>
    <n v="0"/>
    <n v="20997406.93"/>
    <n v="0"/>
    <n v="0"/>
    <n v="20997406.93"/>
    <n v="0"/>
    <n v="0"/>
    <n v="0"/>
    <n v="0"/>
  </r>
  <r>
    <x v="52"/>
    <x v="301"/>
    <n v="0"/>
    <n v="0"/>
    <n v="0"/>
    <n v="0"/>
    <n v="0"/>
    <n v="0"/>
    <n v="0"/>
    <n v="0"/>
    <n v="0"/>
    <n v="0"/>
    <n v="0"/>
    <n v="0"/>
    <n v="0"/>
    <n v="0"/>
    <n v="0"/>
    <n v="0"/>
  </r>
  <r>
    <x v="52"/>
    <x v="302"/>
    <n v="0"/>
    <n v="0"/>
    <n v="0"/>
    <n v="0"/>
    <n v="0"/>
    <n v="0"/>
    <n v="0"/>
    <n v="0"/>
    <n v="-253039.29"/>
    <n v="0"/>
    <n v="0"/>
    <n v="-253039.29"/>
    <n v="0"/>
    <n v="0"/>
    <n v="0"/>
    <n v="0"/>
  </r>
  <r>
    <x v="52"/>
    <x v="303"/>
    <n v="0"/>
    <n v="0"/>
    <n v="0"/>
    <n v="0"/>
    <n v="0"/>
    <n v="0"/>
    <n v="0"/>
    <n v="0"/>
    <n v="0"/>
    <n v="0"/>
    <n v="0"/>
    <n v="0"/>
    <n v="0"/>
    <n v="0"/>
    <n v="0"/>
    <n v="0"/>
  </r>
  <r>
    <x v="52"/>
    <x v="304"/>
    <n v="0"/>
    <n v="0"/>
    <n v="0"/>
    <n v="0"/>
    <n v="0"/>
    <n v="0"/>
    <n v="0"/>
    <n v="0"/>
    <n v="0"/>
    <n v="0"/>
    <n v="0"/>
    <n v="0"/>
    <n v="0"/>
    <n v="0"/>
    <n v="0"/>
    <n v="0"/>
  </r>
  <r>
    <x v="52"/>
    <x v="305"/>
    <n v="0"/>
    <n v="0"/>
    <n v="0"/>
    <n v="0"/>
    <n v="0"/>
    <n v="0"/>
    <n v="0"/>
    <n v="0"/>
    <n v="4299.25"/>
    <n v="0"/>
    <n v="0"/>
    <n v="4299.25"/>
    <n v="0"/>
    <n v="0"/>
    <n v="0"/>
    <n v="0"/>
  </r>
  <r>
    <x v="53"/>
    <x v="306"/>
    <n v="0"/>
    <n v="0"/>
    <n v="0"/>
    <n v="0"/>
    <n v="0"/>
    <n v="0"/>
    <n v="0"/>
    <n v="0"/>
    <n v="0"/>
    <n v="0"/>
    <n v="0"/>
    <n v="0"/>
    <n v="0"/>
    <n v="0"/>
    <n v="0"/>
    <n v="0"/>
  </r>
  <r>
    <x v="53"/>
    <x v="307"/>
    <n v="-2686857.1100000013"/>
    <n v="0"/>
    <n v="0"/>
    <n v="-2686857.1100000013"/>
    <n v="0"/>
    <n v="0"/>
    <n v="0"/>
    <n v="0"/>
    <n v="0"/>
    <n v="0"/>
    <n v="0"/>
    <n v="0"/>
    <n v="0"/>
    <n v="0"/>
    <n v="0"/>
    <n v="0"/>
  </r>
  <r>
    <x v="53"/>
    <x v="308"/>
    <n v="26051438.280000001"/>
    <n v="0"/>
    <n v="0"/>
    <n v="26051438.280000001"/>
    <n v="0"/>
    <n v="0"/>
    <n v="0"/>
    <n v="0"/>
    <n v="0"/>
    <n v="0"/>
    <n v="0"/>
    <n v="0"/>
    <n v="0"/>
    <n v="0"/>
    <n v="0"/>
    <n v="0"/>
  </r>
  <r>
    <x v="53"/>
    <x v="309"/>
    <n v="460421.06000000006"/>
    <n v="0"/>
    <n v="0"/>
    <n v="460421.06000000006"/>
    <n v="0"/>
    <n v="0"/>
    <n v="0"/>
    <n v="0"/>
    <n v="0"/>
    <n v="0"/>
    <n v="0"/>
    <n v="0"/>
    <n v="0"/>
    <n v="0"/>
    <n v="0"/>
    <n v="0"/>
  </r>
  <r>
    <x v="53"/>
    <x v="310"/>
    <n v="0"/>
    <n v="0"/>
    <n v="0"/>
    <n v="0"/>
    <n v="0"/>
    <n v="0"/>
    <n v="0"/>
    <n v="0"/>
    <n v="0"/>
    <n v="0"/>
    <n v="0"/>
    <n v="0"/>
    <n v="0"/>
    <n v="0"/>
    <n v="0"/>
    <n v="0"/>
  </r>
  <r>
    <x v="53"/>
    <x v="311"/>
    <n v="1148730.78"/>
    <n v="0"/>
    <n v="0"/>
    <n v="1148730.78"/>
    <n v="0"/>
    <n v="0"/>
    <n v="0"/>
    <n v="0"/>
    <n v="0"/>
    <n v="0"/>
    <n v="0"/>
    <n v="0"/>
    <n v="0"/>
    <n v="0"/>
    <n v="0"/>
    <n v="0"/>
  </r>
  <r>
    <x v="53"/>
    <x v="312"/>
    <n v="0"/>
    <n v="0"/>
    <n v="0"/>
    <n v="0"/>
    <n v="0"/>
    <n v="0"/>
    <n v="0"/>
    <n v="0"/>
    <n v="0"/>
    <n v="0"/>
    <n v="0"/>
    <n v="0"/>
    <n v="0"/>
    <n v="0"/>
    <n v="0"/>
    <n v="0"/>
  </r>
  <r>
    <x v="53"/>
    <x v="313"/>
    <n v="198690"/>
    <n v="0"/>
    <n v="0"/>
    <n v="198690"/>
    <n v="0"/>
    <n v="0"/>
    <n v="0"/>
    <n v="0"/>
    <n v="0"/>
    <n v="0"/>
    <n v="0"/>
    <n v="0"/>
    <n v="0"/>
    <n v="0"/>
    <n v="0"/>
    <n v="0"/>
  </r>
  <r>
    <x v="53"/>
    <x v="314"/>
    <n v="-165484.39000000001"/>
    <n v="0"/>
    <n v="0"/>
    <n v="-165484.39000000001"/>
    <n v="0"/>
    <n v="0"/>
    <n v="0"/>
    <n v="0"/>
    <n v="0"/>
    <n v="0"/>
    <n v="0"/>
    <n v="0"/>
    <n v="0"/>
    <n v="0"/>
    <n v="0"/>
    <n v="0"/>
  </r>
  <r>
    <x v="54"/>
    <x v="315"/>
    <n v="0"/>
    <n v="0"/>
    <n v="0"/>
    <n v="0"/>
    <n v="0"/>
    <n v="0"/>
    <n v="0"/>
    <n v="0"/>
    <n v="0"/>
    <n v="0"/>
    <n v="0"/>
    <n v="0"/>
    <n v="0"/>
    <n v="0"/>
    <n v="0"/>
    <n v="0"/>
  </r>
  <r>
    <x v="54"/>
    <x v="316"/>
    <n v="0"/>
    <n v="0"/>
    <n v="0"/>
    <n v="0"/>
    <n v="0"/>
    <n v="0"/>
    <n v="0"/>
    <n v="0"/>
    <n v="0"/>
    <n v="0"/>
    <n v="0"/>
    <n v="0"/>
    <n v="0"/>
    <n v="0"/>
    <n v="0"/>
    <n v="0"/>
  </r>
  <r>
    <x v="54"/>
    <x v="317"/>
    <n v="0"/>
    <n v="0"/>
    <n v="0"/>
    <n v="0"/>
    <n v="0"/>
    <n v="0"/>
    <n v="0"/>
    <n v="0"/>
    <n v="0"/>
    <n v="0"/>
    <n v="0"/>
    <n v="0"/>
    <n v="0"/>
    <n v="0"/>
    <n v="0"/>
    <n v="0"/>
  </r>
  <r>
    <x v="55"/>
    <x v="318"/>
    <n v="0"/>
    <n v="0"/>
    <n v="0"/>
    <n v="0"/>
    <n v="0"/>
    <n v="0"/>
    <n v="0"/>
    <n v="0"/>
    <n v="0"/>
    <n v="0"/>
    <n v="0"/>
    <n v="0"/>
    <n v="0"/>
    <n v="0"/>
    <n v="0"/>
    <n v="0"/>
  </r>
  <r>
    <x v="55"/>
    <x v="319"/>
    <n v="5522286.3500000006"/>
    <n v="0"/>
    <n v="0"/>
    <n v="5522286.3500000006"/>
    <n v="0"/>
    <n v="0"/>
    <n v="0"/>
    <n v="0"/>
    <n v="45210396.710000038"/>
    <n v="0"/>
    <n v="0"/>
    <n v="45210396.710000038"/>
    <n v="0"/>
    <n v="0"/>
    <n v="0"/>
    <n v="0"/>
  </r>
  <r>
    <x v="55"/>
    <x v="320"/>
    <n v="0"/>
    <n v="0"/>
    <n v="0"/>
    <n v="0"/>
    <n v="0"/>
    <n v="0"/>
    <n v="0"/>
    <n v="0"/>
    <n v="0"/>
    <n v="0"/>
    <n v="0"/>
    <n v="0"/>
    <n v="0"/>
    <n v="0"/>
    <n v="0"/>
    <n v="0"/>
  </r>
  <r>
    <x v="55"/>
    <x v="321"/>
    <n v="0"/>
    <n v="0"/>
    <n v="0"/>
    <n v="0"/>
    <n v="0"/>
    <n v="0"/>
    <n v="0"/>
    <n v="0"/>
    <n v="-8003820.7800000003"/>
    <n v="0"/>
    <n v="0"/>
    <n v="-8003820.7800000003"/>
    <n v="0"/>
    <n v="0"/>
    <n v="0"/>
    <n v="0"/>
  </r>
  <r>
    <x v="55"/>
    <x v="322"/>
    <n v="0"/>
    <n v="0"/>
    <n v="0"/>
    <n v="0"/>
    <n v="0"/>
    <n v="0"/>
    <n v="0"/>
    <n v="0"/>
    <n v="-7207968.8900000006"/>
    <n v="0"/>
    <n v="0"/>
    <n v="-7207968.8900000006"/>
    <n v="0"/>
    <n v="0"/>
    <n v="0"/>
    <n v="0"/>
  </r>
  <r>
    <x v="55"/>
    <x v="323"/>
    <n v="0"/>
    <n v="0"/>
    <n v="0"/>
    <n v="0"/>
    <n v="0"/>
    <n v="0"/>
    <n v="0"/>
    <n v="0"/>
    <n v="0"/>
    <n v="0"/>
    <n v="0"/>
    <n v="0"/>
    <n v="0"/>
    <n v="0"/>
    <n v="0"/>
    <n v="0"/>
  </r>
  <r>
    <x v="55"/>
    <x v="324"/>
    <n v="0"/>
    <n v="0"/>
    <n v="0"/>
    <n v="0"/>
    <n v="0"/>
    <n v="0"/>
    <n v="0"/>
    <n v="0"/>
    <n v="0"/>
    <n v="0"/>
    <n v="0"/>
    <n v="0"/>
    <n v="0"/>
    <n v="0"/>
    <n v="0"/>
    <n v="0"/>
  </r>
  <r>
    <x v="56"/>
    <x v="325"/>
    <n v="0"/>
    <n v="0"/>
    <n v="0"/>
    <n v="0"/>
    <n v="0"/>
    <n v="0"/>
    <n v="0"/>
    <n v="0"/>
    <n v="0"/>
    <n v="0"/>
    <n v="0"/>
    <n v="0"/>
    <n v="0"/>
    <n v="0"/>
    <n v="0"/>
    <n v="0"/>
  </r>
  <r>
    <x v="56"/>
    <x v="326"/>
    <n v="0"/>
    <n v="0"/>
    <n v="0"/>
    <n v="0"/>
    <n v="0"/>
    <n v="0"/>
    <n v="0"/>
    <n v="0"/>
    <n v="0"/>
    <n v="0"/>
    <n v="0"/>
    <n v="0"/>
    <n v="0"/>
    <n v="0"/>
    <n v="0"/>
    <n v="0"/>
  </r>
  <r>
    <x v="56"/>
    <x v="327"/>
    <n v="0"/>
    <n v="0"/>
    <n v="0"/>
    <n v="0"/>
    <n v="0"/>
    <n v="0"/>
    <n v="0"/>
    <n v="0"/>
    <n v="0"/>
    <n v="0"/>
    <n v="0"/>
    <n v="0"/>
    <n v="0"/>
    <n v="0"/>
    <n v="0"/>
    <n v="0"/>
  </r>
  <r>
    <x v="56"/>
    <x v="328"/>
    <n v="0"/>
    <n v="0"/>
    <n v="0"/>
    <n v="0"/>
    <n v="0"/>
    <n v="0"/>
    <n v="0"/>
    <n v="0"/>
    <n v="0"/>
    <n v="0"/>
    <n v="0"/>
    <n v="0"/>
    <n v="0"/>
    <n v="0"/>
    <n v="0"/>
    <n v="0"/>
  </r>
  <r>
    <x v="56"/>
    <x v="329"/>
    <n v="0"/>
    <n v="0"/>
    <n v="0"/>
    <n v="0"/>
    <n v="0"/>
    <n v="0"/>
    <n v="0"/>
    <n v="0"/>
    <n v="0"/>
    <n v="0"/>
    <n v="0"/>
    <n v="0"/>
    <n v="0"/>
    <n v="0"/>
    <n v="0"/>
    <n v="0"/>
  </r>
  <r>
    <x v="56"/>
    <x v="330"/>
    <n v="0"/>
    <n v="0"/>
    <n v="0"/>
    <n v="0"/>
    <n v="0"/>
    <n v="0"/>
    <n v="0"/>
    <n v="0"/>
    <n v="0"/>
    <n v="0"/>
    <n v="0"/>
    <n v="0"/>
    <n v="0"/>
    <n v="0"/>
    <n v="0"/>
    <n v="0"/>
  </r>
  <r>
    <x v="56"/>
    <x v="331"/>
    <n v="0"/>
    <n v="0"/>
    <n v="0"/>
    <n v="0"/>
    <n v="0"/>
    <n v="0"/>
    <n v="0"/>
    <n v="0"/>
    <n v="0"/>
    <n v="0"/>
    <n v="0"/>
    <n v="0"/>
    <n v="0"/>
    <n v="0"/>
    <n v="0"/>
    <n v="0"/>
  </r>
  <r>
    <x v="56"/>
    <x v="332"/>
    <n v="0"/>
    <n v="0"/>
    <n v="0"/>
    <n v="0"/>
    <n v="0"/>
    <n v="0"/>
    <n v="0"/>
    <n v="0"/>
    <n v="0"/>
    <n v="0"/>
    <n v="0"/>
    <n v="0"/>
    <n v="0"/>
    <n v="0"/>
    <n v="0"/>
    <n v="0"/>
  </r>
  <r>
    <x v="56"/>
    <x v="333"/>
    <n v="0"/>
    <n v="0"/>
    <n v="0"/>
    <n v="0"/>
    <n v="0"/>
    <n v="0"/>
    <n v="0"/>
    <n v="0"/>
    <n v="0"/>
    <n v="0"/>
    <n v="0"/>
    <n v="0"/>
    <n v="0"/>
    <n v="0"/>
    <n v="0"/>
    <n v="0"/>
  </r>
  <r>
    <x v="56"/>
    <x v="334"/>
    <n v="0"/>
    <n v="0"/>
    <n v="0"/>
    <n v="0"/>
    <n v="0"/>
    <n v="0"/>
    <n v="0"/>
    <n v="0"/>
    <n v="0"/>
    <n v="0"/>
    <n v="0"/>
    <n v="0"/>
    <n v="0"/>
    <n v="0"/>
    <n v="0"/>
    <n v="0"/>
  </r>
  <r>
    <x v="56"/>
    <x v="335"/>
    <n v="0"/>
    <n v="0"/>
    <n v="0"/>
    <n v="0"/>
    <n v="0"/>
    <n v="0"/>
    <n v="0"/>
    <n v="0"/>
    <n v="0"/>
    <n v="0"/>
    <n v="0"/>
    <n v="0"/>
    <n v="0"/>
    <n v="0"/>
    <n v="0"/>
    <n v="0"/>
  </r>
  <r>
    <x v="56"/>
    <x v="336"/>
    <n v="0"/>
    <n v="0"/>
    <n v="0"/>
    <n v="0"/>
    <n v="0"/>
    <n v="0"/>
    <n v="0"/>
    <n v="0"/>
    <n v="0"/>
    <n v="0"/>
    <n v="0"/>
    <n v="0"/>
    <n v="0"/>
    <n v="0"/>
    <n v="0"/>
    <n v="0"/>
  </r>
  <r>
    <x v="56"/>
    <x v="337"/>
    <n v="0"/>
    <n v="0"/>
    <n v="0"/>
    <n v="0"/>
    <n v="0"/>
    <n v="0"/>
    <n v="0"/>
    <n v="0"/>
    <n v="0"/>
    <n v="0"/>
    <n v="0"/>
    <n v="0"/>
    <n v="0"/>
    <n v="0"/>
    <n v="0"/>
    <n v="0"/>
  </r>
  <r>
    <x v="56"/>
    <x v="338"/>
    <n v="0"/>
    <n v="0"/>
    <n v="0"/>
    <n v="0"/>
    <n v="0"/>
    <n v="0"/>
    <n v="0"/>
    <n v="0"/>
    <n v="0"/>
    <n v="0"/>
    <n v="0"/>
    <n v="0"/>
    <n v="0"/>
    <n v="0"/>
    <n v="0"/>
    <n v="0"/>
  </r>
  <r>
    <x v="56"/>
    <x v="339"/>
    <n v="0"/>
    <n v="0"/>
    <n v="0"/>
    <n v="0"/>
    <n v="0"/>
    <n v="0"/>
    <n v="0"/>
    <n v="0"/>
    <n v="0"/>
    <n v="0"/>
    <n v="0"/>
    <n v="0"/>
    <n v="0"/>
    <n v="0"/>
    <n v="0"/>
    <n v="0"/>
  </r>
  <r>
    <x v="57"/>
    <x v="340"/>
    <n v="0"/>
    <n v="0"/>
    <n v="0"/>
    <n v="0"/>
    <n v="0"/>
    <n v="0"/>
    <n v="0"/>
    <n v="0"/>
    <n v="0"/>
    <n v="0"/>
    <n v="0"/>
    <n v="0"/>
    <n v="0"/>
    <n v="0"/>
    <n v="0"/>
    <n v="0"/>
  </r>
  <r>
    <x v="58"/>
    <x v="341"/>
    <n v="0"/>
    <n v="0"/>
    <n v="0"/>
    <n v="0"/>
    <n v="0"/>
    <n v="0"/>
    <n v="0"/>
    <n v="0"/>
    <n v="0"/>
    <n v="0"/>
    <n v="0"/>
    <n v="0"/>
    <n v="0"/>
    <n v="0"/>
    <n v="0"/>
    <n v="0"/>
  </r>
  <r>
    <x v="58"/>
    <x v="342"/>
    <n v="1554916.5900000005"/>
    <n v="0"/>
    <n v="0"/>
    <n v="1554916.5900000005"/>
    <n v="150"/>
    <n v="0"/>
    <n v="0"/>
    <n v="150"/>
    <n v="4105712.1700000004"/>
    <n v="0"/>
    <n v="0"/>
    <n v="4105712.1700000004"/>
    <n v="0"/>
    <n v="0"/>
    <n v="0"/>
    <n v="0"/>
  </r>
  <r>
    <x v="58"/>
    <x v="343"/>
    <n v="97172.819999999992"/>
    <n v="0"/>
    <n v="0"/>
    <n v="97172.819999999992"/>
    <n v="0"/>
    <n v="0"/>
    <n v="0"/>
    <n v="0"/>
    <n v="-97172.819999999992"/>
    <n v="0"/>
    <n v="0"/>
    <n v="-97172.819999999992"/>
    <n v="0"/>
    <n v="0"/>
    <n v="0"/>
    <n v="0"/>
  </r>
  <r>
    <x v="58"/>
    <x v="344"/>
    <n v="0"/>
    <n v="0"/>
    <n v="0"/>
    <n v="0"/>
    <n v="0"/>
    <n v="0"/>
    <n v="0"/>
    <n v="0"/>
    <n v="0"/>
    <n v="0"/>
    <n v="0"/>
    <n v="0"/>
    <n v="0"/>
    <n v="0"/>
    <n v="0"/>
    <n v="0"/>
  </r>
  <r>
    <x v="59"/>
    <x v="345"/>
    <n v="144974483.56"/>
    <n v="0"/>
    <n v="0"/>
    <n v="144974483.56"/>
    <n v="0"/>
    <n v="0"/>
    <n v="0"/>
    <n v="0"/>
    <n v="0"/>
    <n v="0"/>
    <n v="0"/>
    <n v="0"/>
    <n v="0"/>
    <n v="0"/>
    <n v="0"/>
    <n v="0"/>
  </r>
  <r>
    <x v="60"/>
    <x v="346"/>
    <n v="0"/>
    <n v="0"/>
    <n v="0"/>
    <n v="0"/>
    <n v="0"/>
    <n v="0"/>
    <n v="0"/>
    <n v="0"/>
    <n v="0"/>
    <n v="0"/>
    <n v="0"/>
    <n v="0"/>
    <n v="0"/>
    <n v="0"/>
    <n v="0"/>
    <n v="0"/>
  </r>
  <r>
    <x v="60"/>
    <x v="347"/>
    <n v="429111.42999999982"/>
    <n v="0"/>
    <n v="0"/>
    <n v="429111.42999999982"/>
    <n v="0"/>
    <n v="0"/>
    <n v="0"/>
    <n v="0"/>
    <n v="0"/>
    <n v="0"/>
    <n v="0"/>
    <n v="0"/>
    <n v="0"/>
    <n v="0"/>
    <n v="0"/>
    <n v="0"/>
  </r>
  <r>
    <x v="60"/>
    <x v="348"/>
    <n v="0"/>
    <n v="0"/>
    <n v="0"/>
    <n v="0"/>
    <n v="0"/>
    <n v="0"/>
    <n v="0"/>
    <n v="0"/>
    <n v="0"/>
    <n v="0"/>
    <n v="0"/>
    <n v="0"/>
    <n v="0"/>
    <n v="0"/>
    <n v="0"/>
    <n v="0"/>
  </r>
  <r>
    <x v="60"/>
    <x v="349"/>
    <n v="0"/>
    <n v="0"/>
    <n v="0"/>
    <n v="0"/>
    <n v="0"/>
    <n v="0"/>
    <n v="0"/>
    <n v="0"/>
    <n v="0"/>
    <n v="0"/>
    <n v="0"/>
    <n v="0"/>
    <n v="0"/>
    <n v="0"/>
    <n v="0"/>
    <n v="0"/>
  </r>
  <r>
    <x v="61"/>
    <x v="350"/>
    <n v="0"/>
    <n v="0"/>
    <n v="0"/>
    <n v="0"/>
    <n v="0"/>
    <n v="0"/>
    <n v="0"/>
    <n v="0"/>
    <n v="0"/>
    <n v="0"/>
    <n v="0"/>
    <n v="0"/>
    <n v="0"/>
    <n v="0"/>
    <n v="0"/>
    <n v="0"/>
  </r>
  <r>
    <x v="61"/>
    <x v="351"/>
    <n v="0"/>
    <n v="0"/>
    <n v="0"/>
    <n v="0"/>
    <n v="0"/>
    <n v="0"/>
    <n v="0"/>
    <n v="0"/>
    <n v="4524978.3200000189"/>
    <n v="0"/>
    <n v="0"/>
    <n v="4524978.3200000189"/>
    <n v="0"/>
    <n v="0"/>
    <n v="0"/>
    <n v="0"/>
  </r>
  <r>
    <x v="61"/>
    <x v="352"/>
    <n v="0"/>
    <n v="0"/>
    <n v="0"/>
    <n v="0"/>
    <n v="0"/>
    <n v="0"/>
    <n v="0"/>
    <n v="0"/>
    <n v="0"/>
    <n v="0"/>
    <n v="0"/>
    <n v="0"/>
    <n v="0"/>
    <n v="0"/>
    <n v="0"/>
    <n v="0"/>
  </r>
  <r>
    <x v="61"/>
    <x v="353"/>
    <n v="0"/>
    <n v="0"/>
    <n v="0"/>
    <n v="0"/>
    <n v="0"/>
    <n v="0"/>
    <n v="0"/>
    <n v="0"/>
    <n v="0"/>
    <n v="0"/>
    <n v="0"/>
    <n v="0"/>
    <n v="0"/>
    <n v="0"/>
    <n v="0"/>
    <n v="0"/>
  </r>
  <r>
    <x v="62"/>
    <x v="354"/>
    <n v="0"/>
    <n v="0"/>
    <n v="0"/>
    <n v="0"/>
    <n v="0"/>
    <n v="0"/>
    <n v="0"/>
    <n v="0"/>
    <n v="0"/>
    <n v="0"/>
    <n v="0"/>
    <n v="0"/>
    <n v="0"/>
    <n v="0"/>
    <n v="0"/>
    <n v="0"/>
  </r>
  <r>
    <x v="63"/>
    <x v="355"/>
    <n v="0"/>
    <n v="0"/>
    <n v="0"/>
    <n v="0"/>
    <n v="0"/>
    <n v="0"/>
    <n v="0"/>
    <n v="0"/>
    <n v="0"/>
    <n v="0"/>
    <n v="0"/>
    <n v="0"/>
    <n v="0"/>
    <n v="0"/>
    <n v="0"/>
    <n v="0"/>
  </r>
  <r>
    <x v="64"/>
    <x v="356"/>
    <n v="0"/>
    <n v="0"/>
    <n v="0"/>
    <n v="0"/>
    <n v="0"/>
    <n v="0"/>
    <n v="0"/>
    <n v="0"/>
    <n v="0"/>
    <n v="0"/>
    <n v="0"/>
    <n v="0"/>
    <n v="0"/>
    <n v="0"/>
    <n v="0"/>
    <n v="0"/>
  </r>
  <r>
    <x v="65"/>
    <x v="357"/>
    <n v="0"/>
    <n v="0"/>
    <n v="0"/>
    <n v="0"/>
    <n v="0"/>
    <n v="0"/>
    <n v="0"/>
    <n v="0"/>
    <n v="0"/>
    <n v="0"/>
    <n v="0"/>
    <n v="0"/>
    <n v="0"/>
    <n v="0"/>
    <n v="0"/>
    <n v="0"/>
  </r>
  <r>
    <x v="66"/>
    <x v="358"/>
    <n v="0"/>
    <n v="0"/>
    <n v="0"/>
    <n v="0"/>
    <n v="0"/>
    <n v="0"/>
    <n v="0"/>
    <n v="0"/>
    <n v="0"/>
    <n v="0"/>
    <n v="0"/>
    <n v="0"/>
    <n v="0"/>
    <n v="0"/>
    <n v="0"/>
    <n v="0"/>
  </r>
  <r>
    <x v="67"/>
    <x v="359"/>
    <n v="0"/>
    <n v="0"/>
    <n v="0"/>
    <n v="0"/>
    <n v="0"/>
    <n v="0"/>
    <n v="0"/>
    <n v="0"/>
    <n v="0"/>
    <n v="0"/>
    <n v="0"/>
    <n v="0"/>
    <n v="0"/>
    <n v="0"/>
    <n v="0"/>
    <n v="0"/>
  </r>
  <r>
    <x v="68"/>
    <x v="360"/>
    <n v="0"/>
    <n v="0"/>
    <n v="0"/>
    <n v="0"/>
    <n v="0"/>
    <n v="0"/>
    <n v="0"/>
    <n v="0"/>
    <n v="0"/>
    <n v="0"/>
    <n v="0"/>
    <n v="0"/>
    <n v="0"/>
    <n v="0"/>
    <n v="0"/>
    <n v="0"/>
  </r>
  <r>
    <x v="69"/>
    <x v="361"/>
    <n v="0"/>
    <n v="0"/>
    <n v="0"/>
    <n v="0"/>
    <n v="0"/>
    <n v="0"/>
    <n v="0"/>
    <n v="0"/>
    <n v="0"/>
    <n v="0"/>
    <n v="0"/>
    <n v="0"/>
    <n v="0"/>
    <n v="0"/>
    <n v="0"/>
    <n v="0"/>
  </r>
  <r>
    <x v="70"/>
    <x v="362"/>
    <n v="0"/>
    <n v="0"/>
    <n v="0"/>
    <n v="0"/>
    <n v="0"/>
    <n v="0"/>
    <n v="0"/>
    <n v="0"/>
    <n v="0"/>
    <n v="0"/>
    <n v="0"/>
    <n v="0"/>
    <n v="0"/>
    <n v="0"/>
    <n v="0"/>
    <n v="0"/>
  </r>
  <r>
    <x v="71"/>
    <x v="363"/>
    <n v="0"/>
    <n v="0"/>
    <n v="829390.63999999978"/>
    <n v="829390.63999999978"/>
    <n v="0"/>
    <n v="0"/>
    <n v="0"/>
    <n v="0"/>
    <n v="0"/>
    <n v="0"/>
    <n v="0"/>
    <n v="0"/>
    <n v="0"/>
    <n v="0"/>
    <n v="0"/>
    <n v="0"/>
  </r>
  <r>
    <x v="72"/>
    <x v="364"/>
    <n v="0"/>
    <n v="0"/>
    <n v="1606651.4400000002"/>
    <n v="1606651.4400000002"/>
    <n v="0"/>
    <n v="0"/>
    <n v="0"/>
    <n v="0"/>
    <n v="0"/>
    <n v="0"/>
    <n v="0"/>
    <n v="0"/>
    <n v="0"/>
    <n v="0"/>
    <n v="0"/>
    <n v="0"/>
  </r>
  <r>
    <x v="73"/>
    <x v="365"/>
    <n v="0"/>
    <n v="0"/>
    <n v="4260681.7400000012"/>
    <n v="4260681.7400000012"/>
    <n v="0"/>
    <n v="0"/>
    <n v="0"/>
    <n v="0"/>
    <n v="0"/>
    <n v="0"/>
    <n v="0"/>
    <n v="0"/>
    <n v="0"/>
    <n v="0"/>
    <n v="0"/>
    <n v="0"/>
  </r>
  <r>
    <x v="74"/>
    <x v="366"/>
    <n v="0"/>
    <n v="0"/>
    <n v="863346.32000000007"/>
    <n v="863346.32000000007"/>
    <n v="0"/>
    <n v="0"/>
    <n v="0"/>
    <n v="0"/>
    <n v="0"/>
    <n v="0"/>
    <n v="0"/>
    <n v="0"/>
    <n v="0"/>
    <n v="0"/>
    <n v="0"/>
    <n v="0"/>
  </r>
  <r>
    <x v="75"/>
    <x v="367"/>
    <n v="0"/>
    <n v="0"/>
    <n v="3545676.5"/>
    <n v="3545676.5"/>
    <n v="0"/>
    <n v="0"/>
    <n v="0"/>
    <n v="0"/>
    <n v="0"/>
    <n v="0"/>
    <n v="0"/>
    <n v="0"/>
    <n v="0"/>
    <n v="0"/>
    <n v="0"/>
    <n v="0"/>
  </r>
  <r>
    <x v="76"/>
    <x v="368"/>
    <n v="0"/>
    <n v="0"/>
    <n v="2902278.1200000006"/>
    <n v="2902278.1200000006"/>
    <n v="0"/>
    <n v="0"/>
    <n v="0"/>
    <n v="0"/>
    <n v="0"/>
    <n v="0"/>
    <n v="0"/>
    <n v="0"/>
    <n v="0"/>
    <n v="0"/>
    <n v="0"/>
    <n v="0"/>
  </r>
  <r>
    <x v="77"/>
    <x v="369"/>
    <n v="0"/>
    <n v="0"/>
    <n v="1563116.48"/>
    <n v="1563116.48"/>
    <n v="0"/>
    <n v="0"/>
    <n v="0"/>
    <n v="0"/>
    <n v="0"/>
    <n v="0"/>
    <n v="0"/>
    <n v="0"/>
    <n v="0"/>
    <n v="0"/>
    <n v="0"/>
    <n v="0"/>
  </r>
  <r>
    <x v="78"/>
    <x v="370"/>
    <n v="0"/>
    <n v="0"/>
    <n v="4067387.39"/>
    <n v="4067387.39"/>
    <n v="0"/>
    <n v="0"/>
    <n v="0"/>
    <n v="0"/>
    <n v="0"/>
    <n v="0"/>
    <n v="0"/>
    <n v="0"/>
    <n v="0"/>
    <n v="0"/>
    <n v="0"/>
    <n v="0"/>
  </r>
  <r>
    <x v="79"/>
    <x v="371"/>
    <n v="0"/>
    <n v="0"/>
    <n v="262481.15000000002"/>
    <n v="262481.15000000002"/>
    <n v="0"/>
    <n v="0"/>
    <n v="0"/>
    <n v="0"/>
    <n v="0"/>
    <n v="0"/>
    <n v="0"/>
    <n v="0"/>
    <n v="0"/>
    <n v="0"/>
    <n v="0"/>
    <n v="0"/>
  </r>
  <r>
    <x v="80"/>
    <x v="372"/>
    <n v="0"/>
    <n v="0"/>
    <n v="1335936.79"/>
    <n v="1335936.79"/>
    <n v="0"/>
    <n v="0"/>
    <n v="0"/>
    <n v="0"/>
    <n v="0"/>
    <n v="0"/>
    <n v="0"/>
    <n v="0"/>
    <n v="0"/>
    <n v="0"/>
    <n v="0"/>
    <n v="0"/>
  </r>
  <r>
    <x v="81"/>
    <x v="373"/>
    <n v="0"/>
    <n v="0"/>
    <n v="1186024.2699999998"/>
    <n v="1186024.2699999998"/>
    <n v="0"/>
    <n v="0"/>
    <n v="0"/>
    <n v="0"/>
    <n v="0"/>
    <n v="0"/>
    <n v="0"/>
    <n v="0"/>
    <n v="0"/>
    <n v="0"/>
    <n v="0"/>
    <n v="0"/>
  </r>
  <r>
    <x v="82"/>
    <x v="374"/>
    <n v="0"/>
    <n v="0"/>
    <n v="1754355.0999999999"/>
    <n v="1754355.0999999999"/>
    <n v="0"/>
    <n v="0"/>
    <n v="0"/>
    <n v="0"/>
    <n v="0"/>
    <n v="0"/>
    <n v="0"/>
    <n v="0"/>
    <n v="0"/>
    <n v="0"/>
    <n v="0"/>
    <n v="0"/>
  </r>
  <r>
    <x v="83"/>
    <x v="375"/>
    <n v="0"/>
    <n v="0"/>
    <n v="1834827.3399999999"/>
    <n v="1834827.3399999999"/>
    <n v="0"/>
    <n v="0"/>
    <n v="0"/>
    <n v="0"/>
    <n v="0"/>
    <n v="0"/>
    <n v="0"/>
    <n v="0"/>
    <n v="0"/>
    <n v="0"/>
    <n v="0"/>
    <n v="0"/>
  </r>
  <r>
    <x v="84"/>
    <x v="376"/>
    <n v="0"/>
    <n v="0"/>
    <n v="297530.65000000002"/>
    <n v="297530.65000000002"/>
    <n v="0"/>
    <n v="0"/>
    <n v="0"/>
    <n v="0"/>
    <n v="0"/>
    <n v="0"/>
    <n v="0"/>
    <n v="0"/>
    <n v="0"/>
    <n v="0"/>
    <n v="0"/>
    <n v="0"/>
  </r>
  <r>
    <x v="85"/>
    <x v="377"/>
    <n v="0"/>
    <n v="0"/>
    <n v="728431.23000000033"/>
    <n v="728431.23000000033"/>
    <n v="0"/>
    <n v="0"/>
    <n v="0"/>
    <n v="0"/>
    <n v="0"/>
    <n v="0"/>
    <n v="0"/>
    <n v="0"/>
    <n v="0"/>
    <n v="0"/>
    <n v="0"/>
    <n v="0"/>
  </r>
  <r>
    <x v="86"/>
    <x v="378"/>
    <n v="0"/>
    <n v="0"/>
    <n v="1279980.55"/>
    <n v="1279980.55"/>
    <n v="0"/>
    <n v="0"/>
    <n v="0"/>
    <n v="0"/>
    <n v="0"/>
    <n v="0"/>
    <n v="0"/>
    <n v="0"/>
    <n v="0"/>
    <n v="0"/>
    <n v="0"/>
    <n v="0"/>
  </r>
  <r>
    <x v="87"/>
    <x v="379"/>
    <n v="0"/>
    <n v="0"/>
    <n v="0"/>
    <n v="0"/>
    <n v="0"/>
    <n v="0"/>
    <n v="0"/>
    <n v="0"/>
    <n v="0"/>
    <n v="0"/>
    <n v="0"/>
    <n v="0"/>
    <n v="0"/>
    <n v="0"/>
    <n v="0"/>
    <n v="0"/>
  </r>
  <r>
    <x v="88"/>
    <x v="380"/>
    <n v="0"/>
    <n v="0"/>
    <n v="0"/>
    <n v="0"/>
    <n v="0"/>
    <n v="0"/>
    <n v="0"/>
    <n v="0"/>
    <n v="0"/>
    <n v="0"/>
    <n v="0"/>
    <n v="0"/>
    <n v="0"/>
    <n v="0"/>
    <n v="0"/>
    <n v="0"/>
  </r>
  <r>
    <x v="89"/>
    <x v="381"/>
    <n v="0"/>
    <n v="0"/>
    <n v="0"/>
    <n v="0"/>
    <n v="0"/>
    <n v="0"/>
    <n v="0"/>
    <n v="0"/>
    <n v="0"/>
    <n v="0"/>
    <n v="0"/>
    <n v="0"/>
    <n v="0"/>
    <n v="0"/>
    <n v="0"/>
    <n v="0"/>
  </r>
  <r>
    <x v="90"/>
    <x v="382"/>
    <n v="0"/>
    <n v="0"/>
    <n v="0"/>
    <n v="0"/>
    <n v="0"/>
    <n v="0"/>
    <n v="0"/>
    <n v="0"/>
    <n v="0"/>
    <n v="0"/>
    <n v="0"/>
    <n v="0"/>
    <n v="0"/>
    <n v="0"/>
    <n v="0"/>
    <n v="0"/>
  </r>
  <r>
    <x v="91"/>
    <x v="383"/>
    <n v="0"/>
    <n v="0"/>
    <n v="0"/>
    <n v="0"/>
    <n v="0"/>
    <n v="0"/>
    <n v="0"/>
    <n v="0"/>
    <n v="0"/>
    <n v="0"/>
    <n v="0"/>
    <n v="0"/>
    <n v="0"/>
    <n v="0"/>
    <n v="0"/>
    <n v="0"/>
  </r>
  <r>
    <x v="92"/>
    <x v="384"/>
    <n v="0"/>
    <n v="0"/>
    <n v="0"/>
    <n v="0"/>
    <n v="0"/>
    <n v="0"/>
    <n v="0"/>
    <n v="0"/>
    <n v="0"/>
    <n v="0"/>
    <n v="0"/>
    <n v="0"/>
    <n v="0"/>
    <n v="0"/>
    <n v="0"/>
    <n v="0"/>
  </r>
  <r>
    <x v="93"/>
    <x v="385"/>
    <n v="0"/>
    <n v="0"/>
    <n v="0"/>
    <n v="0"/>
    <n v="0"/>
    <n v="0"/>
    <n v="0"/>
    <n v="0"/>
    <n v="0"/>
    <n v="0"/>
    <n v="0"/>
    <n v="0"/>
    <n v="0"/>
    <n v="0"/>
    <n v="0"/>
    <n v="0"/>
  </r>
  <r>
    <x v="94"/>
    <x v="386"/>
    <n v="0"/>
    <n v="0"/>
    <n v="0"/>
    <n v="0"/>
    <n v="0"/>
    <n v="0"/>
    <n v="0"/>
    <n v="0"/>
    <n v="0"/>
    <n v="0"/>
    <n v="0"/>
    <n v="0"/>
    <n v="0"/>
    <n v="0"/>
    <n v="0"/>
    <n v="0"/>
  </r>
  <r>
    <x v="95"/>
    <x v="387"/>
    <n v="0"/>
    <n v="0"/>
    <n v="0"/>
    <n v="0"/>
    <n v="0"/>
    <n v="0"/>
    <n v="0"/>
    <n v="0"/>
    <n v="0"/>
    <n v="0"/>
    <n v="0"/>
    <n v="0"/>
    <n v="0"/>
    <n v="0"/>
    <n v="0"/>
    <n v="0"/>
  </r>
  <r>
    <x v="96"/>
    <x v="388"/>
    <n v="0"/>
    <n v="0"/>
    <n v="0"/>
    <n v="0"/>
    <n v="0"/>
    <n v="0"/>
    <n v="0"/>
    <n v="0"/>
    <n v="0"/>
    <n v="0"/>
    <n v="0"/>
    <n v="0"/>
    <n v="0"/>
    <n v="0"/>
    <n v="0"/>
    <n v="0"/>
  </r>
  <r>
    <x v="97"/>
    <x v="389"/>
    <n v="0"/>
    <n v="0"/>
    <n v="0"/>
    <n v="0"/>
    <n v="0"/>
    <n v="0"/>
    <n v="0"/>
    <n v="0"/>
    <n v="0"/>
    <n v="0"/>
    <n v="0"/>
    <n v="0"/>
    <n v="0"/>
    <n v="0"/>
    <n v="0"/>
    <n v="0"/>
  </r>
  <r>
    <x v="98"/>
    <x v="390"/>
    <n v="1262776.8100000005"/>
    <n v="0"/>
    <n v="0"/>
    <n v="1262776.8100000005"/>
    <n v="0"/>
    <n v="0"/>
    <n v="0"/>
    <n v="0"/>
    <n v="0"/>
    <n v="0"/>
    <n v="0"/>
    <n v="0"/>
    <n v="0"/>
    <n v="0"/>
    <n v="0"/>
    <n v="0"/>
  </r>
  <r>
    <x v="99"/>
    <x v="391"/>
    <n v="0"/>
    <n v="0"/>
    <n v="0"/>
    <n v="0"/>
    <n v="0"/>
    <n v="0"/>
    <n v="0"/>
    <n v="0"/>
    <n v="0"/>
    <n v="0"/>
    <n v="0"/>
    <n v="0"/>
    <n v="0"/>
    <n v="0"/>
    <n v="0"/>
    <n v="0"/>
  </r>
  <r>
    <x v="100"/>
    <x v="392"/>
    <n v="0"/>
    <n v="0"/>
    <n v="0"/>
    <n v="0"/>
    <n v="0"/>
    <n v="0"/>
    <n v="0"/>
    <n v="0"/>
    <n v="0"/>
    <n v="0"/>
    <n v="0"/>
    <n v="0"/>
    <n v="0"/>
    <n v="0"/>
    <n v="0"/>
    <n v="0"/>
  </r>
  <r>
    <x v="101"/>
    <x v="393"/>
    <n v="0"/>
    <n v="0"/>
    <n v="0"/>
    <n v="0"/>
    <n v="0"/>
    <n v="0"/>
    <n v="0"/>
    <n v="0"/>
    <n v="0"/>
    <n v="0"/>
    <n v="0"/>
    <n v="0"/>
    <n v="0"/>
    <n v="0"/>
    <n v="0"/>
    <n v="0"/>
  </r>
  <r>
    <x v="102"/>
    <x v="394"/>
    <n v="0"/>
    <n v="0"/>
    <n v="0"/>
    <n v="0"/>
    <n v="0"/>
    <n v="0"/>
    <n v="0"/>
    <n v="0"/>
    <n v="0"/>
    <n v="0"/>
    <n v="0"/>
    <n v="0"/>
    <n v="0"/>
    <n v="0"/>
    <n v="0"/>
    <n v="0"/>
  </r>
  <r>
    <x v="103"/>
    <x v="395"/>
    <n v="8808905.5699999798"/>
    <n v="0"/>
    <n v="0"/>
    <n v="8808905.5699999798"/>
    <n v="150.4"/>
    <n v="0"/>
    <n v="0"/>
    <n v="150.4"/>
    <n v="0"/>
    <n v="0"/>
    <n v="0"/>
    <n v="0"/>
    <n v="0"/>
    <n v="0"/>
    <n v="0"/>
    <n v="0"/>
  </r>
  <r>
    <x v="103"/>
    <x v="396"/>
    <n v="1939500.530000001"/>
    <n v="0"/>
    <n v="0"/>
    <n v="1939500.530000001"/>
    <n v="0"/>
    <n v="0"/>
    <n v="0"/>
    <n v="0"/>
    <n v="0"/>
    <n v="0"/>
    <n v="0"/>
    <n v="0"/>
    <n v="0"/>
    <n v="0"/>
    <n v="0"/>
    <n v="0"/>
  </r>
  <r>
    <x v="103"/>
    <x v="397"/>
    <n v="0"/>
    <n v="0"/>
    <n v="0"/>
    <n v="0"/>
    <n v="0"/>
    <n v="0"/>
    <n v="0"/>
    <n v="0"/>
    <n v="0"/>
    <n v="0"/>
    <n v="0"/>
    <n v="0"/>
    <n v="0"/>
    <n v="0"/>
    <n v="0"/>
    <n v="0"/>
  </r>
  <r>
    <x v="103"/>
    <x v="398"/>
    <n v="577335.53999999445"/>
    <n v="0"/>
    <n v="0"/>
    <n v="577335.53999999445"/>
    <n v="875"/>
    <n v="0"/>
    <n v="0"/>
    <n v="875"/>
    <n v="0"/>
    <n v="0"/>
    <n v="0"/>
    <n v="0"/>
    <n v="0"/>
    <n v="0"/>
    <n v="0"/>
    <n v="0"/>
  </r>
  <r>
    <x v="103"/>
    <x v="399"/>
    <n v="2.9831426218152046E-10"/>
    <n v="0"/>
    <n v="0"/>
    <n v="2.9831426218152046E-10"/>
    <n v="0"/>
    <n v="0"/>
    <n v="0"/>
    <n v="0"/>
    <n v="0"/>
    <n v="0"/>
    <n v="0"/>
    <n v="0"/>
    <n v="0"/>
    <n v="0"/>
    <n v="0"/>
    <n v="0"/>
  </r>
  <r>
    <x v="103"/>
    <x v="400"/>
    <n v="2.9103830456733704E-11"/>
    <n v="0"/>
    <n v="0"/>
    <n v="2.9103830456733704E-11"/>
    <n v="0"/>
    <n v="0"/>
    <n v="0"/>
    <n v="0"/>
    <n v="0"/>
    <n v="0"/>
    <n v="0"/>
    <n v="0"/>
    <n v="0"/>
    <n v="0"/>
    <n v="0"/>
    <n v="0"/>
  </r>
  <r>
    <x v="103"/>
    <x v="401"/>
    <n v="0"/>
    <n v="0"/>
    <n v="0"/>
    <n v="0"/>
    <n v="0"/>
    <n v="0"/>
    <n v="0"/>
    <n v="0"/>
    <n v="0"/>
    <n v="0"/>
    <n v="0"/>
    <n v="0"/>
    <n v="0"/>
    <n v="0"/>
    <n v="0"/>
    <n v="0"/>
  </r>
  <r>
    <x v="103"/>
    <x v="402"/>
    <n v="67298.349999999627"/>
    <n v="0"/>
    <n v="0"/>
    <n v="67298.349999999627"/>
    <n v="0"/>
    <n v="0"/>
    <n v="0"/>
    <n v="0"/>
    <n v="0"/>
    <n v="0"/>
    <n v="0"/>
    <n v="0"/>
    <n v="0"/>
    <n v="0"/>
    <n v="0"/>
    <n v="0"/>
  </r>
  <r>
    <x v="103"/>
    <x v="403"/>
    <n v="577335.53999999864"/>
    <n v="0"/>
    <n v="0"/>
    <n v="577335.53999999864"/>
    <n v="875"/>
    <n v="0"/>
    <n v="0"/>
    <n v="875"/>
    <n v="0"/>
    <n v="0"/>
    <n v="0"/>
    <n v="0"/>
    <n v="0"/>
    <n v="0"/>
    <n v="0"/>
    <n v="0"/>
  </r>
  <r>
    <x v="104"/>
    <x v="404"/>
    <n v="0"/>
    <n v="0"/>
    <n v="0"/>
    <n v="0"/>
    <n v="0"/>
    <n v="0"/>
    <n v="0"/>
    <n v="0"/>
    <n v="0"/>
    <n v="0"/>
    <n v="0"/>
    <n v="0"/>
    <n v="0"/>
    <n v="0"/>
    <n v="0"/>
    <n v="0"/>
  </r>
  <r>
    <x v="105"/>
    <x v="405"/>
    <n v="0"/>
    <n v="0"/>
    <n v="0"/>
    <n v="0"/>
    <n v="0"/>
    <n v="0"/>
    <n v="0"/>
    <n v="0"/>
    <n v="0"/>
    <n v="0"/>
    <n v="0"/>
    <n v="0"/>
    <n v="0"/>
    <n v="0"/>
    <n v="0"/>
    <n v="0"/>
  </r>
  <r>
    <x v="106"/>
    <x v="406"/>
    <n v="0"/>
    <n v="0"/>
    <n v="0"/>
    <n v="0"/>
    <n v="0"/>
    <n v="0"/>
    <n v="0"/>
    <n v="0"/>
    <n v="0"/>
    <n v="0"/>
    <n v="0"/>
    <n v="0"/>
    <n v="0"/>
    <n v="0"/>
    <n v="0"/>
    <n v="0"/>
  </r>
  <r>
    <x v="107"/>
    <x v="407"/>
    <n v="0"/>
    <n v="0"/>
    <n v="0"/>
    <n v="0"/>
    <n v="0"/>
    <n v="0"/>
    <n v="0"/>
    <n v="0"/>
    <n v="0"/>
    <n v="0"/>
    <n v="0"/>
    <n v="0"/>
    <n v="0"/>
    <n v="0"/>
    <n v="0"/>
    <n v="0"/>
  </r>
  <r>
    <x v="108"/>
    <x v="408"/>
    <n v="0"/>
    <n v="0"/>
    <n v="4149396"/>
    <n v="4149396"/>
    <n v="0"/>
    <n v="0"/>
    <n v="0"/>
    <n v="0"/>
    <n v="0"/>
    <n v="0"/>
    <n v="0"/>
    <n v="0"/>
    <n v="0"/>
    <n v="0"/>
    <n v="0"/>
    <n v="0"/>
  </r>
  <r>
    <x v="109"/>
    <x v="409"/>
    <n v="0"/>
    <n v="0"/>
    <n v="1819074"/>
    <n v="1819074"/>
    <n v="0"/>
    <n v="0"/>
    <n v="0"/>
    <n v="0"/>
    <n v="0"/>
    <n v="0"/>
    <n v="0"/>
    <n v="0"/>
    <n v="0"/>
    <n v="0"/>
    <n v="0"/>
    <n v="0"/>
  </r>
  <r>
    <x v="110"/>
    <x v="410"/>
    <n v="0"/>
    <n v="0"/>
    <n v="0"/>
    <n v="0"/>
    <n v="0"/>
    <n v="0"/>
    <n v="0"/>
    <n v="0"/>
    <n v="0"/>
    <n v="0"/>
    <n v="0"/>
    <n v="0"/>
    <n v="0"/>
    <n v="0"/>
    <n v="0"/>
    <n v="0"/>
  </r>
  <r>
    <x v="111"/>
    <x v="411"/>
    <n v="0"/>
    <n v="0"/>
    <n v="0"/>
    <n v="0"/>
    <n v="0"/>
    <n v="0"/>
    <n v="0"/>
    <n v="0"/>
    <n v="0"/>
    <n v="0"/>
    <n v="0"/>
    <n v="0"/>
    <n v="0"/>
    <n v="0"/>
    <n v="0"/>
    <n v="0"/>
  </r>
  <r>
    <x v="111"/>
    <x v="412"/>
    <n v="0"/>
    <n v="0"/>
    <n v="0"/>
    <n v="0"/>
    <n v="0"/>
    <n v="0"/>
    <n v="0"/>
    <n v="0"/>
    <n v="0"/>
    <n v="0"/>
    <n v="0"/>
    <n v="0"/>
    <n v="0"/>
    <n v="0"/>
    <n v="0"/>
    <n v="0"/>
  </r>
  <r>
    <x v="112"/>
    <x v="413"/>
    <n v="0"/>
    <n v="0"/>
    <n v="0"/>
    <n v="0"/>
    <n v="0"/>
    <n v="0"/>
    <n v="0"/>
    <n v="0"/>
    <n v="0"/>
    <n v="0"/>
    <n v="0"/>
    <n v="0"/>
    <n v="0"/>
    <n v="0"/>
    <n v="0"/>
    <n v="0"/>
  </r>
  <r>
    <x v="112"/>
    <x v="414"/>
    <n v="0"/>
    <n v="0"/>
    <n v="0"/>
    <n v="0"/>
    <n v="0"/>
    <n v="0"/>
    <n v="0"/>
    <n v="0"/>
    <n v="0"/>
    <n v="0"/>
    <n v="0"/>
    <n v="0"/>
    <n v="0"/>
    <n v="0"/>
    <n v="0"/>
    <n v="0"/>
  </r>
  <r>
    <x v="113"/>
    <x v="415"/>
    <n v="0"/>
    <n v="0"/>
    <n v="0"/>
    <n v="0"/>
    <n v="0"/>
    <n v="0"/>
    <n v="0"/>
    <n v="0"/>
    <n v="0"/>
    <n v="0"/>
    <n v="0"/>
    <n v="0"/>
    <n v="0"/>
    <n v="0"/>
    <n v="0"/>
    <n v="0"/>
  </r>
  <r>
    <x v="114"/>
    <x v="416"/>
    <n v="0"/>
    <n v="0"/>
    <n v="0"/>
    <n v="0"/>
    <n v="0"/>
    <n v="0"/>
    <n v="0"/>
    <n v="0"/>
    <n v="0"/>
    <n v="0"/>
    <n v="0"/>
    <n v="0"/>
    <n v="0"/>
    <n v="0"/>
    <n v="0"/>
    <n v="0"/>
  </r>
  <r>
    <x v="115"/>
    <x v="417"/>
    <n v="0"/>
    <n v="0"/>
    <n v="0"/>
    <n v="0"/>
    <n v="0"/>
    <n v="0"/>
    <n v="0"/>
    <n v="0"/>
    <n v="0"/>
    <n v="0"/>
    <n v="0"/>
    <n v="0"/>
    <n v="0"/>
    <n v="0"/>
    <n v="0"/>
    <n v="0"/>
  </r>
  <r>
    <x v="116"/>
    <x v="418"/>
    <n v="0"/>
    <n v="0"/>
    <n v="0"/>
    <n v="0"/>
    <n v="0"/>
    <n v="0"/>
    <n v="0"/>
    <n v="0"/>
    <n v="0"/>
    <n v="0"/>
    <n v="0"/>
    <n v="0"/>
    <n v="0"/>
    <n v="0"/>
    <n v="0"/>
    <n v="0"/>
  </r>
  <r>
    <x v="117"/>
    <x v="419"/>
    <n v="151208.90000000084"/>
    <n v="0"/>
    <n v="0"/>
    <n v="151208.90000000084"/>
    <n v="50.4"/>
    <n v="0"/>
    <n v="0"/>
    <n v="50.4"/>
    <n v="0"/>
    <n v="0"/>
    <n v="0"/>
    <n v="0"/>
    <n v="0"/>
    <n v="0"/>
    <n v="0"/>
    <n v="0"/>
  </r>
  <r>
    <x v="118"/>
    <x v="420"/>
    <n v="0"/>
    <n v="0"/>
    <n v="0"/>
    <n v="0"/>
    <n v="0"/>
    <n v="0"/>
    <n v="0"/>
    <n v="0"/>
    <n v="0"/>
    <n v="0"/>
    <n v="0"/>
    <n v="0"/>
    <n v="0"/>
    <n v="0"/>
    <n v="0"/>
    <n v="0"/>
  </r>
  <r>
    <x v="118"/>
    <x v="421"/>
    <n v="0"/>
    <n v="0"/>
    <n v="0"/>
    <n v="0"/>
    <n v="0"/>
    <n v="0"/>
    <n v="0"/>
    <n v="0"/>
    <n v="0"/>
    <n v="0"/>
    <n v="0"/>
    <n v="0"/>
    <n v="0"/>
    <n v="0"/>
    <n v="0"/>
    <n v="0"/>
  </r>
  <r>
    <x v="119"/>
    <x v="422"/>
    <n v="0"/>
    <n v="0"/>
    <n v="0"/>
    <n v="0"/>
    <n v="0"/>
    <n v="0"/>
    <n v="0"/>
    <n v="0"/>
    <n v="0"/>
    <n v="0"/>
    <n v="0"/>
    <n v="0"/>
    <n v="0"/>
    <n v="0"/>
    <n v="0"/>
    <n v="0"/>
  </r>
  <r>
    <x v="120"/>
    <x v="423"/>
    <n v="1069041.0100000035"/>
    <n v="0"/>
    <n v="0"/>
    <n v="1069041.0100000035"/>
    <n v="0"/>
    <n v="0"/>
    <n v="0"/>
    <n v="0"/>
    <n v="232"/>
    <n v="0"/>
    <n v="0"/>
    <n v="232"/>
    <n v="0"/>
    <n v="0"/>
    <n v="0"/>
    <n v="0"/>
  </r>
  <r>
    <x v="121"/>
    <x v="424"/>
    <n v="0"/>
    <n v="0"/>
    <n v="0"/>
    <n v="0"/>
    <n v="0"/>
    <n v="0"/>
    <n v="0"/>
    <n v="0"/>
    <n v="0"/>
    <n v="0"/>
    <n v="0"/>
    <n v="0"/>
    <n v="0"/>
    <n v="0"/>
    <n v="0"/>
    <n v="0"/>
  </r>
  <r>
    <x v="122"/>
    <x v="425"/>
    <n v="0"/>
    <n v="0"/>
    <n v="433409.64"/>
    <n v="433409.64"/>
    <n v="0"/>
    <n v="0"/>
    <n v="0"/>
    <n v="0"/>
    <n v="0"/>
    <n v="0"/>
    <n v="0"/>
    <n v="0"/>
    <n v="0"/>
    <n v="0"/>
    <n v="0"/>
    <n v="0"/>
  </r>
  <r>
    <x v="123"/>
    <x v="426"/>
    <n v="0"/>
    <n v="0"/>
    <n v="0"/>
    <n v="0"/>
    <n v="0"/>
    <n v="0"/>
    <n v="0"/>
    <n v="0"/>
    <n v="0"/>
    <n v="0"/>
    <n v="0"/>
    <n v="0"/>
    <n v="0"/>
    <n v="0"/>
    <n v="0"/>
    <n v="0"/>
  </r>
  <r>
    <x v="124"/>
    <x v="427"/>
    <n v="0"/>
    <n v="0"/>
    <n v="808903.99899999995"/>
    <n v="808903.99899999995"/>
    <n v="0"/>
    <n v="0"/>
    <n v="0"/>
    <n v="0"/>
    <n v="0"/>
    <n v="0"/>
    <n v="0"/>
    <n v="0"/>
    <n v="0"/>
    <n v="0"/>
    <n v="0"/>
    <n v="0"/>
  </r>
  <r>
    <x v="125"/>
    <x v="428"/>
    <n v="0"/>
    <n v="0"/>
    <n v="0"/>
    <n v="0"/>
    <n v="0"/>
    <n v="0"/>
    <n v="0"/>
    <n v="0"/>
    <n v="0"/>
    <n v="0"/>
    <n v="0"/>
    <n v="0"/>
    <n v="0"/>
    <n v="0"/>
    <n v="0"/>
    <n v="0"/>
  </r>
  <r>
    <x v="126"/>
    <x v="429"/>
    <n v="15036501.830000002"/>
    <n v="0"/>
    <n v="0"/>
    <n v="15036501.830000002"/>
    <n v="0"/>
    <n v="0"/>
    <n v="0"/>
    <n v="0"/>
    <n v="0"/>
    <n v="0"/>
    <n v="0"/>
    <n v="0"/>
    <n v="0"/>
    <n v="0"/>
    <n v="0"/>
    <n v="0"/>
  </r>
  <r>
    <x v="127"/>
    <x v="430"/>
    <n v="0"/>
    <n v="0"/>
    <n v="0"/>
    <n v="0"/>
    <n v="0"/>
    <n v="0"/>
    <n v="0"/>
    <n v="0"/>
    <n v="0"/>
    <n v="0"/>
    <n v="0"/>
    <n v="0"/>
    <n v="0"/>
    <n v="0"/>
    <n v="0"/>
    <n v="0"/>
  </r>
  <r>
    <x v="128"/>
    <x v="431"/>
    <n v="74762507.960000351"/>
    <n v="0"/>
    <n v="0"/>
    <n v="74762507.960000351"/>
    <n v="0"/>
    <n v="0"/>
    <n v="0"/>
    <n v="0"/>
    <n v="50106102.32"/>
    <n v="0"/>
    <n v="0"/>
    <n v="50106102.32"/>
    <n v="0"/>
    <n v="0"/>
    <n v="0"/>
    <n v="0"/>
  </r>
  <r>
    <x v="128"/>
    <x v="432"/>
    <n v="0"/>
    <n v="0"/>
    <n v="0"/>
    <n v="0"/>
    <n v="0"/>
    <n v="0"/>
    <n v="0"/>
    <n v="0"/>
    <n v="0"/>
    <n v="0"/>
    <n v="0"/>
    <n v="0"/>
    <n v="0"/>
    <n v="0"/>
    <n v="0"/>
    <n v="0"/>
  </r>
  <r>
    <x v="128"/>
    <x v="433"/>
    <n v="0"/>
    <n v="0"/>
    <n v="0"/>
    <n v="0"/>
    <n v="0"/>
    <n v="0"/>
    <n v="0"/>
    <n v="0"/>
    <n v="0"/>
    <n v="0"/>
    <n v="0"/>
    <n v="0"/>
    <n v="0"/>
    <n v="0"/>
    <n v="0"/>
    <n v="0"/>
  </r>
  <r>
    <x v="129"/>
    <x v="434"/>
    <n v="0"/>
    <n v="0"/>
    <n v="0"/>
    <n v="0"/>
    <n v="0"/>
    <n v="0"/>
    <n v="0"/>
    <n v="0"/>
    <n v="0"/>
    <n v="0"/>
    <n v="0"/>
    <n v="0"/>
    <n v="0"/>
    <n v="0"/>
    <n v="0"/>
    <n v="0"/>
  </r>
  <r>
    <x v="130"/>
    <x v="0"/>
    <n v="0"/>
    <n v="0"/>
    <n v="0"/>
    <n v="0"/>
    <n v="0"/>
    <n v="0"/>
    <n v="0"/>
    <n v="0"/>
    <n v="0"/>
    <n v="0"/>
    <n v="0"/>
    <n v="0"/>
    <n v="0"/>
    <n v="0"/>
    <n v="0"/>
    <n v="0"/>
  </r>
  <r>
    <x v="131"/>
    <x v="435"/>
    <n v="0"/>
    <n v="0"/>
    <n v="0"/>
    <n v="0"/>
    <n v="0"/>
    <n v="0"/>
    <n v="0"/>
    <n v="0"/>
    <n v="0"/>
    <n v="0"/>
    <n v="0"/>
    <n v="0"/>
    <n v="0"/>
    <n v="0"/>
    <n v="0"/>
    <n v="0"/>
  </r>
  <r>
    <x v="132"/>
    <x v="436"/>
    <n v="0"/>
    <n v="0"/>
    <n v="0"/>
    <n v="0"/>
    <n v="0"/>
    <n v="0"/>
    <n v="0"/>
    <n v="0"/>
    <n v="0"/>
    <n v="0"/>
    <n v="0"/>
    <n v="0"/>
    <n v="0"/>
    <n v="0"/>
    <n v="0"/>
    <n v="0"/>
  </r>
  <r>
    <x v="133"/>
    <x v="437"/>
    <n v="2859314.43"/>
    <n v="0"/>
    <n v="0"/>
    <n v="2859314.43"/>
    <n v="0"/>
    <n v="0"/>
    <n v="0"/>
    <n v="0"/>
    <n v="0"/>
    <n v="0"/>
    <n v="0"/>
    <n v="0"/>
    <n v="0"/>
    <n v="0"/>
    <n v="0"/>
    <n v="0"/>
  </r>
  <r>
    <x v="133"/>
    <x v="438"/>
    <n v="2208.41"/>
    <n v="0"/>
    <n v="0"/>
    <n v="2208.41"/>
    <n v="0"/>
    <n v="0"/>
    <n v="0"/>
    <n v="0"/>
    <n v="0"/>
    <n v="0"/>
    <n v="0"/>
    <n v="0"/>
    <n v="0"/>
    <n v="0"/>
    <n v="0"/>
    <n v="0"/>
  </r>
  <r>
    <x v="134"/>
    <x v="439"/>
    <n v="0"/>
    <n v="0"/>
    <n v="0"/>
    <n v="0"/>
    <n v="0"/>
    <n v="0"/>
    <n v="0"/>
    <n v="0"/>
    <n v="0"/>
    <n v="0"/>
    <n v="0"/>
    <n v="0"/>
    <n v="0"/>
    <n v="0"/>
    <n v="0"/>
    <n v="0"/>
  </r>
  <r>
    <x v="135"/>
    <x v="440"/>
    <n v="0"/>
    <n v="0"/>
    <n v="0"/>
    <n v="0"/>
    <n v="0"/>
    <n v="0"/>
    <n v="0"/>
    <n v="0"/>
    <n v="0"/>
    <n v="0"/>
    <n v="0"/>
    <n v="0"/>
    <n v="0"/>
    <n v="0"/>
    <n v="0"/>
    <n v="0"/>
  </r>
  <r>
    <x v="136"/>
    <x v="441"/>
    <n v="0"/>
    <n v="0"/>
    <n v="0"/>
    <n v="0"/>
    <n v="0"/>
    <n v="0"/>
    <n v="0"/>
    <n v="0"/>
    <n v="0"/>
    <n v="0"/>
    <n v="0"/>
    <n v="0"/>
    <n v="0"/>
    <n v="0"/>
    <n v="0"/>
    <n v="0"/>
  </r>
  <r>
    <x v="137"/>
    <x v="442"/>
    <n v="0"/>
    <n v="0"/>
    <n v="197962.35"/>
    <n v="197962.35"/>
    <n v="0"/>
    <n v="0"/>
    <n v="0"/>
    <n v="0"/>
    <n v="0"/>
    <n v="0"/>
    <n v="0"/>
    <n v="0"/>
    <n v="0"/>
    <n v="0"/>
    <n v="0"/>
    <n v="0"/>
  </r>
  <r>
    <x v="138"/>
    <x v="443"/>
    <n v="0"/>
    <n v="0"/>
    <n v="433409.64"/>
    <n v="433409.64"/>
    <n v="0"/>
    <n v="0"/>
    <n v="0"/>
    <n v="0"/>
    <n v="0"/>
    <n v="0"/>
    <n v="0"/>
    <n v="0"/>
    <n v="0"/>
    <n v="0"/>
    <n v="0"/>
    <n v="0"/>
  </r>
  <r>
    <x v="139"/>
    <x v="444"/>
    <n v="0"/>
    <n v="0"/>
    <n v="191017.59"/>
    <n v="191017.59"/>
    <n v="0"/>
    <n v="0"/>
    <n v="0"/>
    <n v="0"/>
    <n v="0"/>
    <n v="0"/>
    <n v="0"/>
    <n v="0"/>
    <n v="0"/>
    <n v="0"/>
    <n v="0"/>
    <n v="0"/>
  </r>
  <r>
    <x v="140"/>
    <x v="445"/>
    <n v="2160331.33"/>
    <n v="0"/>
    <n v="0"/>
    <n v="2160331.33"/>
    <n v="0"/>
    <n v="0"/>
    <n v="0"/>
    <n v="0"/>
    <n v="0"/>
    <n v="0"/>
    <n v="0"/>
    <n v="0"/>
    <n v="0"/>
    <n v="0"/>
    <n v="0"/>
    <n v="0"/>
  </r>
  <r>
    <x v="141"/>
    <x v="446"/>
    <n v="0"/>
    <n v="0"/>
    <n v="0"/>
    <n v="0"/>
    <n v="0"/>
    <n v="0"/>
    <n v="0"/>
    <n v="0"/>
    <n v="0"/>
    <n v="0"/>
    <n v="0"/>
    <n v="0"/>
    <n v="0"/>
    <n v="0"/>
    <n v="0"/>
    <n v="0"/>
  </r>
  <r>
    <x v="142"/>
    <x v="447"/>
    <n v="0"/>
    <n v="0"/>
    <n v="0"/>
    <n v="0"/>
    <n v="0"/>
    <n v="0"/>
    <n v="0"/>
    <n v="0"/>
    <n v="0"/>
    <n v="0"/>
    <n v="0"/>
    <n v="0"/>
    <n v="0"/>
    <n v="0"/>
    <n v="0"/>
    <n v="0"/>
  </r>
  <r>
    <x v="143"/>
    <x v="448"/>
    <n v="0"/>
    <n v="0"/>
    <n v="0"/>
    <n v="0"/>
    <n v="0"/>
    <n v="0"/>
    <n v="0"/>
    <n v="0"/>
    <n v="0"/>
    <n v="0"/>
    <n v="0"/>
    <n v="0"/>
    <n v="0"/>
    <n v="0"/>
    <n v="0"/>
    <n v="0"/>
  </r>
  <r>
    <x v="144"/>
    <x v="449"/>
    <n v="0"/>
    <n v="0"/>
    <n v="0"/>
    <n v="0"/>
    <n v="0"/>
    <n v="0"/>
    <n v="0"/>
    <n v="0"/>
    <n v="0"/>
    <n v="0"/>
    <n v="0"/>
    <n v="0"/>
    <n v="0"/>
    <n v="0"/>
    <n v="0"/>
    <n v="0"/>
  </r>
  <r>
    <x v="145"/>
    <x v="450"/>
    <n v="0"/>
    <n v="0"/>
    <n v="0"/>
    <n v="0"/>
    <n v="0"/>
    <n v="0"/>
    <n v="0"/>
    <n v="0"/>
    <n v="0"/>
    <n v="0"/>
    <n v="0"/>
    <n v="0"/>
    <n v="0"/>
    <n v="0"/>
    <n v="0"/>
    <n v="0"/>
  </r>
  <r>
    <x v="0"/>
    <x v="0"/>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5">
  <r>
    <x v="0"/>
    <x v="0"/>
    <s v="_x000a__x000a_1100000"/>
    <s v="_x000a__x000a_1100000"/>
    <s v="_x000a__x000a_1100000"/>
    <s v="_x000a__x000a_1100000"/>
    <s v="_x000a__x000a_1100200"/>
    <s v="_x000a__x000a_1100200"/>
    <s v="_x000a__x000a_1100200"/>
    <s v="_x000a__x000a_1100200"/>
    <s v="_x000a__x000a_1100300"/>
    <s v="_x000a__x000a_1100300"/>
    <s v="_x000a__x000a_1100300"/>
    <s v="_x000a__x000a_1100300"/>
  </r>
  <r>
    <x v="0"/>
    <x v="0"/>
    <s v="FCCS_Intercompany Top"/>
    <s v="FCCS_Intercompany Top"/>
    <s v="FCCS_Intercompany Top"/>
    <s v="FCCS_Intercompany Top"/>
    <s v="FCCS_Intercompany Top"/>
    <s v="FCCS_Intercompany Top"/>
    <s v="FCCS_Intercompany Top"/>
    <s v="FCCS_Intercompany Top"/>
    <s v="FCCS_Intercompany Top"/>
    <s v="FCCS_Intercompany Top"/>
    <s v="FCCS_Intercompany Top"/>
    <s v="FCCS_Intercompany Top"/>
  </r>
  <r>
    <x v="0"/>
    <x v="0"/>
    <s v="_x000a_FCCS_Managed Data"/>
    <s v="_x000a_FCCS_Journal Input"/>
    <s v="_x000a_FCCS_Other Data"/>
    <s v="FCCS_Total Data Source"/>
    <s v="_x000a_FCCS_Managed Data"/>
    <s v="_x000a_FCCS_Journal Input"/>
    <s v="_x000a_FCCS_Other Data"/>
    <s v="FCCS_Total Data Source"/>
    <s v="_x000a_FCCS_Managed Data"/>
    <s v="_x000a_FCCS_Journal Input"/>
    <s v="_x000a_FCCS_Other Data"/>
    <s v="FCCS_Total Data Source"/>
  </r>
  <r>
    <x v="0"/>
    <x v="0"/>
    <s v="FCCS_ClosingBalance"/>
    <s v="FCCS_ClosingBalance"/>
    <s v="FCCS_ClosingBalance"/>
    <s v="FCCS_ClosingBalance"/>
    <s v="FCCS_ClosingBalance"/>
    <s v="FCCS_ClosingBalance"/>
    <s v="FCCS_ClosingBalance"/>
    <s v="FCCS_ClosingBalance"/>
    <s v="FCCS_ClosingBalance"/>
    <s v="FCCS_ClosingBalance"/>
    <s v="FCCS_ClosingBalance"/>
    <s v="FCCS_ClosingBalance"/>
  </r>
  <r>
    <x v="0"/>
    <x v="0"/>
    <s v="FCCS_Entity Total"/>
    <s v="FCCS_Entity Total"/>
    <s v="FCCS_Entity Total"/>
    <s v="FCCS_Entity Total"/>
    <s v="FCCS_Entity Total"/>
    <s v="FCCS_Entity Total"/>
    <s v="FCCS_Entity Total"/>
    <s v="FCCS_Entity Total"/>
    <s v="FCCS_Entity Total"/>
    <s v="FCCS_Entity Total"/>
    <s v="FCCS_Entity Total"/>
    <s v="FCCS_Entity Total"/>
  </r>
  <r>
    <x v="0"/>
    <x v="0"/>
    <s v="FCCS_YTD"/>
    <s v="FCCS_YTD"/>
    <s v="FCCS_YTD"/>
    <s v="FCCS_YTD"/>
    <s v="FCCS_YTD"/>
    <s v="FCCS_YTD"/>
    <s v="FCCS_YTD"/>
    <s v="FCCS_YTD"/>
    <s v="FCCS_YTD"/>
    <s v="FCCS_YTD"/>
    <s v="FCCS_YTD"/>
    <s v="FCCS_YTD"/>
  </r>
  <r>
    <x v="0"/>
    <x v="0"/>
    <s v="Total Custom1"/>
    <s v="Total Custom1"/>
    <s v="Total Custom1"/>
    <s v="Total Custom1"/>
    <s v="Total Custom1"/>
    <s v="Total Custom1"/>
    <s v="Total Custom1"/>
    <s v="Total Custom1"/>
    <s v="Total Custom1"/>
    <s v="Total Custom1"/>
    <s v="Total Custom1"/>
    <s v="Total Custom1"/>
  </r>
  <r>
    <x v="0"/>
    <x v="0"/>
    <s v="Total Custom2"/>
    <s v="Total Custom2"/>
    <s v="Total Custom2"/>
    <s v="Total Custom2"/>
    <s v="Total Custom2"/>
    <s v="Total Custom2"/>
    <s v="Total Custom2"/>
    <s v="Total Custom2"/>
    <s v="Total Custom2"/>
    <s v="Total Custom2"/>
    <s v="Total Custom2"/>
    <s v="Total Custom2"/>
  </r>
  <r>
    <x v="0"/>
    <x v="0"/>
    <s v="Total Custom3"/>
    <s v="Total Custom3"/>
    <s v="Total Custom3"/>
    <s v="Total Custom3"/>
    <s v="Total Custom3"/>
    <s v="Total Custom3"/>
    <s v="Total Custom3"/>
    <s v="Total Custom3"/>
    <s v="Total Custom3"/>
    <s v="Total Custom3"/>
    <s v="Total Custom3"/>
    <s v="Total Custom3"/>
  </r>
  <r>
    <x v="0"/>
    <x v="0"/>
    <s v="Total Custom4"/>
    <s v="Total Custom4"/>
    <s v="Total Custom4"/>
    <s v="Total Custom4"/>
    <s v="Total Custom4"/>
    <s v="Total Custom4"/>
    <s v="Total Custom4"/>
    <s v="Total Custom4"/>
    <s v="Total Custom4"/>
    <s v="Total Custom4"/>
    <s v="Total Custom4"/>
    <s v="Total Custom4"/>
  </r>
  <r>
    <x v="0"/>
    <x v="0"/>
    <s v="Actual"/>
    <s v="Actual"/>
    <s v="Actual"/>
    <s v="Actual"/>
    <s v="Actual"/>
    <s v="Actual"/>
    <s v="Actual"/>
    <s v="Actual"/>
    <s v="Actual"/>
    <s v="Actual"/>
    <s v="Actual"/>
    <s v="Actual"/>
  </r>
  <r>
    <x v="0"/>
    <x v="0"/>
    <s v="FY23"/>
    <s v="FY23"/>
    <s v="FY23"/>
    <s v="FY23"/>
    <s v="FY23"/>
    <s v="FY23"/>
    <s v="FY23"/>
    <s v="FY23"/>
    <s v="FY23"/>
    <s v="FY23"/>
    <s v="FY23"/>
    <s v="FY23"/>
  </r>
  <r>
    <x v="0"/>
    <x v="0"/>
    <s v="Jun"/>
    <s v="Jun"/>
    <s v="Jun"/>
    <s v="Jun"/>
    <s v="Jun"/>
    <s v="Jun"/>
    <s v="Jun"/>
    <s v="Jun"/>
    <s v="Jun"/>
    <s v="Jun"/>
    <s v="Jun"/>
    <s v="Jun"/>
  </r>
  <r>
    <x v="1"/>
    <x v="1"/>
    <n v="3049098.6799999997"/>
    <n v="0"/>
    <n v="0"/>
    <n v="3049098.6799999997"/>
    <n v="0"/>
    <n v="0"/>
    <n v="0"/>
    <n v="0"/>
    <n v="0"/>
    <n v="0"/>
    <n v="0"/>
    <n v="0"/>
  </r>
  <r>
    <x v="1"/>
    <x v="2"/>
    <n v="0"/>
    <n v="0"/>
    <n v="0"/>
    <n v="0"/>
    <n v="0"/>
    <n v="0"/>
    <n v="0"/>
    <n v="0"/>
    <n v="0"/>
    <n v="0"/>
    <n v="0"/>
    <n v="0"/>
  </r>
  <r>
    <x v="2"/>
    <x v="3"/>
    <n v="42256477.130000107"/>
    <n v="0"/>
    <n v="0"/>
    <n v="42256477.130000107"/>
    <n v="0"/>
    <n v="0"/>
    <n v="0"/>
    <n v="0"/>
    <n v="0"/>
    <n v="0"/>
    <n v="0"/>
    <n v="0"/>
  </r>
  <r>
    <x v="2"/>
    <x v="4"/>
    <n v="0"/>
    <n v="0"/>
    <n v="0"/>
    <n v="0"/>
    <n v="0"/>
    <n v="0"/>
    <n v="0"/>
    <n v="0"/>
    <n v="0"/>
    <n v="0"/>
    <n v="0"/>
    <n v="0"/>
  </r>
  <r>
    <x v="2"/>
    <x v="5"/>
    <n v="-3647517.3099999991"/>
    <n v="0"/>
    <n v="0"/>
    <n v="-3647517.3099999991"/>
    <n v="0"/>
    <n v="0"/>
    <n v="0"/>
    <n v="0"/>
    <n v="0"/>
    <n v="0"/>
    <n v="0"/>
    <n v="0"/>
  </r>
  <r>
    <x v="2"/>
    <x v="6"/>
    <n v="0"/>
    <n v="0"/>
    <n v="0"/>
    <n v="0"/>
    <n v="0"/>
    <n v="0"/>
    <n v="0"/>
    <n v="0"/>
    <n v="0"/>
    <n v="0"/>
    <n v="0"/>
    <n v="0"/>
  </r>
  <r>
    <x v="2"/>
    <x v="7"/>
    <n v="-10046864.430000003"/>
    <n v="0"/>
    <n v="0"/>
    <n v="-10046864.430000003"/>
    <n v="0"/>
    <n v="0"/>
    <n v="0"/>
    <n v="0"/>
    <n v="0"/>
    <n v="0"/>
    <n v="0"/>
    <n v="0"/>
  </r>
  <r>
    <x v="2"/>
    <x v="8"/>
    <n v="0"/>
    <n v="0"/>
    <n v="0"/>
    <n v="0"/>
    <n v="0"/>
    <n v="0"/>
    <n v="0"/>
    <n v="0"/>
    <n v="0"/>
    <n v="0"/>
    <n v="0"/>
    <n v="0"/>
  </r>
  <r>
    <x v="2"/>
    <x v="9"/>
    <n v="18190405.969999995"/>
    <n v="0"/>
    <n v="0"/>
    <n v="18190405.969999995"/>
    <n v="0"/>
    <n v="0"/>
    <n v="0"/>
    <n v="0"/>
    <n v="0"/>
    <n v="0"/>
    <n v="0"/>
    <n v="0"/>
  </r>
  <r>
    <x v="2"/>
    <x v="10"/>
    <n v="18190405.969999995"/>
    <n v="0"/>
    <n v="0"/>
    <n v="18190405.969999995"/>
    <n v="0"/>
    <n v="0"/>
    <n v="0"/>
    <n v="0"/>
    <n v="0"/>
    <n v="0"/>
    <n v="0"/>
    <n v="0"/>
  </r>
  <r>
    <x v="2"/>
    <x v="11"/>
    <n v="8029912.3499999996"/>
    <n v="0"/>
    <n v="0"/>
    <n v="8029912.3499999996"/>
    <n v="0"/>
    <n v="0"/>
    <n v="0"/>
    <n v="0"/>
    <n v="0"/>
    <n v="0"/>
    <n v="0"/>
    <n v="0"/>
  </r>
  <r>
    <x v="2"/>
    <x v="12"/>
    <n v="8029912.3499999996"/>
    <n v="0"/>
    <n v="0"/>
    <n v="8029912.3499999996"/>
    <n v="0"/>
    <n v="0"/>
    <n v="0"/>
    <n v="0"/>
    <n v="0"/>
    <n v="0"/>
    <n v="0"/>
    <n v="0"/>
  </r>
  <r>
    <x v="3"/>
    <x v="13"/>
    <n v="0"/>
    <n v="0"/>
    <n v="0"/>
    <n v="0"/>
    <n v="0"/>
    <n v="0"/>
    <n v="0"/>
    <n v="0"/>
    <n v="0"/>
    <n v="0"/>
    <n v="0"/>
    <n v="0"/>
  </r>
  <r>
    <x v="3"/>
    <x v="14"/>
    <n v="611830.20999998786"/>
    <n v="0"/>
    <n v="0"/>
    <n v="611830.20999998786"/>
    <n v="400"/>
    <n v="0"/>
    <n v="0"/>
    <n v="400"/>
    <n v="0"/>
    <n v="0"/>
    <n v="0"/>
    <n v="0"/>
  </r>
  <r>
    <x v="3"/>
    <x v="15"/>
    <n v="60343.56"/>
    <n v="0"/>
    <n v="0"/>
    <n v="60343.56"/>
    <n v="0"/>
    <n v="0"/>
    <n v="0"/>
    <n v="0"/>
    <n v="0"/>
    <n v="0"/>
    <n v="0"/>
    <n v="0"/>
  </r>
  <r>
    <x v="3"/>
    <x v="16"/>
    <n v="-956008.4800000001"/>
    <n v="0"/>
    <n v="0"/>
    <n v="-956008.4800000001"/>
    <n v="0"/>
    <n v="0"/>
    <n v="0"/>
    <n v="0"/>
    <n v="0"/>
    <n v="0"/>
    <n v="0"/>
    <n v="0"/>
  </r>
  <r>
    <x v="3"/>
    <x v="17"/>
    <n v="0"/>
    <n v="0"/>
    <n v="0"/>
    <n v="0"/>
    <n v="0"/>
    <n v="0"/>
    <n v="0"/>
    <n v="0"/>
    <n v="0"/>
    <n v="0"/>
    <n v="0"/>
    <n v="0"/>
  </r>
  <r>
    <x v="3"/>
    <x v="18"/>
    <n v="0"/>
    <n v="0"/>
    <n v="0"/>
    <n v="0"/>
    <n v="0"/>
    <n v="0"/>
    <n v="0"/>
    <n v="0"/>
    <n v="0"/>
    <n v="0"/>
    <n v="0"/>
    <n v="0"/>
  </r>
  <r>
    <x v="4"/>
    <x v="19"/>
    <n v="-6998445.4100000132"/>
    <n v="0"/>
    <n v="0"/>
    <n v="-6998445.4100000132"/>
    <n v="600"/>
    <n v="0"/>
    <n v="0"/>
    <n v="600"/>
    <n v="50976866.22999993"/>
    <n v="0"/>
    <n v="0"/>
    <n v="50976866.22999993"/>
  </r>
  <r>
    <x v="4"/>
    <x v="20"/>
    <n v="0"/>
    <n v="0"/>
    <n v="0"/>
    <n v="0"/>
    <n v="0"/>
    <n v="0"/>
    <n v="0"/>
    <n v="0"/>
    <n v="0"/>
    <n v="0"/>
    <n v="0"/>
    <n v="0"/>
  </r>
  <r>
    <x v="4"/>
    <x v="21"/>
    <n v="-6998445.4100000132"/>
    <n v="0"/>
    <n v="0"/>
    <n v="-6998445.4100000132"/>
    <n v="600"/>
    <n v="0"/>
    <n v="0"/>
    <n v="600"/>
    <n v="49337650.359999917"/>
    <n v="0"/>
    <n v="0"/>
    <n v="49337650.359999917"/>
  </r>
  <r>
    <x v="4"/>
    <x v="22"/>
    <n v="0"/>
    <n v="0"/>
    <n v="0"/>
    <n v="0"/>
    <n v="0"/>
    <n v="0"/>
    <n v="0"/>
    <n v="0"/>
    <n v="1629511.2000000002"/>
    <n v="0"/>
    <n v="0"/>
    <n v="1629511.2000000002"/>
  </r>
  <r>
    <x v="4"/>
    <x v="23"/>
    <n v="0"/>
    <n v="0"/>
    <n v="0"/>
    <n v="0"/>
    <n v="0"/>
    <n v="0"/>
    <n v="0"/>
    <n v="0"/>
    <n v="0"/>
    <n v="0"/>
    <n v="0"/>
    <n v="0"/>
  </r>
  <r>
    <x v="4"/>
    <x v="24"/>
    <n v="0"/>
    <n v="0"/>
    <n v="0"/>
    <n v="0"/>
    <n v="0"/>
    <n v="0"/>
    <n v="0"/>
    <n v="0"/>
    <n v="0"/>
    <n v="0"/>
    <n v="0"/>
    <n v="0"/>
  </r>
  <r>
    <x v="4"/>
    <x v="25"/>
    <n v="0"/>
    <n v="0"/>
    <n v="0"/>
    <n v="0"/>
    <n v="0"/>
    <n v="0"/>
    <n v="0"/>
    <n v="0"/>
    <n v="0"/>
    <n v="0"/>
    <n v="0"/>
    <n v="0"/>
  </r>
  <r>
    <x v="4"/>
    <x v="26"/>
    <n v="0"/>
    <n v="0"/>
    <n v="0"/>
    <n v="0"/>
    <n v="0"/>
    <n v="0"/>
    <n v="0"/>
    <n v="0"/>
    <n v="0"/>
    <n v="0"/>
    <n v="0"/>
    <n v="0"/>
  </r>
  <r>
    <x v="4"/>
    <x v="27"/>
    <n v="0"/>
    <n v="0"/>
    <n v="0"/>
    <n v="0"/>
    <n v="0"/>
    <n v="0"/>
    <n v="0"/>
    <n v="0"/>
    <n v="0"/>
    <n v="0"/>
    <n v="0"/>
    <n v="0"/>
  </r>
  <r>
    <x v="4"/>
    <x v="28"/>
    <n v="0"/>
    <n v="0"/>
    <n v="0"/>
    <n v="0"/>
    <n v="0"/>
    <n v="0"/>
    <n v="0"/>
    <n v="0"/>
    <n v="0"/>
    <n v="0"/>
    <n v="0"/>
    <n v="0"/>
  </r>
  <r>
    <x v="4"/>
    <x v="29"/>
    <n v="0"/>
    <n v="0"/>
    <n v="0"/>
    <n v="0"/>
    <n v="0"/>
    <n v="0"/>
    <n v="0"/>
    <n v="0"/>
    <n v="0"/>
    <n v="0"/>
    <n v="0"/>
    <n v="0"/>
  </r>
  <r>
    <x v="4"/>
    <x v="30"/>
    <n v="0"/>
    <n v="0"/>
    <n v="0"/>
    <n v="0"/>
    <n v="0"/>
    <n v="0"/>
    <n v="0"/>
    <n v="0"/>
    <n v="0"/>
    <n v="0"/>
    <n v="0"/>
    <n v="0"/>
  </r>
  <r>
    <x v="4"/>
    <x v="31"/>
    <n v="0"/>
    <n v="0"/>
    <n v="0"/>
    <n v="0"/>
    <n v="0"/>
    <n v="0"/>
    <n v="0"/>
    <n v="0"/>
    <n v="0"/>
    <n v="0"/>
    <n v="0"/>
    <n v="0"/>
  </r>
  <r>
    <x v="4"/>
    <x v="32"/>
    <n v="0"/>
    <n v="0"/>
    <n v="0"/>
    <n v="0"/>
    <n v="0"/>
    <n v="0"/>
    <n v="0"/>
    <n v="0"/>
    <n v="0"/>
    <n v="0"/>
    <n v="0"/>
    <n v="0"/>
  </r>
  <r>
    <x v="4"/>
    <x v="33"/>
    <n v="0"/>
    <n v="0"/>
    <n v="0"/>
    <n v="0"/>
    <n v="0"/>
    <n v="0"/>
    <n v="0"/>
    <n v="0"/>
    <n v="9704.67"/>
    <n v="0"/>
    <n v="0"/>
    <n v="9704.67"/>
  </r>
  <r>
    <x v="4"/>
    <x v="34"/>
    <n v="0"/>
    <n v="0"/>
    <n v="0"/>
    <n v="0"/>
    <n v="0"/>
    <n v="0"/>
    <n v="0"/>
    <n v="0"/>
    <n v="0"/>
    <n v="0"/>
    <n v="0"/>
    <n v="0"/>
  </r>
  <r>
    <x v="5"/>
    <x v="35"/>
    <n v="0"/>
    <n v="0"/>
    <n v="0"/>
    <n v="0"/>
    <n v="0"/>
    <n v="0"/>
    <n v="0"/>
    <n v="0"/>
    <n v="0"/>
    <n v="0"/>
    <n v="0"/>
    <n v="0"/>
  </r>
  <r>
    <x v="5"/>
    <x v="36"/>
    <n v="-2.9103830456733704E-11"/>
    <n v="0"/>
    <n v="0"/>
    <n v="-2.9103830456733704E-11"/>
    <n v="0"/>
    <n v="0"/>
    <n v="0"/>
    <n v="0"/>
    <n v="1781874.19"/>
    <n v="0"/>
    <n v="0"/>
    <n v="1781874.19"/>
  </r>
  <r>
    <x v="5"/>
    <x v="37"/>
    <n v="0"/>
    <n v="0"/>
    <n v="0"/>
    <n v="0"/>
    <n v="0"/>
    <n v="0"/>
    <n v="0"/>
    <n v="0"/>
    <n v="0"/>
    <n v="0"/>
    <n v="0"/>
    <n v="0"/>
  </r>
  <r>
    <x v="5"/>
    <x v="38"/>
    <n v="0"/>
    <n v="0"/>
    <n v="0"/>
    <n v="0"/>
    <n v="0"/>
    <n v="0"/>
    <n v="0"/>
    <n v="0"/>
    <n v="0"/>
    <n v="0"/>
    <n v="0"/>
    <n v="0"/>
  </r>
  <r>
    <x v="5"/>
    <x v="39"/>
    <n v="0"/>
    <n v="0"/>
    <n v="0"/>
    <n v="0"/>
    <n v="0"/>
    <n v="0"/>
    <n v="0"/>
    <n v="0"/>
    <n v="0"/>
    <n v="0"/>
    <n v="0"/>
    <n v="0"/>
  </r>
  <r>
    <x v="5"/>
    <x v="40"/>
    <n v="0"/>
    <n v="0"/>
    <n v="0"/>
    <n v="0"/>
    <n v="0"/>
    <n v="0"/>
    <n v="0"/>
    <n v="0"/>
    <n v="0"/>
    <n v="0"/>
    <n v="0"/>
    <n v="0"/>
  </r>
  <r>
    <x v="6"/>
    <x v="41"/>
    <n v="0"/>
    <n v="0"/>
    <n v="0"/>
    <n v="0"/>
    <n v="0"/>
    <n v="0"/>
    <n v="0"/>
    <n v="0"/>
    <n v="0"/>
    <n v="0"/>
    <n v="0"/>
    <n v="0"/>
  </r>
  <r>
    <x v="6"/>
    <x v="42"/>
    <n v="17986762.30999998"/>
    <n v="0"/>
    <n v="0"/>
    <n v="17986762.30999998"/>
    <n v="0"/>
    <n v="0"/>
    <n v="0"/>
    <n v="0"/>
    <n v="0"/>
    <n v="0"/>
    <n v="0"/>
    <n v="0"/>
  </r>
  <r>
    <x v="6"/>
    <x v="43"/>
    <n v="1360296.51"/>
    <n v="0"/>
    <n v="0"/>
    <n v="1360296.51"/>
    <n v="0"/>
    <n v="0"/>
    <n v="0"/>
    <n v="0"/>
    <n v="0"/>
    <n v="0"/>
    <n v="0"/>
    <n v="0"/>
  </r>
  <r>
    <x v="6"/>
    <x v="44"/>
    <n v="-54117.990000000005"/>
    <n v="0"/>
    <n v="0"/>
    <n v="-54117.990000000005"/>
    <n v="0"/>
    <n v="0"/>
    <n v="0"/>
    <n v="0"/>
    <n v="0"/>
    <n v="0"/>
    <n v="0"/>
    <n v="0"/>
  </r>
  <r>
    <x v="6"/>
    <x v="45"/>
    <n v="0"/>
    <n v="0"/>
    <n v="0"/>
    <n v="0"/>
    <n v="0"/>
    <n v="0"/>
    <n v="0"/>
    <n v="0"/>
    <n v="0"/>
    <n v="0"/>
    <n v="0"/>
    <n v="0"/>
  </r>
  <r>
    <x v="6"/>
    <x v="46"/>
    <n v="185710.5"/>
    <n v="0"/>
    <n v="0"/>
    <n v="185710.5"/>
    <n v="0"/>
    <n v="0"/>
    <n v="0"/>
    <n v="0"/>
    <n v="0"/>
    <n v="0"/>
    <n v="0"/>
    <n v="0"/>
  </r>
  <r>
    <x v="6"/>
    <x v="47"/>
    <n v="0"/>
    <n v="0"/>
    <n v="0"/>
    <n v="0"/>
    <n v="0"/>
    <n v="0"/>
    <n v="0"/>
    <n v="0"/>
    <n v="0"/>
    <n v="0"/>
    <n v="0"/>
    <n v="0"/>
  </r>
  <r>
    <x v="6"/>
    <x v="48"/>
    <n v="0"/>
    <n v="0"/>
    <n v="0"/>
    <n v="0"/>
    <n v="0"/>
    <n v="0"/>
    <n v="0"/>
    <n v="0"/>
    <n v="0"/>
    <n v="0"/>
    <n v="0"/>
    <n v="0"/>
  </r>
  <r>
    <x v="7"/>
    <x v="49"/>
    <n v="0"/>
    <n v="0"/>
    <n v="0"/>
    <n v="0"/>
    <n v="0"/>
    <n v="0"/>
    <n v="0"/>
    <n v="0"/>
    <n v="0"/>
    <n v="0"/>
    <n v="0"/>
    <n v="0"/>
  </r>
  <r>
    <x v="7"/>
    <x v="50"/>
    <n v="0"/>
    <n v="0"/>
    <n v="0"/>
    <n v="0"/>
    <n v="0"/>
    <n v="0"/>
    <n v="0"/>
    <n v="0"/>
    <n v="53239.709999999803"/>
    <n v="0"/>
    <n v="0"/>
    <n v="53239.709999999803"/>
  </r>
  <r>
    <x v="7"/>
    <x v="51"/>
    <n v="0"/>
    <n v="0"/>
    <n v="0"/>
    <n v="0"/>
    <n v="0"/>
    <n v="0"/>
    <n v="0"/>
    <n v="0"/>
    <n v="0"/>
    <n v="0"/>
    <n v="0"/>
    <n v="0"/>
  </r>
  <r>
    <x v="7"/>
    <x v="52"/>
    <n v="0"/>
    <n v="0"/>
    <n v="0"/>
    <n v="0"/>
    <n v="0"/>
    <n v="0"/>
    <n v="0"/>
    <n v="0"/>
    <n v="0"/>
    <n v="0"/>
    <n v="0"/>
    <n v="0"/>
  </r>
  <r>
    <x v="7"/>
    <x v="53"/>
    <n v="0"/>
    <n v="0"/>
    <n v="0"/>
    <n v="0"/>
    <n v="0"/>
    <n v="0"/>
    <n v="0"/>
    <n v="0"/>
    <n v="0"/>
    <n v="0"/>
    <n v="0"/>
    <n v="0"/>
  </r>
  <r>
    <x v="8"/>
    <x v="54"/>
    <n v="0"/>
    <n v="0"/>
    <n v="0"/>
    <n v="0"/>
    <n v="0"/>
    <n v="0"/>
    <n v="0"/>
    <n v="0"/>
    <n v="0"/>
    <n v="0"/>
    <n v="0"/>
    <n v="0"/>
  </r>
  <r>
    <x v="8"/>
    <x v="55"/>
    <n v="0"/>
    <n v="0"/>
    <n v="0"/>
    <n v="0"/>
    <n v="0"/>
    <n v="0"/>
    <n v="0"/>
    <n v="0"/>
    <n v="6721370.7200000091"/>
    <n v="0"/>
    <n v="0"/>
    <n v="6721370.7200000091"/>
  </r>
  <r>
    <x v="8"/>
    <x v="56"/>
    <n v="0"/>
    <n v="0"/>
    <n v="0"/>
    <n v="0"/>
    <n v="0"/>
    <n v="0"/>
    <n v="0"/>
    <n v="0"/>
    <n v="39512.5"/>
    <n v="-39512.5"/>
    <n v="0"/>
    <n v="0"/>
  </r>
  <r>
    <x v="8"/>
    <x v="57"/>
    <n v="0"/>
    <n v="0"/>
    <n v="0"/>
    <n v="0"/>
    <n v="0"/>
    <n v="0"/>
    <n v="0"/>
    <n v="0"/>
    <n v="0"/>
    <n v="0"/>
    <n v="0"/>
    <n v="0"/>
  </r>
  <r>
    <x v="8"/>
    <x v="58"/>
    <n v="0"/>
    <n v="0"/>
    <n v="0"/>
    <n v="0"/>
    <n v="0"/>
    <n v="0"/>
    <n v="0"/>
    <n v="0"/>
    <n v="0"/>
    <n v="0"/>
    <n v="0"/>
    <n v="0"/>
  </r>
  <r>
    <x v="8"/>
    <x v="59"/>
    <n v="0"/>
    <n v="0"/>
    <n v="0"/>
    <n v="0"/>
    <n v="0"/>
    <n v="0"/>
    <n v="0"/>
    <n v="0"/>
    <n v="0"/>
    <n v="0"/>
    <n v="0"/>
    <n v="0"/>
  </r>
  <r>
    <x v="9"/>
    <x v="60"/>
    <n v="0"/>
    <n v="0"/>
    <n v="0"/>
    <n v="0"/>
    <n v="0"/>
    <n v="0"/>
    <n v="0"/>
    <n v="0"/>
    <n v="0"/>
    <n v="0"/>
    <n v="0"/>
    <n v="0"/>
  </r>
  <r>
    <x v="9"/>
    <x v="61"/>
    <n v="11500.000000000355"/>
    <n v="0"/>
    <n v="0"/>
    <n v="11500.000000000355"/>
    <n v="0"/>
    <n v="0"/>
    <n v="0"/>
    <n v="0"/>
    <n v="8932178.7300000004"/>
    <n v="0"/>
    <n v="0"/>
    <n v="8932178.7300000004"/>
  </r>
  <r>
    <x v="9"/>
    <x v="62"/>
    <n v="-2.6226189220324159E-8"/>
    <n v="0"/>
    <n v="0"/>
    <n v="-2.6226189220324159E-8"/>
    <n v="0"/>
    <n v="0"/>
    <n v="0"/>
    <n v="0"/>
    <n v="0"/>
    <n v="0"/>
    <n v="0"/>
    <n v="0"/>
  </r>
  <r>
    <x v="9"/>
    <x v="63"/>
    <n v="2.2409949451684952E-9"/>
    <n v="0"/>
    <n v="0"/>
    <n v="2.2409949451684952E-9"/>
    <n v="0"/>
    <n v="0"/>
    <n v="0"/>
    <n v="0"/>
    <n v="0"/>
    <n v="0"/>
    <n v="0"/>
    <n v="0"/>
  </r>
  <r>
    <x v="9"/>
    <x v="64"/>
    <n v="0"/>
    <n v="0"/>
    <n v="0"/>
    <n v="0"/>
    <n v="0"/>
    <n v="0"/>
    <n v="0"/>
    <n v="0"/>
    <n v="0"/>
    <n v="0"/>
    <n v="0"/>
    <n v="0"/>
  </r>
  <r>
    <x v="9"/>
    <x v="65"/>
    <n v="0"/>
    <n v="0"/>
    <n v="0"/>
    <n v="0"/>
    <n v="0"/>
    <n v="0"/>
    <n v="0"/>
    <n v="0"/>
    <n v="0"/>
    <n v="0"/>
    <n v="0"/>
    <n v="0"/>
  </r>
  <r>
    <x v="10"/>
    <x v="66"/>
    <n v="0"/>
    <n v="0"/>
    <n v="0"/>
    <n v="0"/>
    <n v="0"/>
    <n v="0"/>
    <n v="0"/>
    <n v="0"/>
    <n v="0"/>
    <n v="0"/>
    <n v="0"/>
    <n v="0"/>
  </r>
  <r>
    <x v="10"/>
    <x v="67"/>
    <n v="0"/>
    <n v="0"/>
    <n v="0"/>
    <n v="0"/>
    <n v="0"/>
    <n v="0"/>
    <n v="0"/>
    <n v="0"/>
    <n v="0"/>
    <n v="0"/>
    <n v="0"/>
    <n v="0"/>
  </r>
  <r>
    <x v="10"/>
    <x v="68"/>
    <n v="0"/>
    <n v="0"/>
    <n v="0"/>
    <n v="0"/>
    <n v="0"/>
    <n v="0"/>
    <n v="0"/>
    <n v="0"/>
    <n v="0"/>
    <n v="0"/>
    <n v="0"/>
    <n v="0"/>
  </r>
  <r>
    <x v="10"/>
    <x v="69"/>
    <n v="0"/>
    <n v="0"/>
    <n v="0"/>
    <n v="0"/>
    <n v="0"/>
    <n v="0"/>
    <n v="0"/>
    <n v="0"/>
    <n v="0"/>
    <n v="0"/>
    <n v="0"/>
    <n v="0"/>
  </r>
  <r>
    <x v="10"/>
    <x v="70"/>
    <n v="0"/>
    <n v="0"/>
    <n v="0"/>
    <n v="0"/>
    <n v="0"/>
    <n v="0"/>
    <n v="0"/>
    <n v="0"/>
    <n v="0"/>
    <n v="0"/>
    <n v="0"/>
    <n v="0"/>
  </r>
  <r>
    <x v="11"/>
    <x v="71"/>
    <n v="0"/>
    <n v="0"/>
    <n v="0"/>
    <n v="0"/>
    <n v="0"/>
    <n v="0"/>
    <n v="0"/>
    <n v="0"/>
    <n v="0"/>
    <n v="0"/>
    <n v="0"/>
    <n v="0"/>
  </r>
  <r>
    <x v="11"/>
    <x v="72"/>
    <n v="0"/>
    <n v="0"/>
    <n v="227514.93"/>
    <n v="227514.93"/>
    <n v="0"/>
    <n v="0"/>
    <n v="0"/>
    <n v="0"/>
    <n v="0"/>
    <n v="0"/>
    <n v="0"/>
    <n v="0"/>
  </r>
  <r>
    <x v="11"/>
    <x v="73"/>
    <n v="0"/>
    <n v="0"/>
    <n v="2891066.8"/>
    <n v="2891066.8"/>
    <n v="0"/>
    <n v="0"/>
    <n v="0"/>
    <n v="0"/>
    <n v="0"/>
    <n v="0"/>
    <n v="0"/>
    <n v="0"/>
  </r>
  <r>
    <x v="12"/>
    <x v="74"/>
    <n v="0"/>
    <n v="0"/>
    <n v="0"/>
    <n v="0"/>
    <n v="0"/>
    <n v="0"/>
    <n v="0"/>
    <n v="0"/>
    <n v="0"/>
    <n v="0"/>
    <n v="0"/>
    <n v="0"/>
  </r>
  <r>
    <x v="12"/>
    <x v="75"/>
    <n v="-14628596.549999997"/>
    <n v="-171.49"/>
    <n v="0"/>
    <n v="-14628768.039999997"/>
    <n v="4500"/>
    <n v="0"/>
    <n v="0"/>
    <n v="4500"/>
    <n v="0"/>
    <n v="0"/>
    <n v="0"/>
    <n v="0"/>
  </r>
  <r>
    <x v="12"/>
    <x v="76"/>
    <n v="18890893.169999998"/>
    <n v="171.49"/>
    <n v="0"/>
    <n v="18891064.659999996"/>
    <n v="0"/>
    <n v="0"/>
    <n v="0"/>
    <n v="0"/>
    <n v="0"/>
    <n v="0"/>
    <n v="0"/>
    <n v="0"/>
  </r>
  <r>
    <x v="12"/>
    <x v="77"/>
    <n v="0"/>
    <n v="0"/>
    <n v="0"/>
    <n v="0"/>
    <n v="0"/>
    <n v="0"/>
    <n v="0"/>
    <n v="0"/>
    <n v="0"/>
    <n v="0"/>
    <n v="0"/>
    <n v="0"/>
  </r>
  <r>
    <x v="12"/>
    <x v="78"/>
    <n v="0"/>
    <n v="0"/>
    <n v="0"/>
    <n v="0"/>
    <n v="0"/>
    <n v="0"/>
    <n v="0"/>
    <n v="0"/>
    <n v="0"/>
    <n v="0"/>
    <n v="0"/>
    <n v="0"/>
  </r>
  <r>
    <x v="12"/>
    <x v="79"/>
    <n v="0"/>
    <n v="0"/>
    <n v="0"/>
    <n v="0"/>
    <n v="0"/>
    <n v="0"/>
    <n v="0"/>
    <n v="0"/>
    <n v="0"/>
    <n v="0"/>
    <n v="0"/>
    <n v="0"/>
  </r>
  <r>
    <x v="13"/>
    <x v="80"/>
    <n v="0"/>
    <n v="0"/>
    <n v="0"/>
    <n v="0"/>
    <n v="0"/>
    <n v="0"/>
    <n v="0"/>
    <n v="0"/>
    <n v="0"/>
    <n v="0"/>
    <n v="0"/>
    <n v="0"/>
  </r>
  <r>
    <x v="13"/>
    <x v="81"/>
    <n v="3348939.0500000003"/>
    <n v="0"/>
    <n v="0"/>
    <n v="3348939.0500000003"/>
    <n v="49767.66"/>
    <n v="0"/>
    <n v="0"/>
    <n v="49767.66"/>
    <n v="0"/>
    <n v="0"/>
    <n v="0"/>
    <n v="0"/>
  </r>
  <r>
    <x v="13"/>
    <x v="82"/>
    <n v="-1126987.58"/>
    <n v="0"/>
    <n v="0"/>
    <n v="-1126987.58"/>
    <n v="0"/>
    <n v="0"/>
    <n v="0"/>
    <n v="0"/>
    <n v="0"/>
    <n v="0"/>
    <n v="0"/>
    <n v="0"/>
  </r>
  <r>
    <x v="13"/>
    <x v="83"/>
    <n v="0"/>
    <n v="0"/>
    <n v="0"/>
    <n v="0"/>
    <n v="0"/>
    <n v="0"/>
    <n v="0"/>
    <n v="0"/>
    <n v="0"/>
    <n v="0"/>
    <n v="0"/>
    <n v="0"/>
  </r>
  <r>
    <x v="14"/>
    <x v="84"/>
    <n v="0"/>
    <n v="0"/>
    <n v="0"/>
    <n v="0"/>
    <n v="0"/>
    <n v="0"/>
    <n v="0"/>
    <n v="0"/>
    <n v="0"/>
    <n v="0"/>
    <n v="0"/>
    <n v="0"/>
  </r>
  <r>
    <x v="14"/>
    <x v="85"/>
    <n v="1979354.0200010298"/>
    <n v="0"/>
    <n v="0"/>
    <n v="1979354.0200010298"/>
    <n v="0"/>
    <n v="0"/>
    <n v="0"/>
    <n v="0"/>
    <n v="0"/>
    <n v="0"/>
    <n v="0"/>
    <n v="0"/>
  </r>
  <r>
    <x v="14"/>
    <x v="86"/>
    <n v="1341079.0599999996"/>
    <n v="0"/>
    <n v="0"/>
    <n v="1341079.0599999996"/>
    <n v="0"/>
    <n v="0"/>
    <n v="0"/>
    <n v="0"/>
    <n v="0"/>
    <n v="0"/>
    <n v="0"/>
    <n v="0"/>
  </r>
  <r>
    <x v="14"/>
    <x v="87"/>
    <n v="953061.00999999978"/>
    <n v="0"/>
    <n v="0"/>
    <n v="953061.00999999978"/>
    <n v="0"/>
    <n v="0"/>
    <n v="0"/>
    <n v="0"/>
    <n v="0"/>
    <n v="0"/>
    <n v="0"/>
    <n v="0"/>
  </r>
  <r>
    <x v="14"/>
    <x v="88"/>
    <n v="0"/>
    <n v="0"/>
    <n v="0"/>
    <n v="0"/>
    <n v="0"/>
    <n v="0"/>
    <n v="0"/>
    <n v="0"/>
    <n v="0"/>
    <n v="0"/>
    <n v="0"/>
    <n v="0"/>
  </r>
  <r>
    <x v="15"/>
    <x v="89"/>
    <n v="0"/>
    <n v="0"/>
    <n v="0"/>
    <n v="0"/>
    <n v="0"/>
    <n v="0"/>
    <n v="0"/>
    <n v="0"/>
    <n v="0"/>
    <n v="0"/>
    <n v="0"/>
    <n v="0"/>
  </r>
  <r>
    <x v="15"/>
    <x v="90"/>
    <n v="0"/>
    <n v="0"/>
    <n v="0"/>
    <n v="0"/>
    <n v="0"/>
    <n v="0"/>
    <n v="0"/>
    <n v="0"/>
    <n v="0"/>
    <n v="0"/>
    <n v="0"/>
    <n v="0"/>
  </r>
  <r>
    <x v="15"/>
    <x v="91"/>
    <n v="0"/>
    <n v="0"/>
    <n v="0"/>
    <n v="0"/>
    <n v="0"/>
    <n v="0"/>
    <n v="0"/>
    <n v="0"/>
    <n v="0"/>
    <n v="0"/>
    <n v="0"/>
    <n v="0"/>
  </r>
  <r>
    <x v="15"/>
    <x v="92"/>
    <n v="0"/>
    <n v="0"/>
    <n v="0"/>
    <n v="0"/>
    <n v="0"/>
    <n v="0"/>
    <n v="0"/>
    <n v="0"/>
    <n v="0"/>
    <n v="0"/>
    <n v="0"/>
    <n v="0"/>
  </r>
  <r>
    <x v="16"/>
    <x v="93"/>
    <n v="0"/>
    <n v="0"/>
    <n v="0"/>
    <n v="0"/>
    <n v="0"/>
    <n v="0"/>
    <n v="0"/>
    <n v="0"/>
    <n v="0"/>
    <n v="0"/>
    <n v="0"/>
    <n v="0"/>
  </r>
  <r>
    <x v="16"/>
    <x v="94"/>
    <n v="0"/>
    <n v="0"/>
    <n v="0"/>
    <n v="0"/>
    <n v="0"/>
    <n v="0"/>
    <n v="0"/>
    <n v="0"/>
    <n v="0"/>
    <n v="0"/>
    <n v="0"/>
    <n v="0"/>
  </r>
  <r>
    <x v="16"/>
    <x v="95"/>
    <n v="0"/>
    <n v="0"/>
    <n v="0"/>
    <n v="0"/>
    <n v="0"/>
    <n v="0"/>
    <n v="0"/>
    <n v="0"/>
    <n v="0"/>
    <n v="0"/>
    <n v="0"/>
    <n v="0"/>
  </r>
  <r>
    <x v="16"/>
    <x v="96"/>
    <n v="0"/>
    <n v="0"/>
    <n v="0"/>
    <n v="0"/>
    <n v="0"/>
    <n v="0"/>
    <n v="0"/>
    <n v="0"/>
    <n v="0"/>
    <n v="0"/>
    <n v="0"/>
    <n v="0"/>
  </r>
  <r>
    <x v="16"/>
    <x v="97"/>
    <n v="0"/>
    <n v="0"/>
    <n v="0"/>
    <n v="0"/>
    <n v="0"/>
    <n v="0"/>
    <n v="0"/>
    <n v="0"/>
    <n v="0"/>
    <n v="0"/>
    <n v="0"/>
    <n v="0"/>
  </r>
  <r>
    <x v="16"/>
    <x v="98"/>
    <n v="0"/>
    <n v="0"/>
    <n v="0"/>
    <n v="0"/>
    <n v="0"/>
    <n v="0"/>
    <n v="0"/>
    <n v="0"/>
    <n v="0"/>
    <n v="0"/>
    <n v="0"/>
    <n v="0"/>
  </r>
  <r>
    <x v="16"/>
    <x v="99"/>
    <n v="0"/>
    <n v="0"/>
    <n v="0"/>
    <n v="0"/>
    <n v="0"/>
    <n v="0"/>
    <n v="0"/>
    <n v="0"/>
    <n v="0"/>
    <n v="0"/>
    <n v="0"/>
    <n v="0"/>
  </r>
  <r>
    <x v="16"/>
    <x v="100"/>
    <n v="0"/>
    <n v="0"/>
    <n v="0"/>
    <n v="0"/>
    <n v="0"/>
    <n v="0"/>
    <n v="0"/>
    <n v="0"/>
    <n v="0"/>
    <n v="0"/>
    <n v="0"/>
    <n v="0"/>
  </r>
  <r>
    <x v="16"/>
    <x v="101"/>
    <n v="0"/>
    <n v="0"/>
    <n v="0"/>
    <n v="0"/>
    <n v="0"/>
    <n v="0"/>
    <n v="0"/>
    <n v="0"/>
    <n v="0"/>
    <n v="0"/>
    <n v="0"/>
    <n v="0"/>
  </r>
  <r>
    <x v="16"/>
    <x v="102"/>
    <n v="0"/>
    <n v="0"/>
    <n v="0"/>
    <n v="0"/>
    <n v="0"/>
    <n v="0"/>
    <n v="0"/>
    <n v="0"/>
    <n v="0"/>
    <n v="0"/>
    <n v="0"/>
    <n v="0"/>
  </r>
  <r>
    <x v="16"/>
    <x v="103"/>
    <n v="0"/>
    <n v="0"/>
    <n v="0"/>
    <n v="0"/>
    <n v="0"/>
    <n v="0"/>
    <n v="0"/>
    <n v="0"/>
    <n v="0"/>
    <n v="0"/>
    <n v="0"/>
    <n v="0"/>
  </r>
  <r>
    <x v="16"/>
    <x v="104"/>
    <n v="0"/>
    <n v="0"/>
    <n v="0"/>
    <n v="0"/>
    <n v="0"/>
    <n v="0"/>
    <n v="0"/>
    <n v="0"/>
    <n v="0"/>
    <n v="0"/>
    <n v="0"/>
    <n v="0"/>
  </r>
  <r>
    <x v="16"/>
    <x v="105"/>
    <n v="0"/>
    <n v="0"/>
    <n v="0"/>
    <n v="0"/>
    <n v="0"/>
    <n v="0"/>
    <n v="0"/>
    <n v="0"/>
    <n v="0"/>
    <n v="0"/>
    <n v="0"/>
    <n v="0"/>
  </r>
  <r>
    <x v="16"/>
    <x v="106"/>
    <n v="0"/>
    <n v="0"/>
    <n v="0"/>
    <n v="0"/>
    <n v="0"/>
    <n v="0"/>
    <n v="0"/>
    <n v="0"/>
    <n v="0"/>
    <n v="0"/>
    <n v="0"/>
    <n v="0"/>
  </r>
  <r>
    <x v="16"/>
    <x v="107"/>
    <n v="0"/>
    <n v="0"/>
    <n v="0"/>
    <n v="0"/>
    <n v="0"/>
    <n v="0"/>
    <n v="0"/>
    <n v="0"/>
    <n v="0"/>
    <n v="0"/>
    <n v="0"/>
    <n v="0"/>
  </r>
  <r>
    <x v="16"/>
    <x v="108"/>
    <n v="0"/>
    <n v="0"/>
    <n v="0"/>
    <n v="0"/>
    <n v="0"/>
    <n v="0"/>
    <n v="0"/>
    <n v="0"/>
    <n v="0"/>
    <n v="0"/>
    <n v="0"/>
    <n v="0"/>
  </r>
  <r>
    <x v="16"/>
    <x v="109"/>
    <n v="0"/>
    <n v="0"/>
    <n v="0"/>
    <n v="0"/>
    <n v="0"/>
    <n v="0"/>
    <n v="0"/>
    <n v="0"/>
    <n v="0"/>
    <n v="0"/>
    <n v="0"/>
    <n v="0"/>
  </r>
  <r>
    <x v="17"/>
    <x v="110"/>
    <n v="5450523.480000006"/>
    <n v="0"/>
    <n v="0"/>
    <n v="5450523.480000006"/>
    <n v="0"/>
    <n v="0"/>
    <n v="0"/>
    <n v="0"/>
    <n v="0"/>
    <n v="0"/>
    <n v="0"/>
    <n v="0"/>
  </r>
  <r>
    <x v="17"/>
    <x v="111"/>
    <n v="237891.74000000002"/>
    <n v="0"/>
    <n v="0"/>
    <n v="237891.74000000002"/>
    <n v="0"/>
    <n v="0"/>
    <n v="0"/>
    <n v="0"/>
    <n v="0"/>
    <n v="0"/>
    <n v="0"/>
    <n v="0"/>
  </r>
  <r>
    <x v="17"/>
    <x v="112"/>
    <n v="0"/>
    <n v="0"/>
    <n v="0"/>
    <n v="0"/>
    <n v="0"/>
    <n v="0"/>
    <n v="0"/>
    <n v="0"/>
    <n v="0"/>
    <n v="0"/>
    <n v="0"/>
    <n v="0"/>
  </r>
  <r>
    <x v="18"/>
    <x v="113"/>
    <n v="0"/>
    <n v="0"/>
    <n v="0"/>
    <n v="0"/>
    <n v="0"/>
    <n v="0"/>
    <n v="0"/>
    <n v="0"/>
    <n v="0"/>
    <n v="0"/>
    <n v="0"/>
    <n v="0"/>
  </r>
  <r>
    <x v="18"/>
    <x v="114"/>
    <n v="136984064.73999989"/>
    <n v="0"/>
    <n v="0"/>
    <n v="136984064.73999989"/>
    <n v="0"/>
    <n v="0"/>
    <n v="0"/>
    <n v="0"/>
    <n v="26563496.070000041"/>
    <n v="0"/>
    <n v="0"/>
    <n v="26563496.070000041"/>
  </r>
  <r>
    <x v="18"/>
    <x v="115"/>
    <n v="0"/>
    <n v="0"/>
    <n v="0"/>
    <n v="0"/>
    <n v="0"/>
    <n v="0"/>
    <n v="0"/>
    <n v="0"/>
    <n v="0"/>
    <n v="0"/>
    <n v="0"/>
    <n v="0"/>
  </r>
  <r>
    <x v="18"/>
    <x v="116"/>
    <n v="-1102269.4900000002"/>
    <n v="0"/>
    <n v="0"/>
    <n v="-1102269.4900000002"/>
    <n v="0"/>
    <n v="0"/>
    <n v="0"/>
    <n v="0"/>
    <n v="2166254.75"/>
    <n v="0"/>
    <n v="0"/>
    <n v="2166254.75"/>
  </r>
  <r>
    <x v="18"/>
    <x v="117"/>
    <n v="0"/>
    <n v="0"/>
    <n v="0"/>
    <n v="0"/>
    <n v="0"/>
    <n v="0"/>
    <n v="0"/>
    <n v="0"/>
    <n v="15393.399999999996"/>
    <n v="0"/>
    <n v="0"/>
    <n v="15393.399999999996"/>
  </r>
  <r>
    <x v="18"/>
    <x v="118"/>
    <n v="0"/>
    <n v="0"/>
    <n v="0"/>
    <n v="0"/>
    <n v="0"/>
    <n v="0"/>
    <n v="0"/>
    <n v="0"/>
    <n v="0"/>
    <n v="0"/>
    <n v="0"/>
    <n v="0"/>
  </r>
  <r>
    <x v="18"/>
    <x v="119"/>
    <n v="0"/>
    <n v="0"/>
    <n v="0"/>
    <n v="0"/>
    <n v="0"/>
    <n v="0"/>
    <n v="0"/>
    <n v="0"/>
    <n v="0"/>
    <n v="0"/>
    <n v="0"/>
    <n v="0"/>
  </r>
  <r>
    <x v="18"/>
    <x v="120"/>
    <n v="11677429.659999998"/>
    <n v="0"/>
    <n v="0"/>
    <n v="11677429.659999998"/>
    <n v="0"/>
    <n v="0"/>
    <n v="0"/>
    <n v="0"/>
    <n v="0"/>
    <n v="0"/>
    <n v="0"/>
    <n v="0"/>
  </r>
  <r>
    <x v="18"/>
    <x v="121"/>
    <n v="28237270.399999999"/>
    <n v="0"/>
    <n v="0"/>
    <n v="28237270.399999999"/>
    <n v="0"/>
    <n v="0"/>
    <n v="0"/>
    <n v="0"/>
    <n v="0"/>
    <n v="0"/>
    <n v="0"/>
    <n v="0"/>
  </r>
  <r>
    <x v="18"/>
    <x v="122"/>
    <n v="0"/>
    <n v="0"/>
    <n v="0"/>
    <n v="0"/>
    <n v="0"/>
    <n v="0"/>
    <n v="0"/>
    <n v="0"/>
    <n v="0"/>
    <n v="0"/>
    <n v="0"/>
    <n v="0"/>
  </r>
  <r>
    <x v="18"/>
    <x v="123"/>
    <n v="0"/>
    <n v="0"/>
    <n v="0"/>
    <n v="0"/>
    <n v="0"/>
    <n v="0"/>
    <n v="0"/>
    <n v="0"/>
    <n v="0"/>
    <n v="0"/>
    <n v="0"/>
    <n v="0"/>
  </r>
  <r>
    <x v="19"/>
    <x v="124"/>
    <n v="0"/>
    <n v="0"/>
    <n v="0"/>
    <n v="0"/>
    <n v="0"/>
    <n v="0"/>
    <n v="0"/>
    <n v="0"/>
    <n v="0"/>
    <n v="0"/>
    <n v="0"/>
    <n v="0"/>
  </r>
  <r>
    <x v="20"/>
    <x v="125"/>
    <n v="0"/>
    <n v="0"/>
    <n v="0"/>
    <n v="0"/>
    <n v="0"/>
    <n v="0"/>
    <n v="0"/>
    <n v="0"/>
    <n v="0"/>
    <n v="0"/>
    <n v="0"/>
    <n v="0"/>
  </r>
  <r>
    <x v="20"/>
    <x v="126"/>
    <n v="1940650.3900000025"/>
    <n v="0"/>
    <n v="0"/>
    <n v="1940650.3900000025"/>
    <n v="207.34000000000015"/>
    <n v="0"/>
    <n v="0"/>
    <n v="207.34000000000015"/>
    <n v="0"/>
    <n v="0"/>
    <n v="0"/>
    <n v="0"/>
  </r>
  <r>
    <x v="20"/>
    <x v="127"/>
    <n v="-48539.540000000037"/>
    <n v="0"/>
    <n v="0"/>
    <n v="-48539.540000000037"/>
    <n v="0"/>
    <n v="0"/>
    <n v="0"/>
    <n v="0"/>
    <n v="0"/>
    <n v="0"/>
    <n v="0"/>
    <n v="0"/>
  </r>
  <r>
    <x v="21"/>
    <x v="128"/>
    <n v="0"/>
    <n v="0"/>
    <n v="0"/>
    <n v="0"/>
    <n v="0"/>
    <n v="0"/>
    <n v="0"/>
    <n v="0"/>
    <n v="0"/>
    <n v="0"/>
    <n v="0"/>
    <n v="0"/>
  </r>
  <r>
    <x v="21"/>
    <x v="129"/>
    <n v="-12909344.860000174"/>
    <n v="0"/>
    <n v="0"/>
    <n v="-12909344.860000174"/>
    <n v="3000"/>
    <n v="0"/>
    <n v="0"/>
    <n v="3000"/>
    <n v="0"/>
    <n v="0"/>
    <n v="0"/>
    <n v="0"/>
  </r>
  <r>
    <x v="21"/>
    <x v="130"/>
    <n v="30134.5"/>
    <n v="0"/>
    <n v="0"/>
    <n v="30134.5"/>
    <n v="0"/>
    <n v="0"/>
    <n v="0"/>
    <n v="0"/>
    <n v="0"/>
    <n v="0"/>
    <n v="0"/>
    <n v="0"/>
  </r>
  <r>
    <x v="21"/>
    <x v="131"/>
    <n v="-51667.11"/>
    <n v="0"/>
    <n v="0"/>
    <n v="-51667.11"/>
    <n v="0"/>
    <n v="0"/>
    <n v="0"/>
    <n v="0"/>
    <n v="0"/>
    <n v="0"/>
    <n v="0"/>
    <n v="0"/>
  </r>
  <r>
    <x v="21"/>
    <x v="132"/>
    <n v="0"/>
    <n v="0"/>
    <n v="0"/>
    <n v="0"/>
    <n v="0"/>
    <n v="0"/>
    <n v="0"/>
    <n v="0"/>
    <n v="0"/>
    <n v="0"/>
    <n v="0"/>
    <n v="0"/>
  </r>
  <r>
    <x v="21"/>
    <x v="133"/>
    <n v="0"/>
    <n v="0"/>
    <n v="0"/>
    <n v="0"/>
    <n v="0"/>
    <n v="0"/>
    <n v="0"/>
    <n v="0"/>
    <n v="0"/>
    <n v="0"/>
    <n v="0"/>
    <n v="0"/>
  </r>
  <r>
    <x v="21"/>
    <x v="134"/>
    <n v="4367"/>
    <n v="0"/>
    <n v="0"/>
    <n v="4367"/>
    <n v="0"/>
    <n v="0"/>
    <n v="0"/>
    <n v="0"/>
    <n v="0"/>
    <n v="0"/>
    <n v="0"/>
    <n v="0"/>
  </r>
  <r>
    <x v="21"/>
    <x v="135"/>
    <n v="-3117187.7100000381"/>
    <n v="0"/>
    <n v="0"/>
    <n v="-3117187.7100000381"/>
    <n v="0"/>
    <n v="0"/>
    <n v="0"/>
    <n v="0"/>
    <n v="0"/>
    <n v="0"/>
    <n v="0"/>
    <n v="0"/>
  </r>
  <r>
    <x v="22"/>
    <x v="136"/>
    <n v="-17266450.900000002"/>
    <n v="0"/>
    <n v="0"/>
    <n v="-17266450.900000002"/>
    <n v="0"/>
    <n v="0"/>
    <n v="0"/>
    <n v="0"/>
    <n v="0"/>
    <n v="0"/>
    <n v="0"/>
    <n v="0"/>
  </r>
  <r>
    <x v="22"/>
    <x v="137"/>
    <n v="73865743.439999953"/>
    <n v="0"/>
    <n v="0"/>
    <n v="73865743.439999953"/>
    <n v="0"/>
    <n v="0"/>
    <n v="0"/>
    <n v="0"/>
    <n v="0"/>
    <n v="0"/>
    <n v="0"/>
    <n v="0"/>
  </r>
  <r>
    <x v="22"/>
    <x v="138"/>
    <n v="373410.17000000004"/>
    <n v="0"/>
    <n v="0"/>
    <n v="373410.17000000004"/>
    <n v="0"/>
    <n v="0"/>
    <n v="0"/>
    <n v="0"/>
    <n v="0"/>
    <n v="0"/>
    <n v="0"/>
    <n v="0"/>
  </r>
  <r>
    <x v="22"/>
    <x v="139"/>
    <n v="-685926.35"/>
    <n v="0"/>
    <n v="0"/>
    <n v="-685926.35"/>
    <n v="0"/>
    <n v="0"/>
    <n v="0"/>
    <n v="0"/>
    <n v="0"/>
    <n v="0"/>
    <n v="0"/>
    <n v="0"/>
  </r>
  <r>
    <x v="22"/>
    <x v="140"/>
    <n v="0"/>
    <n v="0"/>
    <n v="0"/>
    <n v="0"/>
    <n v="0"/>
    <n v="0"/>
    <n v="0"/>
    <n v="0"/>
    <n v="0"/>
    <n v="0"/>
    <n v="0"/>
    <n v="0"/>
  </r>
  <r>
    <x v="22"/>
    <x v="141"/>
    <n v="-16264944.269999504"/>
    <n v="0"/>
    <n v="0"/>
    <n v="-16264944.269999504"/>
    <n v="0"/>
    <n v="0"/>
    <n v="0"/>
    <n v="0"/>
    <n v="0"/>
    <n v="0"/>
    <n v="0"/>
    <n v="0"/>
  </r>
  <r>
    <x v="22"/>
    <x v="142"/>
    <n v="0"/>
    <n v="0"/>
    <n v="0"/>
    <n v="0"/>
    <n v="0"/>
    <n v="0"/>
    <n v="0"/>
    <n v="0"/>
    <n v="0"/>
    <n v="0"/>
    <n v="0"/>
    <n v="0"/>
  </r>
  <r>
    <x v="22"/>
    <x v="143"/>
    <n v="2189231.23"/>
    <n v="0"/>
    <n v="0"/>
    <n v="2189231.23"/>
    <n v="0"/>
    <n v="0"/>
    <n v="0"/>
    <n v="0"/>
    <n v="0"/>
    <n v="0"/>
    <n v="0"/>
    <n v="0"/>
  </r>
  <r>
    <x v="22"/>
    <x v="144"/>
    <n v="0.34"/>
    <n v="0"/>
    <n v="0"/>
    <n v="0.34"/>
    <n v="0"/>
    <n v="0"/>
    <n v="0"/>
    <n v="0"/>
    <n v="0"/>
    <n v="0"/>
    <n v="0"/>
    <n v="0"/>
  </r>
  <r>
    <x v="23"/>
    <x v="145"/>
    <n v="0"/>
    <n v="0"/>
    <n v="0"/>
    <n v="0"/>
    <n v="0"/>
    <n v="0"/>
    <n v="0"/>
    <n v="0"/>
    <n v="0"/>
    <n v="0"/>
    <n v="0"/>
    <n v="0"/>
  </r>
  <r>
    <x v="23"/>
    <x v="146"/>
    <n v="13432027.380000003"/>
    <n v="0"/>
    <n v="0"/>
    <n v="13432027.380000003"/>
    <n v="0"/>
    <n v="0"/>
    <n v="0"/>
    <n v="0"/>
    <n v="11175666.749999987"/>
    <n v="0"/>
    <n v="0"/>
    <n v="11175666.749999987"/>
  </r>
  <r>
    <x v="23"/>
    <x v="147"/>
    <n v="-2.4087398742267396E-11"/>
    <n v="0"/>
    <n v="0"/>
    <n v="-2.4087398742267396E-11"/>
    <n v="0"/>
    <n v="0"/>
    <n v="0"/>
    <n v="0"/>
    <n v="0"/>
    <n v="0"/>
    <n v="0"/>
    <n v="0"/>
  </r>
  <r>
    <x v="23"/>
    <x v="148"/>
    <n v="0"/>
    <n v="0"/>
    <n v="0"/>
    <n v="0"/>
    <n v="0"/>
    <n v="0"/>
    <n v="0"/>
    <n v="0"/>
    <n v="0"/>
    <n v="0"/>
    <n v="0"/>
    <n v="0"/>
  </r>
  <r>
    <x v="24"/>
    <x v="149"/>
    <n v="0"/>
    <n v="0"/>
    <n v="0"/>
    <n v="0"/>
    <n v="0"/>
    <n v="0"/>
    <n v="0"/>
    <n v="0"/>
    <n v="0"/>
    <n v="0"/>
    <n v="0"/>
    <n v="0"/>
  </r>
  <r>
    <x v="24"/>
    <x v="150"/>
    <n v="75590.299999921583"/>
    <n v="0"/>
    <n v="0"/>
    <n v="75590.299999921583"/>
    <n v="147504.75"/>
    <n v="0"/>
    <n v="0"/>
    <n v="147504.75"/>
    <n v="311521.59999999288"/>
    <n v="0"/>
    <n v="0"/>
    <n v="311521.59999999288"/>
  </r>
  <r>
    <x v="24"/>
    <x v="151"/>
    <n v="0"/>
    <n v="0"/>
    <n v="0"/>
    <n v="0"/>
    <n v="0"/>
    <n v="0"/>
    <n v="0"/>
    <n v="0"/>
    <n v="0"/>
    <n v="0"/>
    <n v="0"/>
    <n v="0"/>
  </r>
  <r>
    <x v="25"/>
    <x v="152"/>
    <n v="0"/>
    <n v="0"/>
    <n v="0"/>
    <n v="0"/>
    <n v="0"/>
    <n v="0"/>
    <n v="0"/>
    <n v="0"/>
    <n v="0"/>
    <n v="0"/>
    <n v="0"/>
    <n v="0"/>
  </r>
  <r>
    <x v="25"/>
    <x v="153"/>
    <n v="0"/>
    <n v="0"/>
    <n v="0"/>
    <n v="0"/>
    <n v="0"/>
    <n v="0"/>
    <n v="0"/>
    <n v="0"/>
    <n v="0"/>
    <n v="0"/>
    <n v="0"/>
    <n v="0"/>
  </r>
  <r>
    <x v="25"/>
    <x v="154"/>
    <n v="0"/>
    <n v="0"/>
    <n v="0"/>
    <n v="0"/>
    <n v="0"/>
    <n v="0"/>
    <n v="0"/>
    <n v="0"/>
    <n v="0"/>
    <n v="0"/>
    <n v="0"/>
    <n v="0"/>
  </r>
  <r>
    <x v="26"/>
    <x v="155"/>
    <n v="0"/>
    <n v="0"/>
    <n v="0"/>
    <n v="0"/>
    <n v="0"/>
    <n v="0"/>
    <n v="0"/>
    <n v="0"/>
    <n v="0"/>
    <n v="0"/>
    <n v="0"/>
    <n v="0"/>
  </r>
  <r>
    <x v="26"/>
    <x v="156"/>
    <n v="-804958.33999999985"/>
    <n v="0"/>
    <n v="0"/>
    <n v="-804958.33999999985"/>
    <n v="0"/>
    <n v="0"/>
    <n v="0"/>
    <n v="0"/>
    <n v="0"/>
    <n v="0"/>
    <n v="0"/>
    <n v="0"/>
  </r>
  <r>
    <x v="27"/>
    <x v="157"/>
    <n v="0"/>
    <n v="0"/>
    <n v="0"/>
    <n v="0"/>
    <n v="0"/>
    <n v="0"/>
    <n v="0"/>
    <n v="0"/>
    <n v="0"/>
    <n v="0"/>
    <n v="0"/>
    <n v="0"/>
  </r>
  <r>
    <x v="27"/>
    <x v="158"/>
    <n v="87372.530000000028"/>
    <n v="0"/>
    <n v="0"/>
    <n v="87372.530000000028"/>
    <n v="200"/>
    <n v="0"/>
    <n v="0"/>
    <n v="200"/>
    <n v="0"/>
    <n v="0"/>
    <n v="0"/>
    <n v="0"/>
  </r>
  <r>
    <x v="27"/>
    <x v="159"/>
    <n v="0"/>
    <n v="0"/>
    <n v="0"/>
    <n v="0"/>
    <n v="0"/>
    <n v="0"/>
    <n v="0"/>
    <n v="0"/>
    <n v="0"/>
    <n v="0"/>
    <n v="0"/>
    <n v="0"/>
  </r>
  <r>
    <x v="28"/>
    <x v="160"/>
    <n v="0"/>
    <n v="0"/>
    <n v="0"/>
    <n v="0"/>
    <n v="0"/>
    <n v="0"/>
    <n v="0"/>
    <n v="0"/>
    <n v="0"/>
    <n v="0"/>
    <n v="0"/>
    <n v="0"/>
  </r>
  <r>
    <x v="28"/>
    <x v="161"/>
    <n v="2972317.17"/>
    <n v="0"/>
    <n v="0"/>
    <n v="2972317.17"/>
    <n v="0"/>
    <n v="0"/>
    <n v="0"/>
    <n v="0"/>
    <n v="0"/>
    <n v="0"/>
    <n v="0"/>
    <n v="0"/>
  </r>
  <r>
    <x v="28"/>
    <x v="162"/>
    <n v="6000"/>
    <n v="0"/>
    <n v="0"/>
    <n v="6000"/>
    <n v="0"/>
    <n v="0"/>
    <n v="0"/>
    <n v="0"/>
    <n v="0"/>
    <n v="0"/>
    <n v="0"/>
    <n v="0"/>
  </r>
  <r>
    <x v="28"/>
    <x v="163"/>
    <n v="-160579.1"/>
    <n v="0"/>
    <n v="0"/>
    <n v="-160579.1"/>
    <n v="0"/>
    <n v="0"/>
    <n v="0"/>
    <n v="0"/>
    <n v="0"/>
    <n v="0"/>
    <n v="0"/>
    <n v="0"/>
  </r>
  <r>
    <x v="29"/>
    <x v="164"/>
    <n v="0"/>
    <n v="0"/>
    <n v="0"/>
    <n v="0"/>
    <n v="0"/>
    <n v="0"/>
    <n v="0"/>
    <n v="0"/>
    <n v="0"/>
    <n v="0"/>
    <n v="0"/>
    <n v="0"/>
  </r>
  <r>
    <x v="29"/>
    <x v="165"/>
    <n v="3640766.970000017"/>
    <n v="0"/>
    <n v="0"/>
    <n v="3640766.970000017"/>
    <n v="100"/>
    <n v="0"/>
    <n v="0"/>
    <n v="100"/>
    <n v="0"/>
    <n v="0"/>
    <n v="0"/>
    <n v="0"/>
  </r>
  <r>
    <x v="30"/>
    <x v="166"/>
    <n v="0"/>
    <n v="0"/>
    <n v="0"/>
    <n v="0"/>
    <n v="0"/>
    <n v="0"/>
    <n v="0"/>
    <n v="0"/>
    <n v="0"/>
    <n v="0"/>
    <n v="0"/>
    <n v="0"/>
  </r>
  <r>
    <x v="30"/>
    <x v="167"/>
    <n v="181753.76999999979"/>
    <n v="0"/>
    <n v="0"/>
    <n v="181753.76999999979"/>
    <n v="0"/>
    <n v="0"/>
    <n v="0"/>
    <n v="0"/>
    <n v="0"/>
    <n v="0"/>
    <n v="0"/>
    <n v="0"/>
  </r>
  <r>
    <x v="30"/>
    <x v="168"/>
    <n v="0"/>
    <n v="0"/>
    <n v="0"/>
    <n v="0"/>
    <n v="0"/>
    <n v="0"/>
    <n v="0"/>
    <n v="0"/>
    <n v="0"/>
    <n v="0"/>
    <n v="0"/>
    <n v="0"/>
  </r>
  <r>
    <x v="31"/>
    <x v="169"/>
    <n v="0"/>
    <n v="0"/>
    <n v="0"/>
    <n v="0"/>
    <n v="0"/>
    <n v="0"/>
    <n v="0"/>
    <n v="0"/>
    <n v="0"/>
    <n v="0"/>
    <n v="0"/>
    <n v="0"/>
  </r>
  <r>
    <x v="31"/>
    <x v="170"/>
    <n v="5629599.7299999408"/>
    <n v="0"/>
    <n v="0"/>
    <n v="5629599.7299999408"/>
    <n v="0"/>
    <n v="0"/>
    <n v="0"/>
    <n v="0"/>
    <n v="0"/>
    <n v="0"/>
    <n v="0"/>
    <n v="0"/>
  </r>
  <r>
    <x v="31"/>
    <x v="171"/>
    <n v="0"/>
    <n v="0"/>
    <n v="0"/>
    <n v="0"/>
    <n v="0"/>
    <n v="0"/>
    <n v="0"/>
    <n v="0"/>
    <n v="0"/>
    <n v="0"/>
    <n v="0"/>
    <n v="0"/>
  </r>
  <r>
    <x v="31"/>
    <x v="172"/>
    <n v="0"/>
    <n v="0"/>
    <n v="0"/>
    <n v="0"/>
    <n v="0"/>
    <n v="0"/>
    <n v="0"/>
    <n v="0"/>
    <n v="0"/>
    <n v="0"/>
    <n v="0"/>
    <n v="0"/>
  </r>
  <r>
    <x v="31"/>
    <x v="173"/>
    <n v="-27251.270000000019"/>
    <n v="0"/>
    <n v="0"/>
    <n v="-27251.270000000019"/>
    <n v="0"/>
    <n v="0"/>
    <n v="0"/>
    <n v="0"/>
    <n v="0"/>
    <n v="0"/>
    <n v="0"/>
    <n v="0"/>
  </r>
  <r>
    <x v="31"/>
    <x v="174"/>
    <n v="0"/>
    <n v="0"/>
    <n v="0"/>
    <n v="0"/>
    <n v="0"/>
    <n v="0"/>
    <n v="0"/>
    <n v="0"/>
    <n v="0"/>
    <n v="0"/>
    <n v="0"/>
    <n v="0"/>
  </r>
  <r>
    <x v="31"/>
    <x v="175"/>
    <n v="278151"/>
    <n v="0"/>
    <n v="0"/>
    <n v="278151"/>
    <n v="0"/>
    <n v="0"/>
    <n v="0"/>
    <n v="0"/>
    <n v="0"/>
    <n v="0"/>
    <n v="0"/>
    <n v="0"/>
  </r>
  <r>
    <x v="31"/>
    <x v="176"/>
    <n v="60"/>
    <n v="0"/>
    <n v="0"/>
    <n v="60"/>
    <n v="0"/>
    <n v="0"/>
    <n v="0"/>
    <n v="0"/>
    <n v="0"/>
    <n v="0"/>
    <n v="0"/>
    <n v="0"/>
  </r>
  <r>
    <x v="32"/>
    <x v="177"/>
    <n v="0"/>
    <n v="0"/>
    <n v="0"/>
    <n v="0"/>
    <n v="0"/>
    <n v="0"/>
    <n v="0"/>
    <n v="0"/>
    <n v="0"/>
    <n v="0"/>
    <n v="0"/>
    <n v="0"/>
  </r>
  <r>
    <x v="32"/>
    <x v="178"/>
    <n v="96162682.770000026"/>
    <n v="0"/>
    <n v="0"/>
    <n v="96162682.770000026"/>
    <n v="141813.72999999998"/>
    <n v="0"/>
    <n v="0"/>
    <n v="141813.72999999998"/>
    <n v="0"/>
    <n v="0"/>
    <n v="0"/>
    <n v="0"/>
  </r>
  <r>
    <x v="32"/>
    <x v="179"/>
    <n v="-6432.6899999999841"/>
    <n v="0"/>
    <n v="0"/>
    <n v="-6432.6899999999841"/>
    <n v="6432.6900000000023"/>
    <n v="0"/>
    <n v="0"/>
    <n v="6432.6900000000023"/>
    <n v="0"/>
    <n v="0"/>
    <n v="0"/>
    <n v="0"/>
  </r>
  <r>
    <x v="32"/>
    <x v="180"/>
    <n v="-809599.40000000037"/>
    <n v="0"/>
    <n v="0"/>
    <n v="-809599.40000000037"/>
    <n v="0"/>
    <n v="0"/>
    <n v="0"/>
    <n v="0"/>
    <n v="0"/>
    <n v="0"/>
    <n v="0"/>
    <n v="0"/>
  </r>
  <r>
    <x v="32"/>
    <x v="181"/>
    <n v="0"/>
    <n v="0"/>
    <n v="0"/>
    <n v="0"/>
    <n v="0"/>
    <n v="0"/>
    <n v="0"/>
    <n v="0"/>
    <n v="0"/>
    <n v="0"/>
    <n v="0"/>
    <n v="0"/>
  </r>
  <r>
    <x v="32"/>
    <x v="182"/>
    <n v="0"/>
    <n v="0"/>
    <n v="0"/>
    <n v="0"/>
    <n v="0"/>
    <n v="0"/>
    <n v="0"/>
    <n v="0"/>
    <n v="0"/>
    <n v="0"/>
    <n v="0"/>
    <n v="0"/>
  </r>
  <r>
    <x v="32"/>
    <x v="183"/>
    <n v="6410594.0800000001"/>
    <n v="0"/>
    <n v="0"/>
    <n v="6410594.0800000001"/>
    <n v="0"/>
    <n v="0"/>
    <n v="0"/>
    <n v="0"/>
    <n v="0"/>
    <n v="0"/>
    <n v="0"/>
    <n v="0"/>
  </r>
  <r>
    <x v="33"/>
    <x v="184"/>
    <n v="0"/>
    <n v="0"/>
    <n v="0"/>
    <n v="0"/>
    <n v="0"/>
    <n v="0"/>
    <n v="0"/>
    <n v="0"/>
    <n v="0"/>
    <n v="0"/>
    <n v="0"/>
    <n v="0"/>
  </r>
  <r>
    <x v="33"/>
    <x v="185"/>
    <n v="749605.04000000097"/>
    <n v="0"/>
    <n v="0"/>
    <n v="749605.04000000097"/>
    <n v="0"/>
    <n v="0"/>
    <n v="0"/>
    <n v="0"/>
    <n v="0"/>
    <n v="0"/>
    <n v="0"/>
    <n v="0"/>
  </r>
  <r>
    <x v="33"/>
    <x v="186"/>
    <n v="0"/>
    <n v="0"/>
    <n v="0"/>
    <n v="0"/>
    <n v="0"/>
    <n v="0"/>
    <n v="0"/>
    <n v="0"/>
    <n v="0"/>
    <n v="0"/>
    <n v="0"/>
    <n v="0"/>
  </r>
  <r>
    <x v="33"/>
    <x v="187"/>
    <n v="291313.74"/>
    <n v="0"/>
    <n v="0"/>
    <n v="291313.74"/>
    <n v="0"/>
    <n v="0"/>
    <n v="0"/>
    <n v="0"/>
    <n v="0"/>
    <n v="0"/>
    <n v="0"/>
    <n v="0"/>
  </r>
  <r>
    <x v="34"/>
    <x v="188"/>
    <n v="0"/>
    <n v="0"/>
    <n v="0"/>
    <n v="0"/>
    <n v="0"/>
    <n v="0"/>
    <n v="0"/>
    <n v="0"/>
    <n v="0"/>
    <n v="0"/>
    <n v="0"/>
    <n v="0"/>
  </r>
  <r>
    <x v="35"/>
    <x v="189"/>
    <n v="0"/>
    <n v="0"/>
    <n v="0"/>
    <n v="0"/>
    <n v="0"/>
    <n v="0"/>
    <n v="0"/>
    <n v="0"/>
    <n v="0"/>
    <n v="0"/>
    <n v="0"/>
    <n v="0"/>
  </r>
  <r>
    <x v="35"/>
    <x v="190"/>
    <n v="62453.95999999989"/>
    <n v="0"/>
    <n v="0"/>
    <n v="62453.95999999989"/>
    <n v="0"/>
    <n v="0"/>
    <n v="0"/>
    <n v="0"/>
    <n v="0"/>
    <n v="0"/>
    <n v="0"/>
    <n v="0"/>
  </r>
  <r>
    <x v="35"/>
    <x v="191"/>
    <n v="0"/>
    <n v="0"/>
    <n v="0"/>
    <n v="0"/>
    <n v="0"/>
    <n v="0"/>
    <n v="0"/>
    <n v="0"/>
    <n v="0"/>
    <n v="0"/>
    <n v="0"/>
    <n v="0"/>
  </r>
  <r>
    <x v="36"/>
    <x v="192"/>
    <n v="0"/>
    <n v="0"/>
    <n v="0"/>
    <n v="0"/>
    <n v="0"/>
    <n v="0"/>
    <n v="0"/>
    <n v="0"/>
    <n v="0"/>
    <n v="0"/>
    <n v="0"/>
    <n v="0"/>
  </r>
  <r>
    <x v="36"/>
    <x v="193"/>
    <n v="631205.97999999986"/>
    <n v="0"/>
    <n v="0"/>
    <n v="631205.97999999986"/>
    <n v="0"/>
    <n v="0"/>
    <n v="0"/>
    <n v="0"/>
    <n v="0"/>
    <n v="0"/>
    <n v="0"/>
    <n v="0"/>
  </r>
  <r>
    <x v="36"/>
    <x v="194"/>
    <n v="0"/>
    <n v="0"/>
    <n v="0"/>
    <n v="0"/>
    <n v="0"/>
    <n v="0"/>
    <n v="0"/>
    <n v="0"/>
    <n v="0"/>
    <n v="0"/>
    <n v="0"/>
    <n v="0"/>
  </r>
  <r>
    <x v="36"/>
    <x v="195"/>
    <n v="0"/>
    <n v="0"/>
    <n v="0"/>
    <n v="0"/>
    <n v="0"/>
    <n v="0"/>
    <n v="0"/>
    <n v="0"/>
    <n v="0"/>
    <n v="0"/>
    <n v="0"/>
    <n v="0"/>
  </r>
  <r>
    <x v="37"/>
    <x v="196"/>
    <n v="0"/>
    <n v="0"/>
    <n v="0"/>
    <n v="0"/>
    <n v="0"/>
    <n v="0"/>
    <n v="0"/>
    <n v="0"/>
    <n v="0"/>
    <n v="0"/>
    <n v="0"/>
    <n v="0"/>
  </r>
  <r>
    <x v="37"/>
    <x v="197"/>
    <n v="-283052.63999999996"/>
    <n v="0"/>
    <n v="0"/>
    <n v="-283052.63999999996"/>
    <n v="0"/>
    <n v="0"/>
    <n v="0"/>
    <n v="0"/>
    <n v="0"/>
    <n v="0"/>
    <n v="0"/>
    <n v="0"/>
  </r>
  <r>
    <x v="37"/>
    <x v="198"/>
    <n v="0"/>
    <n v="0"/>
    <n v="0"/>
    <n v="0"/>
    <n v="0"/>
    <n v="0"/>
    <n v="0"/>
    <n v="0"/>
    <n v="0"/>
    <n v="0"/>
    <n v="0"/>
    <n v="0"/>
  </r>
  <r>
    <x v="37"/>
    <x v="199"/>
    <n v="0"/>
    <n v="0"/>
    <n v="0"/>
    <n v="0"/>
    <n v="0"/>
    <n v="0"/>
    <n v="0"/>
    <n v="0"/>
    <n v="0"/>
    <n v="0"/>
    <n v="0"/>
    <n v="0"/>
  </r>
  <r>
    <x v="38"/>
    <x v="200"/>
    <n v="0"/>
    <n v="0"/>
    <n v="0"/>
    <n v="0"/>
    <n v="0"/>
    <n v="0"/>
    <n v="0"/>
    <n v="0"/>
    <n v="0"/>
    <n v="0"/>
    <n v="0"/>
    <n v="0"/>
  </r>
  <r>
    <x v="38"/>
    <x v="201"/>
    <n v="-285699.38000000012"/>
    <n v="0"/>
    <n v="0"/>
    <n v="-285699.38000000012"/>
    <n v="0"/>
    <n v="0"/>
    <n v="0"/>
    <n v="0"/>
    <n v="0"/>
    <n v="0"/>
    <n v="0"/>
    <n v="0"/>
  </r>
  <r>
    <x v="38"/>
    <x v="202"/>
    <n v="0"/>
    <n v="0"/>
    <n v="0"/>
    <n v="0"/>
    <n v="0"/>
    <n v="0"/>
    <n v="0"/>
    <n v="0"/>
    <n v="0"/>
    <n v="0"/>
    <n v="0"/>
    <n v="0"/>
  </r>
  <r>
    <x v="38"/>
    <x v="203"/>
    <n v="-9190.58"/>
    <n v="0"/>
    <n v="0"/>
    <n v="-9190.58"/>
    <n v="0"/>
    <n v="0"/>
    <n v="0"/>
    <n v="0"/>
    <n v="0"/>
    <n v="0"/>
    <n v="0"/>
    <n v="0"/>
  </r>
  <r>
    <x v="38"/>
    <x v="204"/>
    <n v="0"/>
    <n v="0"/>
    <n v="0"/>
    <n v="0"/>
    <n v="0"/>
    <n v="0"/>
    <n v="0"/>
    <n v="0"/>
    <n v="0"/>
    <n v="0"/>
    <n v="0"/>
    <n v="0"/>
  </r>
  <r>
    <x v="39"/>
    <x v="205"/>
    <n v="0"/>
    <n v="0"/>
    <n v="0"/>
    <n v="0"/>
    <n v="0"/>
    <n v="0"/>
    <n v="0"/>
    <n v="0"/>
    <n v="0"/>
    <n v="0"/>
    <n v="0"/>
    <n v="0"/>
  </r>
  <r>
    <x v="39"/>
    <x v="206"/>
    <n v="-4615817.8000000091"/>
    <n v="0"/>
    <n v="0"/>
    <n v="-4615817.8000000091"/>
    <n v="0"/>
    <n v="0"/>
    <n v="0"/>
    <n v="0"/>
    <n v="0"/>
    <n v="0"/>
    <n v="0"/>
    <n v="0"/>
  </r>
  <r>
    <x v="39"/>
    <x v="207"/>
    <n v="-241783.84000000078"/>
    <n v="0"/>
    <n v="0"/>
    <n v="-241783.84000000078"/>
    <n v="0"/>
    <n v="0"/>
    <n v="0"/>
    <n v="0"/>
    <n v="0"/>
    <n v="0"/>
    <n v="0"/>
    <n v="0"/>
  </r>
  <r>
    <x v="39"/>
    <x v="208"/>
    <n v="0"/>
    <n v="0"/>
    <n v="0"/>
    <n v="0"/>
    <n v="0"/>
    <n v="0"/>
    <n v="0"/>
    <n v="0"/>
    <n v="0"/>
    <n v="0"/>
    <n v="0"/>
    <n v="0"/>
  </r>
  <r>
    <x v="39"/>
    <x v="209"/>
    <n v="76879.429999999993"/>
    <n v="0"/>
    <n v="0"/>
    <n v="76879.429999999993"/>
    <n v="0"/>
    <n v="0"/>
    <n v="0"/>
    <n v="0"/>
    <n v="0"/>
    <n v="0"/>
    <n v="0"/>
    <n v="0"/>
  </r>
  <r>
    <x v="39"/>
    <x v="210"/>
    <n v="32870.339999999997"/>
    <n v="0"/>
    <n v="0"/>
    <n v="32870.339999999997"/>
    <n v="0"/>
    <n v="0"/>
    <n v="0"/>
    <n v="0"/>
    <n v="0"/>
    <n v="0"/>
    <n v="0"/>
    <n v="0"/>
  </r>
  <r>
    <x v="39"/>
    <x v="211"/>
    <n v="-585"/>
    <n v="0"/>
    <n v="0"/>
    <n v="-585"/>
    <n v="0"/>
    <n v="0"/>
    <n v="0"/>
    <n v="0"/>
    <n v="0"/>
    <n v="0"/>
    <n v="0"/>
    <n v="0"/>
  </r>
  <r>
    <x v="40"/>
    <x v="212"/>
    <n v="0"/>
    <n v="0"/>
    <n v="0"/>
    <n v="0"/>
    <n v="0"/>
    <n v="0"/>
    <n v="0"/>
    <n v="0"/>
    <n v="0"/>
    <n v="0"/>
    <n v="0"/>
    <n v="0"/>
  </r>
  <r>
    <x v="40"/>
    <x v="213"/>
    <n v="80649809.890000001"/>
    <n v="0"/>
    <n v="0"/>
    <n v="80649809.890000001"/>
    <n v="112442.05"/>
    <n v="0"/>
    <n v="0"/>
    <n v="112442.05"/>
    <n v="21999276.120000001"/>
    <n v="0"/>
    <n v="0"/>
    <n v="21999276.120000001"/>
  </r>
  <r>
    <x v="40"/>
    <x v="214"/>
    <n v="-74874612.36999999"/>
    <n v="0"/>
    <n v="0"/>
    <n v="-74874612.36999999"/>
    <n v="0"/>
    <n v="0"/>
    <n v="0"/>
    <n v="0"/>
    <n v="74959030.530000001"/>
    <n v="0"/>
    <n v="0"/>
    <n v="74959030.530000001"/>
  </r>
  <r>
    <x v="40"/>
    <x v="215"/>
    <n v="0"/>
    <n v="0"/>
    <n v="0"/>
    <n v="0"/>
    <n v="0"/>
    <n v="0"/>
    <n v="0"/>
    <n v="0"/>
    <n v="0"/>
    <n v="0"/>
    <n v="0"/>
    <n v="0"/>
  </r>
  <r>
    <x v="40"/>
    <x v="216"/>
    <n v="11770000.470000001"/>
    <n v="0"/>
    <n v="0"/>
    <n v="11770000.470000001"/>
    <n v="0"/>
    <n v="0"/>
    <n v="0"/>
    <n v="0"/>
    <n v="-11144207.4"/>
    <n v="0"/>
    <n v="0"/>
    <n v="-11144207.4"/>
  </r>
  <r>
    <x v="40"/>
    <x v="217"/>
    <n v="0"/>
    <n v="0"/>
    <n v="0"/>
    <n v="0"/>
    <n v="0"/>
    <n v="0"/>
    <n v="0"/>
    <n v="0"/>
    <n v="0"/>
    <n v="0"/>
    <n v="0"/>
    <n v="0"/>
  </r>
  <r>
    <x v="40"/>
    <x v="218"/>
    <n v="1782111.85"/>
    <n v="0"/>
    <n v="0"/>
    <n v="1782111.85"/>
    <n v="0"/>
    <n v="0"/>
    <n v="0"/>
    <n v="0"/>
    <n v="57993.82"/>
    <n v="0"/>
    <n v="0"/>
    <n v="57993.82"/>
  </r>
  <r>
    <x v="40"/>
    <x v="219"/>
    <n v="0"/>
    <n v="0"/>
    <n v="0"/>
    <n v="0"/>
    <n v="0"/>
    <n v="0"/>
    <n v="0"/>
    <n v="0"/>
    <n v="0"/>
    <n v="0"/>
    <n v="0"/>
    <n v="0"/>
  </r>
  <r>
    <x v="40"/>
    <x v="220"/>
    <n v="330302.19"/>
    <n v="0"/>
    <n v="0"/>
    <n v="330302.19"/>
    <n v="0"/>
    <n v="0"/>
    <n v="0"/>
    <n v="0"/>
    <n v="552080.34"/>
    <n v="0"/>
    <n v="0"/>
    <n v="552080.34"/>
  </r>
  <r>
    <x v="40"/>
    <x v="221"/>
    <n v="0"/>
    <n v="0"/>
    <n v="0"/>
    <n v="0"/>
    <n v="0"/>
    <n v="0"/>
    <n v="0"/>
    <n v="0"/>
    <n v="0"/>
    <n v="0"/>
    <n v="0"/>
    <n v="0"/>
  </r>
  <r>
    <x v="40"/>
    <x v="222"/>
    <n v="0"/>
    <n v="0"/>
    <n v="0"/>
    <n v="0"/>
    <n v="0"/>
    <n v="0"/>
    <n v="0"/>
    <n v="0"/>
    <n v="0"/>
    <n v="0"/>
    <n v="0"/>
    <n v="0"/>
  </r>
  <r>
    <x v="41"/>
    <x v="223"/>
    <n v="0"/>
    <n v="0"/>
    <n v="0"/>
    <n v="0"/>
    <n v="0"/>
    <n v="0"/>
    <n v="0"/>
    <n v="0"/>
    <n v="0"/>
    <n v="0"/>
    <n v="0"/>
    <n v="0"/>
  </r>
  <r>
    <x v="41"/>
    <x v="224"/>
    <n v="-4.7293724492192268E-11"/>
    <n v="0"/>
    <n v="0"/>
    <n v="-4.7293724492192268E-11"/>
    <n v="0"/>
    <n v="0"/>
    <n v="0"/>
    <n v="0"/>
    <n v="41935.539999992943"/>
    <n v="0"/>
    <n v="0"/>
    <n v="41935.539999992943"/>
  </r>
  <r>
    <x v="41"/>
    <x v="225"/>
    <n v="0"/>
    <n v="0"/>
    <n v="0"/>
    <n v="0"/>
    <n v="0"/>
    <n v="0"/>
    <n v="0"/>
    <n v="0"/>
    <n v="0"/>
    <n v="0"/>
    <n v="0"/>
    <n v="0"/>
  </r>
  <r>
    <x v="41"/>
    <x v="226"/>
    <n v="0"/>
    <n v="0"/>
    <n v="0"/>
    <n v="0"/>
    <n v="0"/>
    <n v="0"/>
    <n v="0"/>
    <n v="0"/>
    <n v="0"/>
    <n v="0"/>
    <n v="0"/>
    <n v="0"/>
  </r>
  <r>
    <x v="41"/>
    <x v="227"/>
    <n v="0"/>
    <n v="0"/>
    <n v="0"/>
    <n v="0"/>
    <n v="0"/>
    <n v="0"/>
    <n v="0"/>
    <n v="0"/>
    <n v="0"/>
    <n v="0"/>
    <n v="0"/>
    <n v="0"/>
  </r>
  <r>
    <x v="41"/>
    <x v="228"/>
    <n v="0"/>
    <n v="0"/>
    <n v="0"/>
    <n v="0"/>
    <n v="0"/>
    <n v="0"/>
    <n v="0"/>
    <n v="0"/>
    <n v="0"/>
    <n v="0"/>
    <n v="0"/>
    <n v="0"/>
  </r>
  <r>
    <x v="41"/>
    <x v="229"/>
    <n v="0"/>
    <n v="0"/>
    <n v="0"/>
    <n v="0"/>
    <n v="0"/>
    <n v="0"/>
    <n v="0"/>
    <n v="0"/>
    <n v="0"/>
    <n v="0"/>
    <n v="0"/>
    <n v="0"/>
  </r>
  <r>
    <x v="42"/>
    <x v="230"/>
    <n v="0"/>
    <n v="0"/>
    <n v="0"/>
    <n v="0"/>
    <n v="0"/>
    <n v="0"/>
    <n v="0"/>
    <n v="0"/>
    <n v="0"/>
    <n v="0"/>
    <n v="0"/>
    <n v="0"/>
  </r>
  <r>
    <x v="42"/>
    <x v="231"/>
    <n v="6822372.5599999893"/>
    <n v="0"/>
    <n v="0"/>
    <n v="6822372.5599999893"/>
    <n v="1300"/>
    <n v="0"/>
    <n v="0"/>
    <n v="1300"/>
    <n v="0"/>
    <n v="0"/>
    <n v="0"/>
    <n v="0"/>
  </r>
  <r>
    <x v="42"/>
    <x v="232"/>
    <n v="0"/>
    <n v="0"/>
    <n v="0"/>
    <n v="0"/>
    <n v="0"/>
    <n v="0"/>
    <n v="0"/>
    <n v="0"/>
    <n v="0"/>
    <n v="0"/>
    <n v="0"/>
    <n v="0"/>
  </r>
  <r>
    <x v="42"/>
    <x v="233"/>
    <n v="-133458.89000000001"/>
    <n v="0"/>
    <n v="0"/>
    <n v="-133458.89000000001"/>
    <n v="0"/>
    <n v="0"/>
    <n v="0"/>
    <n v="0"/>
    <n v="0"/>
    <n v="0"/>
    <n v="0"/>
    <n v="0"/>
  </r>
  <r>
    <x v="42"/>
    <x v="234"/>
    <n v="0"/>
    <n v="0"/>
    <n v="0"/>
    <n v="0"/>
    <n v="0"/>
    <n v="0"/>
    <n v="0"/>
    <n v="0"/>
    <n v="0"/>
    <n v="0"/>
    <n v="0"/>
    <n v="0"/>
  </r>
  <r>
    <x v="42"/>
    <x v="235"/>
    <n v="132014.45999999859"/>
    <n v="0"/>
    <n v="0"/>
    <n v="132014.45999999859"/>
    <n v="0"/>
    <n v="0"/>
    <n v="0"/>
    <n v="0"/>
    <n v="0"/>
    <n v="0"/>
    <n v="0"/>
    <n v="0"/>
  </r>
  <r>
    <x v="42"/>
    <x v="236"/>
    <n v="0"/>
    <n v="0"/>
    <n v="0"/>
    <n v="0"/>
    <n v="0"/>
    <n v="0"/>
    <n v="0"/>
    <n v="0"/>
    <n v="0"/>
    <n v="0"/>
    <n v="0"/>
    <n v="0"/>
  </r>
  <r>
    <x v="43"/>
    <x v="237"/>
    <n v="0"/>
    <n v="0"/>
    <n v="0"/>
    <n v="0"/>
    <n v="0"/>
    <n v="0"/>
    <n v="0"/>
    <n v="0"/>
    <n v="0"/>
    <n v="0"/>
    <n v="0"/>
    <n v="0"/>
  </r>
  <r>
    <x v="43"/>
    <x v="238"/>
    <n v="2542418.7799999956"/>
    <n v="0"/>
    <n v="0"/>
    <n v="2542418.7799999956"/>
    <n v="31925"/>
    <n v="0"/>
    <n v="0"/>
    <n v="31925"/>
    <n v="0"/>
    <n v="0"/>
    <n v="0"/>
    <n v="0"/>
  </r>
  <r>
    <x v="43"/>
    <x v="239"/>
    <n v="0"/>
    <n v="0"/>
    <n v="0"/>
    <n v="0"/>
    <n v="0"/>
    <n v="0"/>
    <n v="0"/>
    <n v="0"/>
    <n v="0"/>
    <n v="0"/>
    <n v="0"/>
    <n v="0"/>
  </r>
  <r>
    <x v="43"/>
    <x v="240"/>
    <n v="-1134959.6700000004"/>
    <n v="0"/>
    <n v="0"/>
    <n v="-1134959.6700000004"/>
    <n v="0"/>
    <n v="0"/>
    <n v="0"/>
    <n v="0"/>
    <n v="0"/>
    <n v="0"/>
    <n v="0"/>
    <n v="0"/>
  </r>
  <r>
    <x v="43"/>
    <x v="241"/>
    <n v="0"/>
    <n v="0"/>
    <n v="0"/>
    <n v="0"/>
    <n v="0"/>
    <n v="0"/>
    <n v="0"/>
    <n v="0"/>
    <n v="0"/>
    <n v="0"/>
    <n v="0"/>
    <n v="0"/>
  </r>
  <r>
    <x v="43"/>
    <x v="242"/>
    <n v="66706713.539999999"/>
    <n v="0"/>
    <n v="0"/>
    <n v="66706713.539999999"/>
    <n v="0"/>
    <n v="0"/>
    <n v="0"/>
    <n v="0"/>
    <n v="0"/>
    <n v="0"/>
    <n v="0"/>
    <n v="0"/>
  </r>
  <r>
    <x v="43"/>
    <x v="243"/>
    <n v="0"/>
    <n v="0"/>
    <n v="0"/>
    <n v="0"/>
    <n v="0"/>
    <n v="0"/>
    <n v="0"/>
    <n v="0"/>
    <n v="0"/>
    <n v="0"/>
    <n v="0"/>
    <n v="0"/>
  </r>
  <r>
    <x v="43"/>
    <x v="244"/>
    <n v="0"/>
    <n v="0"/>
    <n v="0"/>
    <n v="0"/>
    <n v="0"/>
    <n v="0"/>
    <n v="0"/>
    <n v="0"/>
    <n v="0"/>
    <n v="0"/>
    <n v="0"/>
    <n v="0"/>
  </r>
  <r>
    <x v="44"/>
    <x v="245"/>
    <n v="0"/>
    <n v="0"/>
    <n v="0"/>
    <n v="0"/>
    <n v="0"/>
    <n v="0"/>
    <n v="0"/>
    <n v="0"/>
    <n v="0"/>
    <n v="0"/>
    <n v="0"/>
    <n v="0"/>
  </r>
  <r>
    <x v="44"/>
    <x v="246"/>
    <n v="414281.88999999972"/>
    <n v="0"/>
    <n v="0"/>
    <n v="414281.88999999972"/>
    <n v="0"/>
    <n v="0"/>
    <n v="0"/>
    <n v="0"/>
    <n v="0"/>
    <n v="0"/>
    <n v="0"/>
    <n v="0"/>
  </r>
  <r>
    <x v="44"/>
    <x v="247"/>
    <n v="0"/>
    <n v="0"/>
    <n v="0"/>
    <n v="0"/>
    <n v="0"/>
    <n v="0"/>
    <n v="0"/>
    <n v="0"/>
    <n v="0"/>
    <n v="0"/>
    <n v="0"/>
    <n v="0"/>
  </r>
  <r>
    <x v="44"/>
    <x v="248"/>
    <n v="0"/>
    <n v="0"/>
    <n v="0"/>
    <n v="0"/>
    <n v="0"/>
    <n v="0"/>
    <n v="0"/>
    <n v="0"/>
    <n v="0"/>
    <n v="0"/>
    <n v="0"/>
    <n v="0"/>
  </r>
  <r>
    <x v="45"/>
    <x v="249"/>
    <n v="0"/>
    <n v="0"/>
    <n v="0"/>
    <n v="0"/>
    <n v="0"/>
    <n v="0"/>
    <n v="0"/>
    <n v="0"/>
    <n v="0"/>
    <n v="0"/>
    <n v="0"/>
    <n v="0"/>
  </r>
  <r>
    <x v="45"/>
    <x v="250"/>
    <n v="100397.45999999996"/>
    <n v="0"/>
    <n v="0"/>
    <n v="100397.45999999996"/>
    <n v="0"/>
    <n v="0"/>
    <n v="0"/>
    <n v="0"/>
    <n v="0"/>
    <n v="0"/>
    <n v="0"/>
    <n v="0"/>
  </r>
  <r>
    <x v="45"/>
    <x v="251"/>
    <n v="0"/>
    <n v="0"/>
    <n v="0"/>
    <n v="0"/>
    <n v="0"/>
    <n v="0"/>
    <n v="0"/>
    <n v="0"/>
    <n v="0"/>
    <n v="0"/>
    <n v="0"/>
    <n v="0"/>
  </r>
  <r>
    <x v="45"/>
    <x v="252"/>
    <n v="0"/>
    <n v="0"/>
    <n v="0"/>
    <n v="0"/>
    <n v="0"/>
    <n v="0"/>
    <n v="0"/>
    <n v="0"/>
    <n v="0"/>
    <n v="0"/>
    <n v="0"/>
    <n v="0"/>
  </r>
  <r>
    <x v="45"/>
    <x v="253"/>
    <n v="0"/>
    <n v="0"/>
    <n v="0"/>
    <n v="0"/>
    <n v="0"/>
    <n v="0"/>
    <n v="0"/>
    <n v="0"/>
    <n v="0"/>
    <n v="0"/>
    <n v="0"/>
    <n v="0"/>
  </r>
  <r>
    <x v="45"/>
    <x v="254"/>
    <n v="0"/>
    <n v="0"/>
    <n v="0"/>
    <n v="0"/>
    <n v="0"/>
    <n v="0"/>
    <n v="0"/>
    <n v="0"/>
    <n v="0"/>
    <n v="0"/>
    <n v="0"/>
    <n v="0"/>
  </r>
  <r>
    <x v="45"/>
    <x v="255"/>
    <n v="0"/>
    <n v="0"/>
    <n v="0"/>
    <n v="0"/>
    <n v="0"/>
    <n v="0"/>
    <n v="0"/>
    <n v="0"/>
    <n v="0"/>
    <n v="0"/>
    <n v="0"/>
    <n v="0"/>
  </r>
  <r>
    <x v="45"/>
    <x v="256"/>
    <n v="0"/>
    <n v="0"/>
    <n v="0"/>
    <n v="0"/>
    <n v="0"/>
    <n v="0"/>
    <n v="0"/>
    <n v="0"/>
    <n v="0"/>
    <n v="0"/>
    <n v="0"/>
    <n v="0"/>
  </r>
  <r>
    <x v="46"/>
    <x v="257"/>
    <n v="0"/>
    <n v="0"/>
    <n v="0"/>
    <n v="0"/>
    <n v="0"/>
    <n v="0"/>
    <n v="0"/>
    <n v="0"/>
    <n v="0"/>
    <n v="0"/>
    <n v="0"/>
    <n v="0"/>
  </r>
  <r>
    <x v="46"/>
    <x v="258"/>
    <n v="4544202.2500000093"/>
    <n v="0"/>
    <n v="0"/>
    <n v="4544202.2500000093"/>
    <n v="4300"/>
    <n v="0"/>
    <n v="0"/>
    <n v="4300"/>
    <n v="1072843.7700000047"/>
    <n v="0"/>
    <n v="0"/>
    <n v="1072843.7700000047"/>
  </r>
  <r>
    <x v="46"/>
    <x v="259"/>
    <n v="771.4999999999709"/>
    <n v="0"/>
    <n v="0"/>
    <n v="771.4999999999709"/>
    <n v="0"/>
    <n v="0"/>
    <n v="0"/>
    <n v="0"/>
    <n v="-771.5"/>
    <n v="0"/>
    <n v="0"/>
    <n v="-771.5"/>
  </r>
  <r>
    <x v="46"/>
    <x v="260"/>
    <n v="-197967.94000000041"/>
    <n v="0"/>
    <n v="0"/>
    <n v="-197967.94000000041"/>
    <n v="0"/>
    <n v="0"/>
    <n v="0"/>
    <n v="0"/>
    <n v="-313463.46999999974"/>
    <n v="0"/>
    <n v="0"/>
    <n v="-313463.46999999974"/>
  </r>
  <r>
    <x v="46"/>
    <x v="261"/>
    <n v="0"/>
    <n v="0"/>
    <n v="0"/>
    <n v="0"/>
    <n v="0"/>
    <n v="0"/>
    <n v="0"/>
    <n v="0"/>
    <n v="0"/>
    <n v="0"/>
    <n v="0"/>
    <n v="0"/>
  </r>
  <r>
    <x v="46"/>
    <x v="262"/>
    <n v="1.4551915228366852E-11"/>
    <n v="0"/>
    <n v="0"/>
    <n v="1.4551915228366852E-11"/>
    <n v="0"/>
    <n v="0"/>
    <n v="0"/>
    <n v="0"/>
    <n v="0"/>
    <n v="0"/>
    <n v="0"/>
    <n v="0"/>
  </r>
  <r>
    <x v="46"/>
    <x v="263"/>
    <n v="0"/>
    <n v="0"/>
    <n v="0"/>
    <n v="0"/>
    <n v="0"/>
    <n v="0"/>
    <n v="0"/>
    <n v="0"/>
    <n v="0"/>
    <n v="0"/>
    <n v="0"/>
    <n v="0"/>
  </r>
  <r>
    <x v="47"/>
    <x v="264"/>
    <n v="0"/>
    <n v="0"/>
    <n v="0"/>
    <n v="0"/>
    <n v="0"/>
    <n v="0"/>
    <n v="0"/>
    <n v="0"/>
    <n v="0"/>
    <n v="0"/>
    <n v="0"/>
    <n v="0"/>
  </r>
  <r>
    <x v="47"/>
    <x v="265"/>
    <n v="0"/>
    <n v="0"/>
    <n v="0"/>
    <n v="0"/>
    <n v="0"/>
    <n v="0"/>
    <n v="0"/>
    <n v="0"/>
    <n v="0"/>
    <n v="0"/>
    <n v="0"/>
    <n v="0"/>
  </r>
  <r>
    <x v="47"/>
    <x v="266"/>
    <n v="0"/>
    <n v="0"/>
    <n v="0"/>
    <n v="0"/>
    <n v="0"/>
    <n v="0"/>
    <n v="0"/>
    <n v="0"/>
    <n v="0"/>
    <n v="0"/>
    <n v="0"/>
    <n v="0"/>
  </r>
  <r>
    <x v="47"/>
    <x v="267"/>
    <n v="0"/>
    <n v="0"/>
    <n v="0"/>
    <n v="0"/>
    <n v="0"/>
    <n v="0"/>
    <n v="0"/>
    <n v="0"/>
    <n v="0"/>
    <n v="0"/>
    <n v="0"/>
    <n v="0"/>
  </r>
  <r>
    <x v="47"/>
    <x v="268"/>
    <n v="0"/>
    <n v="0"/>
    <n v="0"/>
    <n v="0"/>
    <n v="0"/>
    <n v="0"/>
    <n v="0"/>
    <n v="0"/>
    <n v="0"/>
    <n v="0"/>
    <n v="0"/>
    <n v="0"/>
  </r>
  <r>
    <x v="47"/>
    <x v="269"/>
    <n v="0"/>
    <n v="0"/>
    <n v="0"/>
    <n v="0"/>
    <n v="0"/>
    <n v="0"/>
    <n v="0"/>
    <n v="0"/>
    <n v="0"/>
    <n v="0"/>
    <n v="0"/>
    <n v="0"/>
  </r>
  <r>
    <x v="47"/>
    <x v="270"/>
    <n v="0"/>
    <n v="0"/>
    <n v="0"/>
    <n v="0"/>
    <n v="0"/>
    <n v="0"/>
    <n v="0"/>
    <n v="0"/>
    <n v="0"/>
    <n v="0"/>
    <n v="0"/>
    <n v="0"/>
  </r>
  <r>
    <x v="47"/>
    <x v="271"/>
    <n v="0"/>
    <n v="0"/>
    <n v="0"/>
    <n v="0"/>
    <n v="0"/>
    <n v="0"/>
    <n v="0"/>
    <n v="0"/>
    <n v="0"/>
    <n v="0"/>
    <n v="0"/>
    <n v="0"/>
  </r>
  <r>
    <x v="48"/>
    <x v="272"/>
    <n v="0"/>
    <n v="0"/>
    <n v="0"/>
    <n v="0"/>
    <n v="0"/>
    <n v="0"/>
    <n v="0"/>
    <n v="0"/>
    <n v="0"/>
    <n v="0"/>
    <n v="0"/>
    <n v="0"/>
  </r>
  <r>
    <x v="48"/>
    <x v="273"/>
    <n v="210450.7800000507"/>
    <n v="0"/>
    <n v="0"/>
    <n v="210450.7800000507"/>
    <n v="11355.74"/>
    <n v="0"/>
    <n v="0"/>
    <n v="11355.74"/>
    <n v="-439561.7099999896"/>
    <n v="0"/>
    <n v="0"/>
    <n v="-439561.7099999896"/>
  </r>
  <r>
    <x v="48"/>
    <x v="274"/>
    <n v="-239073824.33000001"/>
    <n v="0"/>
    <n v="0"/>
    <n v="-239073824.33000001"/>
    <n v="0"/>
    <n v="0"/>
    <n v="0"/>
    <n v="0"/>
    <n v="7321666.9800000004"/>
    <n v="0"/>
    <n v="0"/>
    <n v="7321666.9800000004"/>
  </r>
  <r>
    <x v="48"/>
    <x v="275"/>
    <n v="0"/>
    <n v="0"/>
    <n v="0"/>
    <n v="0"/>
    <n v="0"/>
    <n v="0"/>
    <n v="0"/>
    <n v="0"/>
    <n v="0"/>
    <n v="0"/>
    <n v="0"/>
    <n v="0"/>
  </r>
  <r>
    <x v="48"/>
    <x v="276"/>
    <n v="0"/>
    <n v="0"/>
    <n v="0"/>
    <n v="0"/>
    <n v="0"/>
    <n v="0"/>
    <n v="0"/>
    <n v="0"/>
    <n v="0"/>
    <n v="0"/>
    <n v="0"/>
    <n v="0"/>
  </r>
  <r>
    <x v="48"/>
    <x v="277"/>
    <n v="10577664.630000001"/>
    <n v="0"/>
    <n v="0"/>
    <n v="10577664.630000001"/>
    <n v="0"/>
    <n v="0"/>
    <n v="0"/>
    <n v="0"/>
    <n v="50034104.579999998"/>
    <n v="0"/>
    <n v="0"/>
    <n v="50034104.579999998"/>
  </r>
  <r>
    <x v="48"/>
    <x v="278"/>
    <n v="0"/>
    <n v="0"/>
    <n v="0"/>
    <n v="0"/>
    <n v="0"/>
    <n v="0"/>
    <n v="0"/>
    <n v="0"/>
    <n v="0"/>
    <n v="0"/>
    <n v="0"/>
    <n v="0"/>
  </r>
  <r>
    <x v="48"/>
    <x v="279"/>
    <n v="0"/>
    <n v="0"/>
    <n v="0"/>
    <n v="0"/>
    <n v="0"/>
    <n v="0"/>
    <n v="0"/>
    <n v="0"/>
    <n v="0"/>
    <n v="0"/>
    <n v="0"/>
    <n v="0"/>
  </r>
  <r>
    <x v="48"/>
    <x v="280"/>
    <n v="0"/>
    <n v="0"/>
    <n v="0"/>
    <n v="0"/>
    <n v="0"/>
    <n v="0"/>
    <n v="0"/>
    <n v="0"/>
    <n v="0"/>
    <n v="0"/>
    <n v="0"/>
    <n v="0"/>
  </r>
  <r>
    <x v="48"/>
    <x v="281"/>
    <n v="0"/>
    <n v="0"/>
    <n v="0"/>
    <n v="0"/>
    <n v="0"/>
    <n v="0"/>
    <n v="0"/>
    <n v="0"/>
    <n v="0"/>
    <n v="0"/>
    <n v="0"/>
    <n v="0"/>
  </r>
  <r>
    <x v="48"/>
    <x v="282"/>
    <n v="0"/>
    <n v="0"/>
    <n v="0"/>
    <n v="0"/>
    <n v="0"/>
    <n v="0"/>
    <n v="0"/>
    <n v="0"/>
    <n v="0"/>
    <n v="0"/>
    <n v="0"/>
    <n v="0"/>
  </r>
  <r>
    <x v="48"/>
    <x v="283"/>
    <n v="0"/>
    <n v="0"/>
    <n v="0"/>
    <n v="0"/>
    <n v="0"/>
    <n v="0"/>
    <n v="0"/>
    <n v="0"/>
    <n v="0"/>
    <n v="0"/>
    <n v="0"/>
    <n v="0"/>
  </r>
  <r>
    <x v="48"/>
    <x v="284"/>
    <n v="0"/>
    <n v="0"/>
    <n v="0"/>
    <n v="0"/>
    <n v="0"/>
    <n v="0"/>
    <n v="0"/>
    <n v="0"/>
    <n v="0"/>
    <n v="0"/>
    <n v="0"/>
    <n v="0"/>
  </r>
  <r>
    <x v="48"/>
    <x v="285"/>
    <n v="0"/>
    <n v="0"/>
    <n v="0"/>
    <n v="0"/>
    <n v="0"/>
    <n v="0"/>
    <n v="0"/>
    <n v="0"/>
    <n v="0"/>
    <n v="0"/>
    <n v="0"/>
    <n v="0"/>
  </r>
  <r>
    <x v="49"/>
    <x v="286"/>
    <n v="0"/>
    <n v="0"/>
    <n v="0"/>
    <n v="0"/>
    <n v="0"/>
    <n v="0"/>
    <n v="0"/>
    <n v="0"/>
    <n v="0"/>
    <n v="0"/>
    <n v="0"/>
    <n v="0"/>
  </r>
  <r>
    <x v="49"/>
    <x v="287"/>
    <n v="-2081250.6499999962"/>
    <n v="0"/>
    <n v="0"/>
    <n v="-2081250.6499999962"/>
    <n v="59600"/>
    <n v="0"/>
    <n v="0"/>
    <n v="59600"/>
    <n v="0"/>
    <n v="0"/>
    <n v="0"/>
    <n v="0"/>
  </r>
  <r>
    <x v="49"/>
    <x v="288"/>
    <n v="519883.86000000004"/>
    <n v="0"/>
    <n v="0"/>
    <n v="519883.86000000004"/>
    <n v="0"/>
    <n v="0"/>
    <n v="0"/>
    <n v="0"/>
    <n v="0"/>
    <n v="0"/>
    <n v="0"/>
    <n v="0"/>
  </r>
  <r>
    <x v="49"/>
    <x v="289"/>
    <n v="-292004.19"/>
    <n v="0"/>
    <n v="0"/>
    <n v="-292004.19"/>
    <n v="0"/>
    <n v="0"/>
    <n v="0"/>
    <n v="0"/>
    <n v="0"/>
    <n v="0"/>
    <n v="0"/>
    <n v="0"/>
  </r>
  <r>
    <x v="49"/>
    <x v="290"/>
    <n v="0"/>
    <n v="0"/>
    <n v="0"/>
    <n v="0"/>
    <n v="0"/>
    <n v="0"/>
    <n v="0"/>
    <n v="0"/>
    <n v="0"/>
    <n v="0"/>
    <n v="0"/>
    <n v="0"/>
  </r>
  <r>
    <x v="49"/>
    <x v="291"/>
    <n v="249339.59000000008"/>
    <n v="0"/>
    <n v="0"/>
    <n v="249339.59000000008"/>
    <n v="0"/>
    <n v="0"/>
    <n v="0"/>
    <n v="0"/>
    <n v="0"/>
    <n v="0"/>
    <n v="0"/>
    <n v="0"/>
  </r>
  <r>
    <x v="49"/>
    <x v="292"/>
    <n v="0.1"/>
    <n v="0"/>
    <n v="0"/>
    <n v="0.1"/>
    <n v="0"/>
    <n v="0"/>
    <n v="0"/>
    <n v="0"/>
    <n v="0"/>
    <n v="0"/>
    <n v="0"/>
    <n v="0"/>
  </r>
  <r>
    <x v="50"/>
    <x v="293"/>
    <n v="0"/>
    <n v="0"/>
    <n v="0"/>
    <n v="0"/>
    <n v="0"/>
    <n v="0"/>
    <n v="0"/>
    <n v="0"/>
    <n v="0"/>
    <n v="0"/>
    <n v="0"/>
    <n v="0"/>
  </r>
  <r>
    <x v="50"/>
    <x v="294"/>
    <n v="0"/>
    <n v="0"/>
    <n v="0"/>
    <n v="0"/>
    <n v="0"/>
    <n v="0"/>
    <n v="0"/>
    <n v="0"/>
    <n v="0"/>
    <n v="0"/>
    <n v="0"/>
    <n v="0"/>
  </r>
  <r>
    <x v="50"/>
    <x v="295"/>
    <n v="0"/>
    <n v="0"/>
    <n v="0"/>
    <n v="0"/>
    <n v="0"/>
    <n v="0"/>
    <n v="0"/>
    <n v="0"/>
    <n v="0"/>
    <n v="0"/>
    <n v="0"/>
    <n v="0"/>
  </r>
  <r>
    <x v="50"/>
    <x v="296"/>
    <n v="0"/>
    <n v="0"/>
    <n v="0"/>
    <n v="0"/>
    <n v="0"/>
    <n v="0"/>
    <n v="0"/>
    <n v="0"/>
    <n v="0"/>
    <n v="0"/>
    <n v="0"/>
    <n v="0"/>
  </r>
  <r>
    <x v="50"/>
    <x v="297"/>
    <n v="0"/>
    <n v="0"/>
    <n v="0"/>
    <n v="0"/>
    <n v="0"/>
    <n v="0"/>
    <n v="0"/>
    <n v="0"/>
    <n v="0"/>
    <n v="0"/>
    <n v="0"/>
    <n v="0"/>
  </r>
  <r>
    <x v="51"/>
    <x v="298"/>
    <n v="0"/>
    <n v="0"/>
    <n v="0"/>
    <n v="0"/>
    <n v="0"/>
    <n v="0"/>
    <n v="0"/>
    <n v="0"/>
    <n v="0"/>
    <n v="0"/>
    <n v="0"/>
    <n v="0"/>
  </r>
  <r>
    <x v="52"/>
    <x v="299"/>
    <n v="0"/>
    <n v="0"/>
    <n v="0"/>
    <n v="0"/>
    <n v="0"/>
    <n v="0"/>
    <n v="0"/>
    <n v="0"/>
    <n v="0"/>
    <n v="0"/>
    <n v="0"/>
    <n v="0"/>
  </r>
  <r>
    <x v="52"/>
    <x v="300"/>
    <n v="1399889.6199999999"/>
    <n v="0"/>
    <n v="0"/>
    <n v="1399889.6199999999"/>
    <n v="0"/>
    <n v="0"/>
    <n v="0"/>
    <n v="0"/>
    <n v="20997406.93"/>
    <n v="0"/>
    <n v="0"/>
    <n v="20997406.93"/>
  </r>
  <r>
    <x v="52"/>
    <x v="301"/>
    <n v="0"/>
    <n v="0"/>
    <n v="0"/>
    <n v="0"/>
    <n v="0"/>
    <n v="0"/>
    <n v="0"/>
    <n v="0"/>
    <n v="0"/>
    <n v="0"/>
    <n v="0"/>
    <n v="0"/>
  </r>
  <r>
    <x v="52"/>
    <x v="302"/>
    <n v="0"/>
    <n v="0"/>
    <n v="0"/>
    <n v="0"/>
    <n v="0"/>
    <n v="0"/>
    <n v="0"/>
    <n v="0"/>
    <n v="-253039.29"/>
    <n v="0"/>
    <n v="0"/>
    <n v="-253039.29"/>
  </r>
  <r>
    <x v="52"/>
    <x v="303"/>
    <n v="0"/>
    <n v="0"/>
    <n v="0"/>
    <n v="0"/>
    <n v="0"/>
    <n v="0"/>
    <n v="0"/>
    <n v="0"/>
    <n v="0"/>
    <n v="0"/>
    <n v="0"/>
    <n v="0"/>
  </r>
  <r>
    <x v="52"/>
    <x v="304"/>
    <n v="0"/>
    <n v="0"/>
    <n v="0"/>
    <n v="0"/>
    <n v="0"/>
    <n v="0"/>
    <n v="0"/>
    <n v="0"/>
    <n v="0"/>
    <n v="0"/>
    <n v="0"/>
    <n v="0"/>
  </r>
  <r>
    <x v="52"/>
    <x v="305"/>
    <n v="0"/>
    <n v="0"/>
    <n v="0"/>
    <n v="0"/>
    <n v="0"/>
    <n v="0"/>
    <n v="0"/>
    <n v="0"/>
    <n v="4299.25"/>
    <n v="0"/>
    <n v="0"/>
    <n v="4299.25"/>
  </r>
  <r>
    <x v="53"/>
    <x v="306"/>
    <n v="0"/>
    <n v="0"/>
    <n v="0"/>
    <n v="0"/>
    <n v="0"/>
    <n v="0"/>
    <n v="0"/>
    <n v="0"/>
    <n v="0"/>
    <n v="0"/>
    <n v="0"/>
    <n v="0"/>
  </r>
  <r>
    <x v="53"/>
    <x v="307"/>
    <n v="-2686857.1100000013"/>
    <n v="0"/>
    <n v="0"/>
    <n v="-2686857.1100000013"/>
    <n v="0"/>
    <n v="0"/>
    <n v="0"/>
    <n v="0"/>
    <n v="0"/>
    <n v="0"/>
    <n v="0"/>
    <n v="0"/>
  </r>
  <r>
    <x v="53"/>
    <x v="308"/>
    <n v="26051438.280000001"/>
    <n v="0"/>
    <n v="0"/>
    <n v="26051438.280000001"/>
    <n v="0"/>
    <n v="0"/>
    <n v="0"/>
    <n v="0"/>
    <n v="0"/>
    <n v="0"/>
    <n v="0"/>
    <n v="0"/>
  </r>
  <r>
    <x v="53"/>
    <x v="309"/>
    <n v="460421.06000000006"/>
    <n v="0"/>
    <n v="0"/>
    <n v="460421.06000000006"/>
    <n v="0"/>
    <n v="0"/>
    <n v="0"/>
    <n v="0"/>
    <n v="0"/>
    <n v="0"/>
    <n v="0"/>
    <n v="0"/>
  </r>
  <r>
    <x v="53"/>
    <x v="310"/>
    <n v="0"/>
    <n v="0"/>
    <n v="0"/>
    <n v="0"/>
    <n v="0"/>
    <n v="0"/>
    <n v="0"/>
    <n v="0"/>
    <n v="0"/>
    <n v="0"/>
    <n v="0"/>
    <n v="0"/>
  </r>
  <r>
    <x v="53"/>
    <x v="311"/>
    <n v="1148730.78"/>
    <n v="0"/>
    <n v="0"/>
    <n v="1148730.78"/>
    <n v="0"/>
    <n v="0"/>
    <n v="0"/>
    <n v="0"/>
    <n v="0"/>
    <n v="0"/>
    <n v="0"/>
    <n v="0"/>
  </r>
  <r>
    <x v="53"/>
    <x v="312"/>
    <n v="0"/>
    <n v="0"/>
    <n v="0"/>
    <n v="0"/>
    <n v="0"/>
    <n v="0"/>
    <n v="0"/>
    <n v="0"/>
    <n v="0"/>
    <n v="0"/>
    <n v="0"/>
    <n v="0"/>
  </r>
  <r>
    <x v="53"/>
    <x v="313"/>
    <n v="198690"/>
    <n v="0"/>
    <n v="0"/>
    <n v="198690"/>
    <n v="0"/>
    <n v="0"/>
    <n v="0"/>
    <n v="0"/>
    <n v="0"/>
    <n v="0"/>
    <n v="0"/>
    <n v="0"/>
  </r>
  <r>
    <x v="53"/>
    <x v="314"/>
    <n v="-165484.39000000001"/>
    <n v="0"/>
    <n v="0"/>
    <n v="-165484.39000000001"/>
    <n v="0"/>
    <n v="0"/>
    <n v="0"/>
    <n v="0"/>
    <n v="0"/>
    <n v="0"/>
    <n v="0"/>
    <n v="0"/>
  </r>
  <r>
    <x v="54"/>
    <x v="315"/>
    <n v="0"/>
    <n v="0"/>
    <n v="0"/>
    <n v="0"/>
    <n v="0"/>
    <n v="0"/>
    <n v="0"/>
    <n v="0"/>
    <n v="0"/>
    <n v="0"/>
    <n v="0"/>
    <n v="0"/>
  </r>
  <r>
    <x v="54"/>
    <x v="316"/>
    <n v="0"/>
    <n v="0"/>
    <n v="0"/>
    <n v="0"/>
    <n v="0"/>
    <n v="0"/>
    <n v="0"/>
    <n v="0"/>
    <n v="0"/>
    <n v="0"/>
    <n v="0"/>
    <n v="0"/>
  </r>
  <r>
    <x v="54"/>
    <x v="317"/>
    <n v="0"/>
    <n v="0"/>
    <n v="0"/>
    <n v="0"/>
    <n v="0"/>
    <n v="0"/>
    <n v="0"/>
    <n v="0"/>
    <n v="0"/>
    <n v="0"/>
    <n v="0"/>
    <n v="0"/>
  </r>
  <r>
    <x v="55"/>
    <x v="318"/>
    <n v="0"/>
    <n v="0"/>
    <n v="0"/>
    <n v="0"/>
    <n v="0"/>
    <n v="0"/>
    <n v="0"/>
    <n v="0"/>
    <n v="0"/>
    <n v="0"/>
    <n v="0"/>
    <n v="0"/>
  </r>
  <r>
    <x v="55"/>
    <x v="319"/>
    <n v="5522286.3500000006"/>
    <n v="0"/>
    <n v="0"/>
    <n v="5522286.3500000006"/>
    <n v="0"/>
    <n v="0"/>
    <n v="0"/>
    <n v="0"/>
    <n v="45210396.710000038"/>
    <n v="0"/>
    <n v="0"/>
    <n v="45210396.710000038"/>
  </r>
  <r>
    <x v="55"/>
    <x v="320"/>
    <n v="0"/>
    <n v="0"/>
    <n v="0"/>
    <n v="0"/>
    <n v="0"/>
    <n v="0"/>
    <n v="0"/>
    <n v="0"/>
    <n v="0"/>
    <n v="0"/>
    <n v="0"/>
    <n v="0"/>
  </r>
  <r>
    <x v="55"/>
    <x v="321"/>
    <n v="0"/>
    <n v="0"/>
    <n v="0"/>
    <n v="0"/>
    <n v="0"/>
    <n v="0"/>
    <n v="0"/>
    <n v="0"/>
    <n v="-8003820.7800000003"/>
    <n v="0"/>
    <n v="0"/>
    <n v="-8003820.7800000003"/>
  </r>
  <r>
    <x v="55"/>
    <x v="322"/>
    <n v="0"/>
    <n v="0"/>
    <n v="0"/>
    <n v="0"/>
    <n v="0"/>
    <n v="0"/>
    <n v="0"/>
    <n v="0"/>
    <n v="-7207968.8900000006"/>
    <n v="0"/>
    <n v="0"/>
    <n v="-7207968.8900000006"/>
  </r>
  <r>
    <x v="55"/>
    <x v="323"/>
    <n v="0"/>
    <n v="0"/>
    <n v="0"/>
    <n v="0"/>
    <n v="0"/>
    <n v="0"/>
    <n v="0"/>
    <n v="0"/>
    <n v="0"/>
    <n v="0"/>
    <n v="0"/>
    <n v="0"/>
  </r>
  <r>
    <x v="55"/>
    <x v="324"/>
    <n v="0"/>
    <n v="0"/>
    <n v="0"/>
    <n v="0"/>
    <n v="0"/>
    <n v="0"/>
    <n v="0"/>
    <n v="0"/>
    <n v="0"/>
    <n v="0"/>
    <n v="0"/>
    <n v="0"/>
  </r>
  <r>
    <x v="56"/>
    <x v="325"/>
    <n v="0"/>
    <n v="0"/>
    <n v="0"/>
    <n v="0"/>
    <n v="0"/>
    <n v="0"/>
    <n v="0"/>
    <n v="0"/>
    <n v="0"/>
    <n v="0"/>
    <n v="0"/>
    <n v="0"/>
  </r>
  <r>
    <x v="56"/>
    <x v="326"/>
    <n v="0"/>
    <n v="0"/>
    <n v="0"/>
    <n v="0"/>
    <n v="0"/>
    <n v="0"/>
    <n v="0"/>
    <n v="0"/>
    <n v="0"/>
    <n v="0"/>
    <n v="0"/>
    <n v="0"/>
  </r>
  <r>
    <x v="56"/>
    <x v="327"/>
    <n v="0"/>
    <n v="0"/>
    <n v="0"/>
    <n v="0"/>
    <n v="0"/>
    <n v="0"/>
    <n v="0"/>
    <n v="0"/>
    <n v="0"/>
    <n v="0"/>
    <n v="0"/>
    <n v="0"/>
  </r>
  <r>
    <x v="56"/>
    <x v="328"/>
    <n v="0"/>
    <n v="0"/>
    <n v="0"/>
    <n v="0"/>
    <n v="0"/>
    <n v="0"/>
    <n v="0"/>
    <n v="0"/>
    <n v="0"/>
    <n v="0"/>
    <n v="0"/>
    <n v="0"/>
  </r>
  <r>
    <x v="56"/>
    <x v="329"/>
    <n v="0"/>
    <n v="0"/>
    <n v="0"/>
    <n v="0"/>
    <n v="0"/>
    <n v="0"/>
    <n v="0"/>
    <n v="0"/>
    <n v="0"/>
    <n v="0"/>
    <n v="0"/>
    <n v="0"/>
  </r>
  <r>
    <x v="56"/>
    <x v="330"/>
    <n v="0"/>
    <n v="0"/>
    <n v="0"/>
    <n v="0"/>
    <n v="0"/>
    <n v="0"/>
    <n v="0"/>
    <n v="0"/>
    <n v="0"/>
    <n v="0"/>
    <n v="0"/>
    <n v="0"/>
  </r>
  <r>
    <x v="56"/>
    <x v="331"/>
    <n v="0"/>
    <n v="0"/>
    <n v="0"/>
    <n v="0"/>
    <n v="0"/>
    <n v="0"/>
    <n v="0"/>
    <n v="0"/>
    <n v="0"/>
    <n v="0"/>
    <n v="0"/>
    <n v="0"/>
  </r>
  <r>
    <x v="56"/>
    <x v="332"/>
    <n v="0"/>
    <n v="0"/>
    <n v="0"/>
    <n v="0"/>
    <n v="0"/>
    <n v="0"/>
    <n v="0"/>
    <n v="0"/>
    <n v="0"/>
    <n v="0"/>
    <n v="0"/>
    <n v="0"/>
  </r>
  <r>
    <x v="56"/>
    <x v="333"/>
    <n v="0"/>
    <n v="0"/>
    <n v="0"/>
    <n v="0"/>
    <n v="0"/>
    <n v="0"/>
    <n v="0"/>
    <n v="0"/>
    <n v="0"/>
    <n v="0"/>
    <n v="0"/>
    <n v="0"/>
  </r>
  <r>
    <x v="56"/>
    <x v="334"/>
    <n v="0"/>
    <n v="0"/>
    <n v="0"/>
    <n v="0"/>
    <n v="0"/>
    <n v="0"/>
    <n v="0"/>
    <n v="0"/>
    <n v="0"/>
    <n v="0"/>
    <n v="0"/>
    <n v="0"/>
  </r>
  <r>
    <x v="56"/>
    <x v="335"/>
    <n v="0"/>
    <n v="0"/>
    <n v="0"/>
    <n v="0"/>
    <n v="0"/>
    <n v="0"/>
    <n v="0"/>
    <n v="0"/>
    <n v="0"/>
    <n v="0"/>
    <n v="0"/>
    <n v="0"/>
  </r>
  <r>
    <x v="56"/>
    <x v="336"/>
    <n v="0"/>
    <n v="0"/>
    <n v="0"/>
    <n v="0"/>
    <n v="0"/>
    <n v="0"/>
    <n v="0"/>
    <n v="0"/>
    <n v="0"/>
    <n v="0"/>
    <n v="0"/>
    <n v="0"/>
  </r>
  <r>
    <x v="56"/>
    <x v="337"/>
    <n v="0"/>
    <n v="0"/>
    <n v="0"/>
    <n v="0"/>
    <n v="0"/>
    <n v="0"/>
    <n v="0"/>
    <n v="0"/>
    <n v="0"/>
    <n v="0"/>
    <n v="0"/>
    <n v="0"/>
  </r>
  <r>
    <x v="56"/>
    <x v="338"/>
    <n v="0"/>
    <n v="0"/>
    <n v="0"/>
    <n v="0"/>
    <n v="0"/>
    <n v="0"/>
    <n v="0"/>
    <n v="0"/>
    <n v="0"/>
    <n v="0"/>
    <n v="0"/>
    <n v="0"/>
  </r>
  <r>
    <x v="56"/>
    <x v="339"/>
    <n v="0"/>
    <n v="0"/>
    <n v="0"/>
    <n v="0"/>
    <n v="0"/>
    <n v="0"/>
    <n v="0"/>
    <n v="0"/>
    <n v="0"/>
    <n v="0"/>
    <n v="0"/>
    <n v="0"/>
  </r>
  <r>
    <x v="57"/>
    <x v="340"/>
    <n v="0"/>
    <n v="0"/>
    <n v="0"/>
    <n v="0"/>
    <n v="0"/>
    <n v="0"/>
    <n v="0"/>
    <n v="0"/>
    <n v="0"/>
    <n v="0"/>
    <n v="0"/>
    <n v="0"/>
  </r>
  <r>
    <x v="58"/>
    <x v="341"/>
    <n v="0"/>
    <n v="0"/>
    <n v="0"/>
    <n v="0"/>
    <n v="0"/>
    <n v="0"/>
    <n v="0"/>
    <n v="0"/>
    <n v="0"/>
    <n v="0"/>
    <n v="0"/>
    <n v="0"/>
  </r>
  <r>
    <x v="58"/>
    <x v="342"/>
    <n v="1554916.5900000005"/>
    <n v="0"/>
    <n v="0"/>
    <n v="1554916.5900000005"/>
    <n v="150"/>
    <n v="0"/>
    <n v="0"/>
    <n v="150"/>
    <n v="4105712.1700000004"/>
    <n v="0"/>
    <n v="0"/>
    <n v="4105712.1700000004"/>
  </r>
  <r>
    <x v="58"/>
    <x v="343"/>
    <n v="97172.819999999992"/>
    <n v="0"/>
    <n v="0"/>
    <n v="97172.819999999992"/>
    <n v="0"/>
    <n v="0"/>
    <n v="0"/>
    <n v="0"/>
    <n v="-97172.819999999992"/>
    <n v="0"/>
    <n v="0"/>
    <n v="-97172.819999999992"/>
  </r>
  <r>
    <x v="58"/>
    <x v="344"/>
    <n v="0"/>
    <n v="0"/>
    <n v="0"/>
    <n v="0"/>
    <n v="0"/>
    <n v="0"/>
    <n v="0"/>
    <n v="0"/>
    <n v="0"/>
    <n v="0"/>
    <n v="0"/>
    <n v="0"/>
  </r>
  <r>
    <x v="59"/>
    <x v="345"/>
    <n v="144974483.56"/>
    <n v="0"/>
    <n v="0"/>
    <n v="144974483.56"/>
    <n v="0"/>
    <n v="0"/>
    <n v="0"/>
    <n v="0"/>
    <n v="0"/>
    <n v="0"/>
    <n v="0"/>
    <n v="0"/>
  </r>
  <r>
    <x v="60"/>
    <x v="346"/>
    <n v="0"/>
    <n v="0"/>
    <n v="0"/>
    <n v="0"/>
    <n v="0"/>
    <n v="0"/>
    <n v="0"/>
    <n v="0"/>
    <n v="0"/>
    <n v="0"/>
    <n v="0"/>
    <n v="0"/>
  </r>
  <r>
    <x v="60"/>
    <x v="347"/>
    <n v="429111.42999999982"/>
    <n v="0"/>
    <n v="0"/>
    <n v="429111.42999999982"/>
    <n v="0"/>
    <n v="0"/>
    <n v="0"/>
    <n v="0"/>
    <n v="0"/>
    <n v="0"/>
    <n v="0"/>
    <n v="0"/>
  </r>
  <r>
    <x v="60"/>
    <x v="348"/>
    <n v="0"/>
    <n v="0"/>
    <n v="0"/>
    <n v="0"/>
    <n v="0"/>
    <n v="0"/>
    <n v="0"/>
    <n v="0"/>
    <n v="0"/>
    <n v="0"/>
    <n v="0"/>
    <n v="0"/>
  </r>
  <r>
    <x v="60"/>
    <x v="349"/>
    <n v="0"/>
    <n v="0"/>
    <n v="0"/>
    <n v="0"/>
    <n v="0"/>
    <n v="0"/>
    <n v="0"/>
    <n v="0"/>
    <n v="0"/>
    <n v="0"/>
    <n v="0"/>
    <n v="0"/>
  </r>
  <r>
    <x v="61"/>
    <x v="350"/>
    <n v="0"/>
    <n v="0"/>
    <n v="0"/>
    <n v="0"/>
    <n v="0"/>
    <n v="0"/>
    <n v="0"/>
    <n v="0"/>
    <n v="0"/>
    <n v="0"/>
    <n v="0"/>
    <n v="0"/>
  </r>
  <r>
    <x v="61"/>
    <x v="351"/>
    <n v="0"/>
    <n v="0"/>
    <n v="0"/>
    <n v="0"/>
    <n v="0"/>
    <n v="0"/>
    <n v="0"/>
    <n v="0"/>
    <n v="4524978.3200000189"/>
    <n v="0"/>
    <n v="0"/>
    <n v="4524978.3200000189"/>
  </r>
  <r>
    <x v="61"/>
    <x v="352"/>
    <n v="0"/>
    <n v="0"/>
    <n v="0"/>
    <n v="0"/>
    <n v="0"/>
    <n v="0"/>
    <n v="0"/>
    <n v="0"/>
    <n v="0"/>
    <n v="0"/>
    <n v="0"/>
    <n v="0"/>
  </r>
  <r>
    <x v="61"/>
    <x v="353"/>
    <n v="0"/>
    <n v="0"/>
    <n v="0"/>
    <n v="0"/>
    <n v="0"/>
    <n v="0"/>
    <n v="0"/>
    <n v="0"/>
    <n v="0"/>
    <n v="0"/>
    <n v="0"/>
    <n v="0"/>
  </r>
  <r>
    <x v="62"/>
    <x v="354"/>
    <n v="0"/>
    <n v="0"/>
    <n v="0"/>
    <n v="0"/>
    <n v="0"/>
    <n v="0"/>
    <n v="0"/>
    <n v="0"/>
    <n v="0"/>
    <n v="0"/>
    <n v="0"/>
    <n v="0"/>
  </r>
  <r>
    <x v="63"/>
    <x v="355"/>
    <n v="0"/>
    <n v="0"/>
    <n v="0"/>
    <n v="0"/>
    <n v="0"/>
    <n v="0"/>
    <n v="0"/>
    <n v="0"/>
    <n v="0"/>
    <n v="0"/>
    <n v="0"/>
    <n v="0"/>
  </r>
  <r>
    <x v="64"/>
    <x v="356"/>
    <n v="0"/>
    <n v="0"/>
    <n v="0"/>
    <n v="0"/>
    <n v="0"/>
    <n v="0"/>
    <n v="0"/>
    <n v="0"/>
    <n v="0"/>
    <n v="0"/>
    <n v="0"/>
    <n v="0"/>
  </r>
  <r>
    <x v="65"/>
    <x v="357"/>
    <n v="0"/>
    <n v="0"/>
    <n v="0"/>
    <n v="0"/>
    <n v="0"/>
    <n v="0"/>
    <n v="0"/>
    <n v="0"/>
    <n v="0"/>
    <n v="0"/>
    <n v="0"/>
    <n v="0"/>
  </r>
  <r>
    <x v="66"/>
    <x v="358"/>
    <n v="0"/>
    <n v="0"/>
    <n v="0"/>
    <n v="0"/>
    <n v="0"/>
    <n v="0"/>
    <n v="0"/>
    <n v="0"/>
    <n v="0"/>
    <n v="0"/>
    <n v="0"/>
    <n v="0"/>
  </r>
  <r>
    <x v="67"/>
    <x v="359"/>
    <n v="0"/>
    <n v="0"/>
    <n v="0"/>
    <n v="0"/>
    <n v="0"/>
    <n v="0"/>
    <n v="0"/>
    <n v="0"/>
    <n v="0"/>
    <n v="0"/>
    <n v="0"/>
    <n v="0"/>
  </r>
  <r>
    <x v="68"/>
    <x v="360"/>
    <n v="0"/>
    <n v="0"/>
    <n v="0"/>
    <n v="0"/>
    <n v="0"/>
    <n v="0"/>
    <n v="0"/>
    <n v="0"/>
    <n v="0"/>
    <n v="0"/>
    <n v="0"/>
    <n v="0"/>
  </r>
  <r>
    <x v="69"/>
    <x v="361"/>
    <n v="0"/>
    <n v="0"/>
    <n v="0"/>
    <n v="0"/>
    <n v="0"/>
    <n v="0"/>
    <n v="0"/>
    <n v="0"/>
    <n v="0"/>
    <n v="0"/>
    <n v="0"/>
    <n v="0"/>
  </r>
  <r>
    <x v="70"/>
    <x v="362"/>
    <n v="0"/>
    <n v="0"/>
    <n v="0"/>
    <n v="0"/>
    <n v="0"/>
    <n v="0"/>
    <n v="0"/>
    <n v="0"/>
    <n v="0"/>
    <n v="0"/>
    <n v="0"/>
    <n v="0"/>
  </r>
  <r>
    <x v="71"/>
    <x v="363"/>
    <n v="0"/>
    <n v="0"/>
    <n v="829390.63999999978"/>
    <n v="829390.63999999978"/>
    <n v="0"/>
    <n v="0"/>
    <n v="0"/>
    <n v="0"/>
    <n v="0"/>
    <n v="0"/>
    <n v="0"/>
    <n v="0"/>
  </r>
  <r>
    <x v="72"/>
    <x v="364"/>
    <n v="0"/>
    <n v="0"/>
    <n v="1606651.4400000002"/>
    <n v="1606651.4400000002"/>
    <n v="0"/>
    <n v="0"/>
    <n v="0"/>
    <n v="0"/>
    <n v="0"/>
    <n v="0"/>
    <n v="0"/>
    <n v="0"/>
  </r>
  <r>
    <x v="73"/>
    <x v="365"/>
    <n v="0"/>
    <n v="0"/>
    <n v="4260681.7400000012"/>
    <n v="4260681.7400000012"/>
    <n v="0"/>
    <n v="0"/>
    <n v="0"/>
    <n v="0"/>
    <n v="0"/>
    <n v="0"/>
    <n v="0"/>
    <n v="0"/>
  </r>
  <r>
    <x v="74"/>
    <x v="366"/>
    <n v="0"/>
    <n v="0"/>
    <n v="863346.32000000007"/>
    <n v="863346.32000000007"/>
    <n v="0"/>
    <n v="0"/>
    <n v="0"/>
    <n v="0"/>
    <n v="0"/>
    <n v="0"/>
    <n v="0"/>
    <n v="0"/>
  </r>
  <r>
    <x v="75"/>
    <x v="367"/>
    <n v="0"/>
    <n v="0"/>
    <n v="3545676.5"/>
    <n v="3545676.5"/>
    <n v="0"/>
    <n v="0"/>
    <n v="0"/>
    <n v="0"/>
    <n v="0"/>
    <n v="0"/>
    <n v="0"/>
    <n v="0"/>
  </r>
  <r>
    <x v="76"/>
    <x v="368"/>
    <n v="0"/>
    <n v="0"/>
    <n v="2902278.1200000006"/>
    <n v="2902278.1200000006"/>
    <n v="0"/>
    <n v="0"/>
    <n v="0"/>
    <n v="0"/>
    <n v="0"/>
    <n v="0"/>
    <n v="0"/>
    <n v="0"/>
  </r>
  <r>
    <x v="77"/>
    <x v="369"/>
    <n v="0"/>
    <n v="0"/>
    <n v="1563116.48"/>
    <n v="1563116.48"/>
    <n v="0"/>
    <n v="0"/>
    <n v="0"/>
    <n v="0"/>
    <n v="0"/>
    <n v="0"/>
    <n v="0"/>
    <n v="0"/>
  </r>
  <r>
    <x v="78"/>
    <x v="370"/>
    <n v="0"/>
    <n v="0"/>
    <n v="4067387.39"/>
    <n v="4067387.39"/>
    <n v="0"/>
    <n v="0"/>
    <n v="0"/>
    <n v="0"/>
    <n v="0"/>
    <n v="0"/>
    <n v="0"/>
    <n v="0"/>
  </r>
  <r>
    <x v="79"/>
    <x v="371"/>
    <n v="0"/>
    <n v="0"/>
    <n v="262481.15000000002"/>
    <n v="262481.15000000002"/>
    <n v="0"/>
    <n v="0"/>
    <n v="0"/>
    <n v="0"/>
    <n v="0"/>
    <n v="0"/>
    <n v="0"/>
    <n v="0"/>
  </r>
  <r>
    <x v="80"/>
    <x v="372"/>
    <n v="0"/>
    <n v="0"/>
    <n v="1335936.79"/>
    <n v="1335936.79"/>
    <n v="0"/>
    <n v="0"/>
    <n v="0"/>
    <n v="0"/>
    <n v="0"/>
    <n v="0"/>
    <n v="0"/>
    <n v="0"/>
  </r>
  <r>
    <x v="81"/>
    <x v="373"/>
    <n v="0"/>
    <n v="0"/>
    <n v="1186024.2699999998"/>
    <n v="1186024.2699999998"/>
    <n v="0"/>
    <n v="0"/>
    <n v="0"/>
    <n v="0"/>
    <n v="0"/>
    <n v="0"/>
    <n v="0"/>
    <n v="0"/>
  </r>
  <r>
    <x v="82"/>
    <x v="374"/>
    <n v="0"/>
    <n v="0"/>
    <n v="1754355.0999999999"/>
    <n v="1754355.0999999999"/>
    <n v="0"/>
    <n v="0"/>
    <n v="0"/>
    <n v="0"/>
    <n v="0"/>
    <n v="0"/>
    <n v="0"/>
    <n v="0"/>
  </r>
  <r>
    <x v="83"/>
    <x v="375"/>
    <n v="0"/>
    <n v="0"/>
    <n v="1834827.3399999999"/>
    <n v="1834827.3399999999"/>
    <n v="0"/>
    <n v="0"/>
    <n v="0"/>
    <n v="0"/>
    <n v="0"/>
    <n v="0"/>
    <n v="0"/>
    <n v="0"/>
  </r>
  <r>
    <x v="84"/>
    <x v="376"/>
    <n v="0"/>
    <n v="0"/>
    <n v="297530.65000000002"/>
    <n v="297530.65000000002"/>
    <n v="0"/>
    <n v="0"/>
    <n v="0"/>
    <n v="0"/>
    <n v="0"/>
    <n v="0"/>
    <n v="0"/>
    <n v="0"/>
  </r>
  <r>
    <x v="85"/>
    <x v="377"/>
    <n v="0"/>
    <n v="0"/>
    <n v="728431.23000000033"/>
    <n v="728431.23000000033"/>
    <n v="0"/>
    <n v="0"/>
    <n v="0"/>
    <n v="0"/>
    <n v="0"/>
    <n v="0"/>
    <n v="0"/>
    <n v="0"/>
  </r>
  <r>
    <x v="86"/>
    <x v="378"/>
    <n v="0"/>
    <n v="0"/>
    <n v="1279980.55"/>
    <n v="1279980.55"/>
    <n v="0"/>
    <n v="0"/>
    <n v="0"/>
    <n v="0"/>
    <n v="0"/>
    <n v="0"/>
    <n v="0"/>
    <n v="0"/>
  </r>
  <r>
    <x v="87"/>
    <x v="379"/>
    <n v="0"/>
    <n v="0"/>
    <n v="0"/>
    <n v="0"/>
    <n v="0"/>
    <n v="0"/>
    <n v="0"/>
    <n v="0"/>
    <n v="0"/>
    <n v="0"/>
    <n v="0"/>
    <n v="0"/>
  </r>
  <r>
    <x v="88"/>
    <x v="380"/>
    <n v="0"/>
    <n v="0"/>
    <n v="0"/>
    <n v="0"/>
    <n v="0"/>
    <n v="0"/>
    <n v="0"/>
    <n v="0"/>
    <n v="0"/>
    <n v="0"/>
    <n v="0"/>
    <n v="0"/>
  </r>
  <r>
    <x v="89"/>
    <x v="381"/>
    <n v="0"/>
    <n v="0"/>
    <n v="0"/>
    <n v="0"/>
    <n v="0"/>
    <n v="0"/>
    <n v="0"/>
    <n v="0"/>
    <n v="0"/>
    <n v="0"/>
    <n v="0"/>
    <n v="0"/>
  </r>
  <r>
    <x v="90"/>
    <x v="382"/>
    <n v="0"/>
    <n v="0"/>
    <n v="0"/>
    <n v="0"/>
    <n v="0"/>
    <n v="0"/>
    <n v="0"/>
    <n v="0"/>
    <n v="0"/>
    <n v="0"/>
    <n v="0"/>
    <n v="0"/>
  </r>
  <r>
    <x v="91"/>
    <x v="383"/>
    <n v="0"/>
    <n v="0"/>
    <n v="0"/>
    <n v="0"/>
    <n v="0"/>
    <n v="0"/>
    <n v="0"/>
    <n v="0"/>
    <n v="0"/>
    <n v="0"/>
    <n v="0"/>
    <n v="0"/>
  </r>
  <r>
    <x v="92"/>
    <x v="384"/>
    <n v="0"/>
    <n v="0"/>
    <n v="0"/>
    <n v="0"/>
    <n v="0"/>
    <n v="0"/>
    <n v="0"/>
    <n v="0"/>
    <n v="0"/>
    <n v="0"/>
    <n v="0"/>
    <n v="0"/>
  </r>
  <r>
    <x v="93"/>
    <x v="385"/>
    <n v="0"/>
    <n v="0"/>
    <n v="0"/>
    <n v="0"/>
    <n v="0"/>
    <n v="0"/>
    <n v="0"/>
    <n v="0"/>
    <n v="0"/>
    <n v="0"/>
    <n v="0"/>
    <n v="0"/>
  </r>
  <r>
    <x v="94"/>
    <x v="386"/>
    <n v="0"/>
    <n v="0"/>
    <n v="0"/>
    <n v="0"/>
    <n v="0"/>
    <n v="0"/>
    <n v="0"/>
    <n v="0"/>
    <n v="0"/>
    <n v="0"/>
    <n v="0"/>
    <n v="0"/>
  </r>
  <r>
    <x v="95"/>
    <x v="387"/>
    <n v="0"/>
    <n v="0"/>
    <n v="0"/>
    <n v="0"/>
    <n v="0"/>
    <n v="0"/>
    <n v="0"/>
    <n v="0"/>
    <n v="0"/>
    <n v="0"/>
    <n v="0"/>
    <n v="0"/>
  </r>
  <r>
    <x v="96"/>
    <x v="388"/>
    <n v="0"/>
    <n v="0"/>
    <n v="0"/>
    <n v="0"/>
    <n v="0"/>
    <n v="0"/>
    <n v="0"/>
    <n v="0"/>
    <n v="0"/>
    <n v="0"/>
    <n v="0"/>
    <n v="0"/>
  </r>
  <r>
    <x v="97"/>
    <x v="389"/>
    <n v="0"/>
    <n v="0"/>
    <n v="0"/>
    <n v="0"/>
    <n v="0"/>
    <n v="0"/>
    <n v="0"/>
    <n v="0"/>
    <n v="0"/>
    <n v="0"/>
    <n v="0"/>
    <n v="0"/>
  </r>
  <r>
    <x v="98"/>
    <x v="390"/>
    <n v="1262776.8100000005"/>
    <n v="0"/>
    <n v="0"/>
    <n v="1262776.8100000005"/>
    <n v="0"/>
    <n v="0"/>
    <n v="0"/>
    <n v="0"/>
    <n v="0"/>
    <n v="0"/>
    <n v="0"/>
    <n v="0"/>
  </r>
  <r>
    <x v="99"/>
    <x v="391"/>
    <n v="0"/>
    <n v="0"/>
    <n v="0"/>
    <n v="0"/>
    <n v="0"/>
    <n v="0"/>
    <n v="0"/>
    <n v="0"/>
    <n v="0"/>
    <n v="0"/>
    <n v="0"/>
    <n v="0"/>
  </r>
  <r>
    <x v="100"/>
    <x v="392"/>
    <n v="0"/>
    <n v="0"/>
    <n v="0"/>
    <n v="0"/>
    <n v="0"/>
    <n v="0"/>
    <n v="0"/>
    <n v="0"/>
    <n v="0"/>
    <n v="0"/>
    <n v="0"/>
    <n v="0"/>
  </r>
  <r>
    <x v="101"/>
    <x v="393"/>
    <n v="0"/>
    <n v="0"/>
    <n v="0"/>
    <n v="0"/>
    <n v="0"/>
    <n v="0"/>
    <n v="0"/>
    <n v="0"/>
    <n v="0"/>
    <n v="0"/>
    <n v="0"/>
    <n v="0"/>
  </r>
  <r>
    <x v="102"/>
    <x v="394"/>
    <n v="0"/>
    <n v="0"/>
    <n v="0"/>
    <n v="0"/>
    <n v="0"/>
    <n v="0"/>
    <n v="0"/>
    <n v="0"/>
    <n v="0"/>
    <n v="0"/>
    <n v="0"/>
    <n v="0"/>
  </r>
  <r>
    <x v="103"/>
    <x v="395"/>
    <n v="8808905.5699999798"/>
    <n v="0"/>
    <n v="0"/>
    <n v="8808905.5699999798"/>
    <n v="150.4"/>
    <n v="0"/>
    <n v="0"/>
    <n v="150.4"/>
    <n v="0"/>
    <n v="0"/>
    <n v="0"/>
    <n v="0"/>
  </r>
  <r>
    <x v="103"/>
    <x v="396"/>
    <n v="1939500.530000001"/>
    <n v="0"/>
    <n v="0"/>
    <n v="1939500.530000001"/>
    <n v="0"/>
    <n v="0"/>
    <n v="0"/>
    <n v="0"/>
    <n v="0"/>
    <n v="0"/>
    <n v="0"/>
    <n v="0"/>
  </r>
  <r>
    <x v="103"/>
    <x v="397"/>
    <n v="0"/>
    <n v="0"/>
    <n v="0"/>
    <n v="0"/>
    <n v="0"/>
    <n v="0"/>
    <n v="0"/>
    <n v="0"/>
    <n v="0"/>
    <n v="0"/>
    <n v="0"/>
    <n v="0"/>
  </r>
  <r>
    <x v="103"/>
    <x v="398"/>
    <n v="577335.53999999445"/>
    <n v="0"/>
    <n v="0"/>
    <n v="577335.53999999445"/>
    <n v="875"/>
    <n v="0"/>
    <n v="0"/>
    <n v="875"/>
    <n v="0"/>
    <n v="0"/>
    <n v="0"/>
    <n v="0"/>
  </r>
  <r>
    <x v="103"/>
    <x v="399"/>
    <n v="2.9831426218152046E-10"/>
    <n v="0"/>
    <n v="0"/>
    <n v="2.9831426218152046E-10"/>
    <n v="0"/>
    <n v="0"/>
    <n v="0"/>
    <n v="0"/>
    <n v="0"/>
    <n v="0"/>
    <n v="0"/>
    <n v="0"/>
  </r>
  <r>
    <x v="103"/>
    <x v="400"/>
    <n v="2.9103830456733704E-11"/>
    <n v="0"/>
    <n v="0"/>
    <n v="2.9103830456733704E-11"/>
    <n v="0"/>
    <n v="0"/>
    <n v="0"/>
    <n v="0"/>
    <n v="0"/>
    <n v="0"/>
    <n v="0"/>
    <n v="0"/>
  </r>
  <r>
    <x v="103"/>
    <x v="401"/>
    <n v="0"/>
    <n v="0"/>
    <n v="0"/>
    <n v="0"/>
    <n v="0"/>
    <n v="0"/>
    <n v="0"/>
    <n v="0"/>
    <n v="0"/>
    <n v="0"/>
    <n v="0"/>
    <n v="0"/>
  </r>
  <r>
    <x v="103"/>
    <x v="402"/>
    <n v="67298.349999999627"/>
    <n v="0"/>
    <n v="0"/>
    <n v="67298.349999999627"/>
    <n v="0"/>
    <n v="0"/>
    <n v="0"/>
    <n v="0"/>
    <n v="0"/>
    <n v="0"/>
    <n v="0"/>
    <n v="0"/>
  </r>
  <r>
    <x v="103"/>
    <x v="403"/>
    <n v="577335.53999999864"/>
    <n v="0"/>
    <n v="0"/>
    <n v="577335.53999999864"/>
    <n v="875"/>
    <n v="0"/>
    <n v="0"/>
    <n v="875"/>
    <n v="0"/>
    <n v="0"/>
    <n v="0"/>
    <n v="0"/>
  </r>
  <r>
    <x v="104"/>
    <x v="404"/>
    <n v="0"/>
    <n v="0"/>
    <n v="0"/>
    <n v="0"/>
    <n v="0"/>
    <n v="0"/>
    <n v="0"/>
    <n v="0"/>
    <n v="0"/>
    <n v="0"/>
    <n v="0"/>
    <n v="0"/>
  </r>
  <r>
    <x v="105"/>
    <x v="405"/>
    <n v="0"/>
    <n v="0"/>
    <n v="0"/>
    <n v="0"/>
    <n v="0"/>
    <n v="0"/>
    <n v="0"/>
    <n v="0"/>
    <n v="0"/>
    <n v="0"/>
    <n v="0"/>
    <n v="0"/>
  </r>
  <r>
    <x v="106"/>
    <x v="406"/>
    <n v="0"/>
    <n v="0"/>
    <n v="0"/>
    <n v="0"/>
    <n v="0"/>
    <n v="0"/>
    <n v="0"/>
    <n v="0"/>
    <n v="0"/>
    <n v="0"/>
    <n v="0"/>
    <n v="0"/>
  </r>
  <r>
    <x v="107"/>
    <x v="407"/>
    <n v="0"/>
    <n v="0"/>
    <n v="0"/>
    <n v="0"/>
    <n v="0"/>
    <n v="0"/>
    <n v="0"/>
    <n v="0"/>
    <n v="0"/>
    <n v="0"/>
    <n v="0"/>
    <n v="0"/>
  </r>
  <r>
    <x v="108"/>
    <x v="408"/>
    <n v="0"/>
    <n v="0"/>
    <n v="4149396"/>
    <n v="4149396"/>
    <n v="0"/>
    <n v="0"/>
    <n v="0"/>
    <n v="0"/>
    <n v="0"/>
    <n v="0"/>
    <n v="0"/>
    <n v="0"/>
  </r>
  <r>
    <x v="109"/>
    <x v="409"/>
    <n v="0"/>
    <n v="0"/>
    <n v="1819074"/>
    <n v="1819074"/>
    <n v="0"/>
    <n v="0"/>
    <n v="0"/>
    <n v="0"/>
    <n v="0"/>
    <n v="0"/>
    <n v="0"/>
    <n v="0"/>
  </r>
  <r>
    <x v="110"/>
    <x v="410"/>
    <n v="0"/>
    <n v="0"/>
    <n v="0"/>
    <n v="0"/>
    <n v="0"/>
    <n v="0"/>
    <n v="0"/>
    <n v="0"/>
    <n v="0"/>
    <n v="0"/>
    <n v="0"/>
    <n v="0"/>
  </r>
  <r>
    <x v="111"/>
    <x v="411"/>
    <n v="0"/>
    <n v="0"/>
    <n v="0"/>
    <n v="0"/>
    <n v="0"/>
    <n v="0"/>
    <n v="0"/>
    <n v="0"/>
    <n v="0"/>
    <n v="0"/>
    <n v="0"/>
    <n v="0"/>
  </r>
  <r>
    <x v="111"/>
    <x v="412"/>
    <n v="0"/>
    <n v="0"/>
    <n v="0"/>
    <n v="0"/>
    <n v="0"/>
    <n v="0"/>
    <n v="0"/>
    <n v="0"/>
    <n v="0"/>
    <n v="0"/>
    <n v="0"/>
    <n v="0"/>
  </r>
  <r>
    <x v="112"/>
    <x v="413"/>
    <n v="0"/>
    <n v="0"/>
    <n v="0"/>
    <n v="0"/>
    <n v="0"/>
    <n v="0"/>
    <n v="0"/>
    <n v="0"/>
    <n v="0"/>
    <n v="0"/>
    <n v="0"/>
    <n v="0"/>
  </r>
  <r>
    <x v="112"/>
    <x v="414"/>
    <n v="0"/>
    <n v="0"/>
    <n v="0"/>
    <n v="0"/>
    <n v="0"/>
    <n v="0"/>
    <n v="0"/>
    <n v="0"/>
    <n v="0"/>
    <n v="0"/>
    <n v="0"/>
    <n v="0"/>
  </r>
  <r>
    <x v="113"/>
    <x v="415"/>
    <n v="0"/>
    <n v="0"/>
    <n v="0"/>
    <n v="0"/>
    <n v="0"/>
    <n v="0"/>
    <n v="0"/>
    <n v="0"/>
    <n v="0"/>
    <n v="0"/>
    <n v="0"/>
    <n v="0"/>
  </r>
  <r>
    <x v="114"/>
    <x v="416"/>
    <n v="0"/>
    <n v="0"/>
    <n v="0"/>
    <n v="0"/>
    <n v="0"/>
    <n v="0"/>
    <n v="0"/>
    <n v="0"/>
    <n v="0"/>
    <n v="0"/>
    <n v="0"/>
    <n v="0"/>
  </r>
  <r>
    <x v="115"/>
    <x v="417"/>
    <n v="0"/>
    <n v="0"/>
    <n v="0"/>
    <n v="0"/>
    <n v="0"/>
    <n v="0"/>
    <n v="0"/>
    <n v="0"/>
    <n v="0"/>
    <n v="0"/>
    <n v="0"/>
    <n v="0"/>
  </r>
  <r>
    <x v="116"/>
    <x v="418"/>
    <n v="0"/>
    <n v="0"/>
    <n v="0"/>
    <n v="0"/>
    <n v="0"/>
    <n v="0"/>
    <n v="0"/>
    <n v="0"/>
    <n v="0"/>
    <n v="0"/>
    <n v="0"/>
    <n v="0"/>
  </r>
  <r>
    <x v="117"/>
    <x v="419"/>
    <n v="151208.90000000084"/>
    <n v="0"/>
    <n v="0"/>
    <n v="151208.90000000084"/>
    <n v="50.4"/>
    <n v="0"/>
    <n v="0"/>
    <n v="50.4"/>
    <n v="0"/>
    <n v="0"/>
    <n v="0"/>
    <n v="0"/>
  </r>
  <r>
    <x v="118"/>
    <x v="420"/>
    <n v="0"/>
    <n v="0"/>
    <n v="0"/>
    <n v="0"/>
    <n v="0"/>
    <n v="0"/>
    <n v="0"/>
    <n v="0"/>
    <n v="0"/>
    <n v="0"/>
    <n v="0"/>
    <n v="0"/>
  </r>
  <r>
    <x v="118"/>
    <x v="421"/>
    <n v="0"/>
    <n v="0"/>
    <n v="0"/>
    <n v="0"/>
    <n v="0"/>
    <n v="0"/>
    <n v="0"/>
    <n v="0"/>
    <n v="0"/>
    <n v="0"/>
    <n v="0"/>
    <n v="0"/>
  </r>
  <r>
    <x v="119"/>
    <x v="422"/>
    <n v="0"/>
    <n v="0"/>
    <n v="0"/>
    <n v="0"/>
    <n v="0"/>
    <n v="0"/>
    <n v="0"/>
    <n v="0"/>
    <n v="0"/>
    <n v="0"/>
    <n v="0"/>
    <n v="0"/>
  </r>
  <r>
    <x v="120"/>
    <x v="423"/>
    <n v="1069041.0100000035"/>
    <n v="0"/>
    <n v="0"/>
    <n v="1069041.0100000035"/>
    <n v="0"/>
    <n v="0"/>
    <n v="0"/>
    <n v="0"/>
    <n v="232"/>
    <n v="0"/>
    <n v="0"/>
    <n v="232"/>
  </r>
  <r>
    <x v="121"/>
    <x v="424"/>
    <n v="0"/>
    <n v="0"/>
    <n v="0"/>
    <n v="0"/>
    <n v="0"/>
    <n v="0"/>
    <n v="0"/>
    <n v="0"/>
    <n v="0"/>
    <n v="0"/>
    <n v="0"/>
    <n v="0"/>
  </r>
  <r>
    <x v="122"/>
    <x v="425"/>
    <n v="0"/>
    <n v="0"/>
    <n v="433409.64"/>
    <n v="433409.64"/>
    <n v="0"/>
    <n v="0"/>
    <n v="0"/>
    <n v="0"/>
    <n v="0"/>
    <n v="0"/>
    <n v="0"/>
    <n v="0"/>
  </r>
  <r>
    <x v="123"/>
    <x v="426"/>
    <n v="0"/>
    <n v="0"/>
    <n v="0"/>
    <n v="0"/>
    <n v="0"/>
    <n v="0"/>
    <n v="0"/>
    <n v="0"/>
    <n v="0"/>
    <n v="0"/>
    <n v="0"/>
    <n v="0"/>
  </r>
  <r>
    <x v="124"/>
    <x v="427"/>
    <n v="0"/>
    <n v="0"/>
    <n v="808903.99899999995"/>
    <n v="808903.99899999995"/>
    <n v="0"/>
    <n v="0"/>
    <n v="0"/>
    <n v="0"/>
    <n v="0"/>
    <n v="0"/>
    <n v="0"/>
    <n v="0"/>
  </r>
  <r>
    <x v="125"/>
    <x v="428"/>
    <n v="0"/>
    <n v="0"/>
    <n v="0"/>
    <n v="0"/>
    <n v="0"/>
    <n v="0"/>
    <n v="0"/>
    <n v="0"/>
    <n v="0"/>
    <n v="0"/>
    <n v="0"/>
    <n v="0"/>
  </r>
  <r>
    <x v="126"/>
    <x v="429"/>
    <n v="15036501.830000002"/>
    <n v="0"/>
    <n v="0"/>
    <n v="15036501.830000002"/>
    <n v="0"/>
    <n v="0"/>
    <n v="0"/>
    <n v="0"/>
    <n v="0"/>
    <n v="0"/>
    <n v="0"/>
    <n v="0"/>
  </r>
  <r>
    <x v="127"/>
    <x v="430"/>
    <n v="0"/>
    <n v="0"/>
    <n v="0"/>
    <n v="0"/>
    <n v="0"/>
    <n v="0"/>
    <n v="0"/>
    <n v="0"/>
    <n v="0"/>
    <n v="0"/>
    <n v="0"/>
    <n v="0"/>
  </r>
  <r>
    <x v="128"/>
    <x v="431"/>
    <n v="74762507.960000351"/>
    <n v="0"/>
    <n v="0"/>
    <n v="74762507.960000351"/>
    <n v="0"/>
    <n v="0"/>
    <n v="0"/>
    <n v="0"/>
    <n v="50106102.32"/>
    <n v="0"/>
    <n v="0"/>
    <n v="50106102.32"/>
  </r>
  <r>
    <x v="128"/>
    <x v="432"/>
    <n v="0"/>
    <n v="0"/>
    <n v="0"/>
    <n v="0"/>
    <n v="0"/>
    <n v="0"/>
    <n v="0"/>
    <n v="0"/>
    <n v="0"/>
    <n v="0"/>
    <n v="0"/>
    <n v="0"/>
  </r>
  <r>
    <x v="128"/>
    <x v="433"/>
    <n v="0"/>
    <n v="0"/>
    <n v="0"/>
    <n v="0"/>
    <n v="0"/>
    <n v="0"/>
    <n v="0"/>
    <n v="0"/>
    <n v="0"/>
    <n v="0"/>
    <n v="0"/>
    <n v="0"/>
  </r>
  <r>
    <x v="129"/>
    <x v="434"/>
    <n v="0"/>
    <n v="0"/>
    <n v="0"/>
    <n v="0"/>
    <n v="0"/>
    <n v="0"/>
    <n v="0"/>
    <n v="0"/>
    <n v="0"/>
    <n v="0"/>
    <n v="0"/>
    <n v="0"/>
  </r>
  <r>
    <x v="130"/>
    <x v="0"/>
    <n v="0"/>
    <n v="0"/>
    <n v="0"/>
    <n v="0"/>
    <n v="0"/>
    <n v="0"/>
    <n v="0"/>
    <n v="0"/>
    <n v="0"/>
    <n v="0"/>
    <n v="0"/>
    <n v="0"/>
  </r>
  <r>
    <x v="131"/>
    <x v="435"/>
    <n v="0"/>
    <n v="0"/>
    <n v="0"/>
    <n v="0"/>
    <n v="0"/>
    <n v="0"/>
    <n v="0"/>
    <n v="0"/>
    <n v="0"/>
    <n v="0"/>
    <n v="0"/>
    <n v="0"/>
  </r>
  <r>
    <x v="132"/>
    <x v="436"/>
    <n v="0"/>
    <n v="0"/>
    <n v="0"/>
    <n v="0"/>
    <n v="0"/>
    <n v="0"/>
    <n v="0"/>
    <n v="0"/>
    <n v="0"/>
    <n v="0"/>
    <n v="0"/>
    <n v="0"/>
  </r>
  <r>
    <x v="133"/>
    <x v="437"/>
    <n v="2859314.43"/>
    <n v="0"/>
    <n v="0"/>
    <n v="2859314.43"/>
    <n v="0"/>
    <n v="0"/>
    <n v="0"/>
    <n v="0"/>
    <n v="0"/>
    <n v="0"/>
    <n v="0"/>
    <n v="0"/>
  </r>
  <r>
    <x v="133"/>
    <x v="438"/>
    <n v="2208.41"/>
    <n v="0"/>
    <n v="0"/>
    <n v="2208.41"/>
    <n v="0"/>
    <n v="0"/>
    <n v="0"/>
    <n v="0"/>
    <n v="0"/>
    <n v="0"/>
    <n v="0"/>
    <n v="0"/>
  </r>
  <r>
    <x v="134"/>
    <x v="439"/>
    <n v="0"/>
    <n v="0"/>
    <n v="0"/>
    <n v="0"/>
    <n v="0"/>
    <n v="0"/>
    <n v="0"/>
    <n v="0"/>
    <n v="0"/>
    <n v="0"/>
    <n v="0"/>
    <n v="0"/>
  </r>
  <r>
    <x v="135"/>
    <x v="440"/>
    <n v="0"/>
    <n v="0"/>
    <n v="0"/>
    <n v="0"/>
    <n v="0"/>
    <n v="0"/>
    <n v="0"/>
    <n v="0"/>
    <n v="0"/>
    <n v="0"/>
    <n v="0"/>
    <n v="0"/>
  </r>
  <r>
    <x v="136"/>
    <x v="441"/>
    <n v="0"/>
    <n v="0"/>
    <n v="0"/>
    <n v="0"/>
    <n v="0"/>
    <n v="0"/>
    <n v="0"/>
    <n v="0"/>
    <n v="0"/>
    <n v="0"/>
    <n v="0"/>
    <n v="0"/>
  </r>
  <r>
    <x v="137"/>
    <x v="442"/>
    <n v="0"/>
    <n v="0"/>
    <n v="197962.35"/>
    <n v="197962.35"/>
    <n v="0"/>
    <n v="0"/>
    <n v="0"/>
    <n v="0"/>
    <n v="0"/>
    <n v="0"/>
    <n v="0"/>
    <n v="0"/>
  </r>
  <r>
    <x v="138"/>
    <x v="443"/>
    <n v="0"/>
    <n v="0"/>
    <n v="433409.64"/>
    <n v="433409.64"/>
    <n v="0"/>
    <n v="0"/>
    <n v="0"/>
    <n v="0"/>
    <n v="0"/>
    <n v="0"/>
    <n v="0"/>
    <n v="0"/>
  </r>
  <r>
    <x v="139"/>
    <x v="444"/>
    <n v="0"/>
    <n v="0"/>
    <n v="191017.59"/>
    <n v="191017.59"/>
    <n v="0"/>
    <n v="0"/>
    <n v="0"/>
    <n v="0"/>
    <n v="0"/>
    <n v="0"/>
    <n v="0"/>
    <n v="0"/>
  </r>
  <r>
    <x v="140"/>
    <x v="445"/>
    <n v="2160331.33"/>
    <n v="0"/>
    <n v="0"/>
    <n v="2160331.33"/>
    <n v="0"/>
    <n v="0"/>
    <n v="0"/>
    <n v="0"/>
    <n v="0"/>
    <n v="0"/>
    <n v="0"/>
    <n v="0"/>
  </r>
  <r>
    <x v="141"/>
    <x v="446"/>
    <n v="0"/>
    <n v="0"/>
    <n v="0"/>
    <n v="0"/>
    <n v="0"/>
    <n v="0"/>
    <n v="0"/>
    <n v="0"/>
    <n v="0"/>
    <n v="0"/>
    <n v="0"/>
    <n v="0"/>
  </r>
  <r>
    <x v="142"/>
    <x v="447"/>
    <n v="0"/>
    <n v="0"/>
    <n v="0"/>
    <n v="0"/>
    <n v="0"/>
    <n v="0"/>
    <n v="0"/>
    <n v="0"/>
    <n v="0"/>
    <n v="0"/>
    <n v="0"/>
    <n v="0"/>
  </r>
  <r>
    <x v="143"/>
    <x v="448"/>
    <n v="0"/>
    <n v="0"/>
    <n v="0"/>
    <n v="0"/>
    <n v="0"/>
    <n v="0"/>
    <n v="0"/>
    <n v="0"/>
    <n v="0"/>
    <n v="0"/>
    <n v="0"/>
    <n v="0"/>
  </r>
  <r>
    <x v="144"/>
    <x v="449"/>
    <n v="0"/>
    <n v="0"/>
    <n v="0"/>
    <n v="0"/>
    <n v="0"/>
    <n v="0"/>
    <n v="0"/>
    <n v="0"/>
    <n v="0"/>
    <n v="0"/>
    <n v="0"/>
    <n v="0"/>
  </r>
  <r>
    <x v="145"/>
    <x v="450"/>
    <n v="0"/>
    <n v="0"/>
    <n v="0"/>
    <n v="0"/>
    <n v="0"/>
    <n v="0"/>
    <n v="0"/>
    <n v="0"/>
    <n v="0"/>
    <n v="0"/>
    <n v="0"/>
    <n v="0"/>
  </r>
  <r>
    <x v="0"/>
    <x v="0"/>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64E6A09-3813-420F-99A8-3881BA625CC6}" name="PivotTable14" cacheId="2"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P3:U602" firstHeaderRow="0" firstDataRow="1" firstDataCol="2"/>
  <pivotFields count="14">
    <pivotField axis="axisRow" outline="0" showAll="0">
      <items count="147">
        <item x="1"/>
        <item x="2"/>
        <item x="3"/>
        <item x="4"/>
        <item x="5"/>
        <item x="6"/>
        <item x="7"/>
        <item x="8"/>
        <item x="9"/>
        <item x="10"/>
        <item x="11"/>
        <item x="12"/>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7"/>
        <item x="108"/>
        <item x="109"/>
        <item x="110"/>
        <item x="111"/>
        <item x="112"/>
        <item x="113"/>
        <item x="114"/>
        <item x="115"/>
        <item x="116"/>
        <item x="117"/>
        <item x="118"/>
        <item x="119"/>
        <item x="120"/>
        <item x="121"/>
        <item x="122"/>
        <item x="123"/>
        <item x="124"/>
        <item x="125"/>
        <item x="126"/>
        <item x="127"/>
        <item x="128"/>
        <item x="129"/>
        <item x="143"/>
        <item x="130"/>
        <item x="144"/>
        <item x="142"/>
        <item x="145"/>
        <item x="131"/>
        <item x="132"/>
        <item x="133"/>
        <item x="134"/>
        <item x="135"/>
        <item x="136"/>
        <item x="137"/>
        <item x="138"/>
        <item x="139"/>
        <item x="140"/>
        <item x="141"/>
        <item x="0"/>
        <item x="13"/>
        <item x="106"/>
        <item t="default"/>
      </items>
    </pivotField>
    <pivotField axis="axisRow" outline="0" showAll="0" defaultSubtotal="0">
      <items count="881">
        <item m="1" x="861"/>
        <item m="1" x="872"/>
        <item m="1" x="764"/>
        <item m="1" x="703"/>
        <item m="1" x="522"/>
        <item m="1" x="734"/>
        <item m="1" x="573"/>
        <item m="1" x="751"/>
        <item m="1" x="752"/>
        <item m="1" x="838"/>
        <item m="1" x="723"/>
        <item m="1" x="849"/>
        <item m="1" x="526"/>
        <item m="1" x="527"/>
        <item m="1" x="529"/>
        <item m="1" x="647"/>
        <item m="1" x="653"/>
        <item m="1" x="765"/>
        <item m="1" x="577"/>
        <item m="1" x="578"/>
        <item m="1" x="724"/>
        <item m="1" x="730"/>
        <item m="1" x="732"/>
        <item m="1" x="871"/>
        <item m="1" x="878"/>
        <item m="1" x="452"/>
        <item m="1" x="462"/>
        <item m="1" x="468"/>
        <item m="1" x="472"/>
        <item m="1" x="480"/>
        <item m="1" x="737"/>
        <item m="1" x="777"/>
        <item m="1" x="778"/>
        <item m="1" x="584"/>
        <item m="1" x="585"/>
        <item m="1" x="586"/>
        <item m="1" x="688"/>
        <item m="1" x="693"/>
        <item m="1" x="790"/>
        <item m="1" x="602"/>
        <item m="1" x="603"/>
        <item m="1" x="604"/>
        <item m="1" x="702"/>
        <item m="1" x="709"/>
        <item m="1" x="766"/>
        <item m="1" x="796"/>
        <item m="1" x="801"/>
        <item m="1" x="625"/>
        <item m="1" x="626"/>
        <item m="1" x="627"/>
        <item m="1" x="715"/>
        <item m="1" x="722"/>
        <item m="1" x="655"/>
        <item m="1" x="656"/>
        <item m="1" x="657"/>
        <item m="1" x="728"/>
        <item m="1" x="735"/>
        <item m="1" x="825"/>
        <item m="1" x="673"/>
        <item m="1" x="674"/>
        <item m="1" x="675"/>
        <item m="1" x="830"/>
        <item m="1" x="834"/>
        <item m="1" x="624"/>
        <item m="1" x="694"/>
        <item m="1" x="797"/>
        <item m="1" x="759"/>
        <item m="1" x="763"/>
        <item m="1" x="845"/>
        <item m="1" x="478"/>
        <item m="1" x="479"/>
        <item m="1" x="481"/>
        <item m="1" x="506"/>
        <item m="1" x="508"/>
        <item m="1" x="617"/>
        <item m="1" x="623"/>
        <item m="1" x="753"/>
        <item m="1" x="760"/>
        <item m="1" x="587"/>
        <item m="1" x="588"/>
        <item m="1" x="689"/>
        <item m="1" x="784"/>
        <item m="1" x="835"/>
        <item m="1" x="606"/>
        <item m="1" x="841"/>
        <item m="1" x="798"/>
        <item m="1" x="570"/>
        <item m="1" x="628"/>
        <item m="1" x="630"/>
        <item m="1" x="650"/>
        <item m="1" x="818"/>
        <item m="1" x="497"/>
        <item m="1" x="498"/>
        <item m="1" x="528"/>
        <item m="1" x="571"/>
        <item m="1" x="583"/>
        <item m="1" x="471"/>
        <item m="1" x="507"/>
        <item m="1" x="473"/>
        <item m="1" x="483"/>
        <item m="1" x="499"/>
        <item m="1" x="521"/>
        <item m="1" x="531"/>
        <item m="1" x="572"/>
        <item m="1" x="676"/>
        <item m="1" x="831"/>
        <item m="1" x="836"/>
        <item m="1" x="453"/>
        <item m="1" x="460"/>
        <item m="1" x="461"/>
        <item m="1" x="467"/>
        <item m="1" x="664"/>
        <item m="1" x="687"/>
        <item m="1" x="850"/>
        <item m="1" x="807"/>
        <item m="1" x="820"/>
        <item m="1" x="865"/>
        <item m="1" x="482"/>
        <item m="1" x="484"/>
        <item m="1" x="599"/>
        <item m="1" x="530"/>
        <item m="1" x="532"/>
        <item m="1" x="533"/>
        <item m="1" x="648"/>
        <item m="1" x="654"/>
        <item m="1" x="767"/>
        <item m="1" x="772"/>
        <item m="1" x="718"/>
        <item m="1" x="659"/>
        <item m="1" x="661"/>
        <item m="1" x="662"/>
        <item m="1" x="729"/>
        <item m="1" x="736"/>
        <item m="1" x="780"/>
        <item m="1" x="785"/>
        <item m="1" x="819"/>
        <item m="1" x="826"/>
        <item m="1" x="677"/>
        <item m="1" x="678"/>
        <item m="1" x="832"/>
        <item m="1" x="837"/>
        <item m="1" x="695"/>
        <item m="1" x="696"/>
        <item m="1" x="842"/>
        <item m="1" x="485"/>
        <item m="1" x="738"/>
        <item m="1" x="747"/>
        <item m="1" x="509"/>
        <item m="1" x="510"/>
        <item m="1" x="534"/>
        <item m="1" x="535"/>
        <item m="1" x="536"/>
        <item m="1" x="589"/>
        <item m="1" x="590"/>
        <item m="1" x="591"/>
        <item m="1" x="786"/>
        <item m="1" x="631"/>
        <item m="1" x="633"/>
        <item m="1" x="679"/>
        <item m="1" x="680"/>
        <item m="1" x="681"/>
        <item m="1" x="486"/>
        <item m="1" x="487"/>
        <item m="1" x="488"/>
        <item m="1" x="787"/>
        <item m="1" x="600"/>
        <item m="1" x="605"/>
        <item m="1" x="740"/>
        <item m="1" x="749"/>
        <item m="1" x="511"/>
        <item m="1" x="512"/>
        <item m="1" x="513"/>
        <item m="1" x="618"/>
        <item m="1" x="629"/>
        <item m="1" x="707"/>
        <item m="1" x="754"/>
        <item m="1" x="537"/>
        <item m="1" x="538"/>
        <item m="1" x="539"/>
        <item m="1" x="768"/>
        <item m="1" x="592"/>
        <item m="1" x="607"/>
        <item m="1" x="609"/>
        <item m="1" x="704"/>
        <item m="1" x="710"/>
        <item m="1" x="634"/>
        <item m="1" x="636"/>
        <item m="1" x="716"/>
        <item m="1" x="725"/>
        <item m="1" x="540"/>
        <item m="1" x="541"/>
        <item m="1" x="542"/>
        <item m="1" x="649"/>
        <item m="1" x="660"/>
        <item m="1" x="515"/>
        <item m="1" x="516"/>
        <item m="1" x="619"/>
        <item m="1" x="632"/>
        <item m="1" x="719"/>
        <item m="1" x="757"/>
        <item m="1" x="761"/>
        <item m="1" x="543"/>
        <item m="1" x="544"/>
        <item m="1" x="545"/>
        <item m="1" x="714"/>
        <item m="1" x="651"/>
        <item m="1" x="663"/>
        <item m="1" x="769"/>
        <item m="1" x="773"/>
        <item m="1" x="839"/>
        <item m="1" x="610"/>
        <item m="1" x="611"/>
        <item m="1" x="612"/>
        <item m="1" x="705"/>
        <item m="1" x="712"/>
        <item m="1" x="799"/>
        <item m="1" x="803"/>
        <item m="1" x="637"/>
        <item m="1" x="638"/>
        <item m="1" x="639"/>
        <item m="1" x="717"/>
        <item m="1" x="726"/>
        <item m="1" x="808"/>
        <item m="1" x="815"/>
        <item m="1" x="665"/>
        <item m="1" x="667"/>
        <item m="1" x="668"/>
        <item m="1" x="731"/>
        <item m="1" x="739"/>
        <item m="1" x="791"/>
        <item m="1" x="821"/>
        <item m="1" x="827"/>
        <item m="1" x="699"/>
        <item m="1" x="700"/>
        <item m="1" x="701"/>
        <item m="1" x="843"/>
        <item m="1" x="490"/>
        <item m="1" x="491"/>
        <item m="1" x="492"/>
        <item m="1" x="601"/>
        <item m="1" x="608"/>
        <item m="1" x="720"/>
        <item m="1" x="727"/>
        <item m="1" x="742"/>
        <item m="1" x="517"/>
        <item m="1" x="518"/>
        <item m="1" x="520"/>
        <item m="1" x="620"/>
        <item m="1" x="635"/>
        <item m="1" x="758"/>
        <item m="1" x="762"/>
        <item m="1" x="546"/>
        <item m="1" x="547"/>
        <item m="1" x="813"/>
        <item m="1" x="474"/>
        <item m="1" x="500"/>
        <item m="1" x="868"/>
        <item m="1" x="879"/>
        <item m="1" x="822"/>
        <item m="1" x="593"/>
        <item m="1" x="594"/>
        <item m="1" x="595"/>
        <item m="1" x="690"/>
        <item m="1" x="697"/>
        <item m="1" x="781"/>
        <item m="1" x="489"/>
        <item m="1" x="788"/>
        <item m="1" x="501"/>
        <item m="1" x="792"/>
        <item m="1" x="514"/>
        <item m="1" x="802"/>
        <item m="1" x="789"/>
        <item m="1" x="793"/>
        <item m="1" x="613"/>
        <item m="1" x="614"/>
        <item m="1" x="615"/>
        <item m="1" x="706"/>
        <item m="1" x="713"/>
        <item m="1" x="800"/>
        <item m="1" x="804"/>
        <item m="1" x="640"/>
        <item m="1" x="641"/>
        <item m="1" x="642"/>
        <item m="1" x="809"/>
        <item m="1" x="519"/>
        <item m="1" x="854"/>
        <item m="1" x="669"/>
        <item m="1" x="670"/>
        <item m="1" x="671"/>
        <item m="1" x="733"/>
        <item m="1" x="741"/>
        <item m="1" x="823"/>
        <item m="1" x="829"/>
        <item m="1" x="682"/>
        <item m="1" x="683"/>
        <item m="1" x="684"/>
        <item m="1" x="746"/>
        <item m="1" x="755"/>
        <item m="1" x="833"/>
        <item m="1" x="840"/>
        <item m="1" x="524"/>
        <item m="1" x="548"/>
        <item m="1" x="550"/>
        <item m="1" x="551"/>
        <item m="1" x="873"/>
        <item m="1" x="596"/>
        <item m="1" x="597"/>
        <item m="1" x="598"/>
        <item m="1" x="743"/>
        <item m="1" x="691"/>
        <item m="1" x="698"/>
        <item m="1" x="643"/>
        <item m="1" x="644"/>
        <item m="1" x="645"/>
        <item m="1" x="646"/>
        <item m="1" x="805"/>
        <item m="1" x="549"/>
        <item m="1" x="810"/>
        <item m="1" x="574"/>
        <item m="1" x="816"/>
        <item m="1" x="582"/>
        <item m="1" x="828"/>
        <item m="1" x="811"/>
        <item m="1" x="579"/>
        <item m="1" x="580"/>
        <item m="1" x="581"/>
        <item m="1" x="658"/>
        <item m="1" x="685"/>
        <item m="1" x="686"/>
        <item m="1" x="748"/>
        <item m="1" x="756"/>
        <item m="1" x="812"/>
        <item m="1" x="493"/>
        <item m="1" x="494"/>
        <item m="1" x="495"/>
        <item m="1" x="744"/>
        <item m="1" x="552"/>
        <item m="1" x="553"/>
        <item m="1" x="652"/>
        <item m="1" x="666"/>
        <item m="1" x="616"/>
        <item m="1" x="806"/>
        <item m="1" x="750"/>
        <item m="1" x="814"/>
        <item m="1" x="621"/>
        <item m="1" x="622"/>
        <item m="1" x="672"/>
        <item m="1" x="554"/>
        <item m="1" x="555"/>
        <item m="1" x="556"/>
        <item m="1" x="557"/>
        <item m="1" x="558"/>
        <item m="1" x="559"/>
        <item m="1" x="560"/>
        <item m="1" x="561"/>
        <item m="1" x="562"/>
        <item m="1" x="563"/>
        <item m="1" x="564"/>
        <item m="1" x="565"/>
        <item m="1" x="566"/>
        <item m="1" x="567"/>
        <item m="1" x="568"/>
        <item m="1" x="569"/>
        <item m="1" x="782"/>
        <item m="1" x="851"/>
        <item m="1" x="817"/>
        <item m="1" x="774"/>
        <item m="1" x="855"/>
        <item m="1" x="870"/>
        <item m="1" x="866"/>
        <item m="1" x="874"/>
        <item m="1" x="463"/>
        <item m="1" x="475"/>
        <item m="1" x="502"/>
        <item m="1" x="523"/>
        <item m="1" x="794"/>
        <item m="1" x="862"/>
        <item m="1" x="867"/>
        <item m="1" x="875"/>
        <item m="1" x="464"/>
        <item m="1" x="771"/>
        <item m="1" x="844"/>
        <item m="1" x="775"/>
        <item m="1" x="470"/>
        <item m="1" x="476"/>
        <item m="1" x="496"/>
        <item m="1" x="848"/>
        <item m="1" x="469"/>
        <item m="1" x="503"/>
        <item m="1" x="824"/>
        <item m="1" x="864"/>
        <item m="1" x="692"/>
        <item m="1" x="708"/>
        <item m="1" x="721"/>
        <item m="1" x="525"/>
        <item m="1" x="575"/>
        <item m="1" x="745"/>
        <item m="1" x="880"/>
        <item m="1" x="852"/>
        <item m="1" x="504"/>
        <item m="1" x="795"/>
        <item m="1" x="869"/>
        <item m="1" x="876"/>
        <item m="1" x="465"/>
        <item m="1" x="477"/>
        <item m="1" x="783"/>
        <item m="1" x="856"/>
        <item m="1" x="846"/>
        <item m="1" x="853"/>
        <item m="1" x="779"/>
        <item m="1" x="576"/>
        <item m="1" x="877"/>
        <item m="1" x="466"/>
        <item m="1" x="505"/>
        <item m="1" x="776"/>
        <item m="1" x="454"/>
        <item m="1" x="863"/>
        <item m="1" x="455"/>
        <item m="1" x="456"/>
        <item m="1" x="457"/>
        <item m="1" x="458"/>
        <item m="1" x="459"/>
        <item m="1" x="770"/>
        <item m="1" x="857"/>
        <item m="1" x="858"/>
        <item m="1" x="859"/>
        <item m="1" x="860"/>
        <item m="1" x="711"/>
        <item m="1" x="847"/>
        <item m="1" x="451"/>
        <item x="10"/>
        <item x="11"/>
        <item x="19"/>
        <item x="189"/>
        <item x="190"/>
        <item x="191"/>
        <item x="411"/>
        <item x="420"/>
        <item x="431"/>
        <item x="432"/>
        <item x="434"/>
        <item x="448"/>
        <item x="449"/>
        <item x="447"/>
        <item x="450"/>
        <item x="0"/>
        <item x="1"/>
        <item x="2"/>
        <item x="3"/>
        <item x="4"/>
        <item x="5"/>
        <item x="6"/>
        <item x="7"/>
        <item x="8"/>
        <item x="9"/>
        <item x="12"/>
        <item x="13"/>
        <item x="14"/>
        <item x="15"/>
        <item x="16"/>
        <item x="17"/>
        <item x="18"/>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7"/>
        <item x="408"/>
        <item x="409"/>
        <item x="410"/>
        <item x="412"/>
        <item x="413"/>
        <item x="414"/>
        <item x="415"/>
        <item x="416"/>
        <item x="417"/>
        <item x="418"/>
        <item x="419"/>
        <item x="421"/>
        <item x="422"/>
        <item x="423"/>
        <item x="424"/>
        <item x="425"/>
        <item x="426"/>
        <item x="427"/>
        <item x="428"/>
        <item x="429"/>
        <item x="430"/>
        <item x="433"/>
        <item x="435"/>
        <item x="436"/>
        <item x="437"/>
        <item x="438"/>
        <item x="439"/>
        <item x="440"/>
        <item x="441"/>
        <item x="442"/>
        <item x="443"/>
        <item x="444"/>
        <item x="445"/>
        <item x="446"/>
        <item x="80"/>
        <item x="81"/>
        <item x="82"/>
        <item x="83"/>
        <item x="406"/>
      </items>
    </pivotField>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s>
  <rowFields count="2">
    <field x="0"/>
    <field x="1"/>
  </rowFields>
  <rowItems count="599">
    <i>
      <x/>
      <x v="446"/>
    </i>
    <i r="1">
      <x v="447"/>
    </i>
    <i t="default">
      <x/>
    </i>
    <i>
      <x v="1"/>
      <x v="430"/>
    </i>
    <i r="1">
      <x v="431"/>
    </i>
    <i r="1">
      <x v="448"/>
    </i>
    <i r="1">
      <x v="449"/>
    </i>
    <i r="1">
      <x v="450"/>
    </i>
    <i r="1">
      <x v="451"/>
    </i>
    <i r="1">
      <x v="452"/>
    </i>
    <i r="1">
      <x v="453"/>
    </i>
    <i r="1">
      <x v="454"/>
    </i>
    <i r="1">
      <x v="455"/>
    </i>
    <i t="default">
      <x v="1"/>
    </i>
    <i>
      <x v="2"/>
      <x v="456"/>
    </i>
    <i r="1">
      <x v="457"/>
    </i>
    <i r="1">
      <x v="458"/>
    </i>
    <i r="1">
      <x v="459"/>
    </i>
    <i r="1">
      <x v="460"/>
    </i>
    <i r="1">
      <x v="461"/>
    </i>
    <i t="default">
      <x v="2"/>
    </i>
    <i>
      <x v="3"/>
      <x v="432"/>
    </i>
    <i r="1">
      <x v="462"/>
    </i>
    <i r="1">
      <x v="463"/>
    </i>
    <i r="1">
      <x v="464"/>
    </i>
    <i r="1">
      <x v="465"/>
    </i>
    <i r="1">
      <x v="466"/>
    </i>
    <i r="1">
      <x v="467"/>
    </i>
    <i r="1">
      <x v="468"/>
    </i>
    <i r="1">
      <x v="469"/>
    </i>
    <i r="1">
      <x v="470"/>
    </i>
    <i r="1">
      <x v="471"/>
    </i>
    <i r="1">
      <x v="472"/>
    </i>
    <i r="1">
      <x v="473"/>
    </i>
    <i r="1">
      <x v="474"/>
    </i>
    <i r="1">
      <x v="475"/>
    </i>
    <i r="1">
      <x v="476"/>
    </i>
    <i t="default">
      <x v="3"/>
    </i>
    <i>
      <x v="4"/>
      <x v="477"/>
    </i>
    <i r="1">
      <x v="478"/>
    </i>
    <i r="1">
      <x v="479"/>
    </i>
    <i r="1">
      <x v="480"/>
    </i>
    <i r="1">
      <x v="481"/>
    </i>
    <i r="1">
      <x v="482"/>
    </i>
    <i t="default">
      <x v="4"/>
    </i>
    <i>
      <x v="5"/>
      <x v="483"/>
    </i>
    <i r="1">
      <x v="484"/>
    </i>
    <i r="1">
      <x v="485"/>
    </i>
    <i r="1">
      <x v="486"/>
    </i>
    <i r="1">
      <x v="487"/>
    </i>
    <i r="1">
      <x v="488"/>
    </i>
    <i r="1">
      <x v="489"/>
    </i>
    <i r="1">
      <x v="490"/>
    </i>
    <i t="default">
      <x v="5"/>
    </i>
    <i>
      <x v="6"/>
      <x v="491"/>
    </i>
    <i r="1">
      <x v="492"/>
    </i>
    <i r="1">
      <x v="493"/>
    </i>
    <i r="1">
      <x v="494"/>
    </i>
    <i r="1">
      <x v="495"/>
    </i>
    <i t="default">
      <x v="6"/>
    </i>
    <i>
      <x v="7"/>
      <x v="496"/>
    </i>
    <i r="1">
      <x v="497"/>
    </i>
    <i r="1">
      <x v="498"/>
    </i>
    <i r="1">
      <x v="499"/>
    </i>
    <i r="1">
      <x v="500"/>
    </i>
    <i r="1">
      <x v="501"/>
    </i>
    <i t="default">
      <x v="7"/>
    </i>
    <i>
      <x v="8"/>
      <x v="502"/>
    </i>
    <i r="1">
      <x v="503"/>
    </i>
    <i r="1">
      <x v="504"/>
    </i>
    <i r="1">
      <x v="505"/>
    </i>
    <i r="1">
      <x v="506"/>
    </i>
    <i r="1">
      <x v="507"/>
    </i>
    <i t="default">
      <x v="8"/>
    </i>
    <i>
      <x v="9"/>
      <x v="508"/>
    </i>
    <i r="1">
      <x v="509"/>
    </i>
    <i r="1">
      <x v="510"/>
    </i>
    <i r="1">
      <x v="511"/>
    </i>
    <i r="1">
      <x v="512"/>
    </i>
    <i t="default">
      <x v="9"/>
    </i>
    <i>
      <x v="10"/>
      <x v="513"/>
    </i>
    <i r="1">
      <x v="514"/>
    </i>
    <i r="1">
      <x v="515"/>
    </i>
    <i t="default">
      <x v="10"/>
    </i>
    <i>
      <x v="11"/>
      <x v="516"/>
    </i>
    <i r="1">
      <x v="517"/>
    </i>
    <i r="1">
      <x v="518"/>
    </i>
    <i r="1">
      <x v="519"/>
    </i>
    <i r="1">
      <x v="520"/>
    </i>
    <i r="1">
      <x v="521"/>
    </i>
    <i t="default">
      <x v="11"/>
    </i>
    <i>
      <x v="12"/>
      <x v="522"/>
    </i>
    <i r="1">
      <x v="523"/>
    </i>
    <i r="1">
      <x v="524"/>
    </i>
    <i r="1">
      <x v="525"/>
    </i>
    <i r="1">
      <x v="526"/>
    </i>
    <i t="default">
      <x v="12"/>
    </i>
    <i>
      <x v="13"/>
      <x v="527"/>
    </i>
    <i r="1">
      <x v="528"/>
    </i>
    <i r="1">
      <x v="529"/>
    </i>
    <i r="1">
      <x v="530"/>
    </i>
    <i t="default">
      <x v="13"/>
    </i>
    <i>
      <x v="14"/>
      <x v="531"/>
    </i>
    <i r="1">
      <x v="532"/>
    </i>
    <i r="1">
      <x v="533"/>
    </i>
    <i r="1">
      <x v="534"/>
    </i>
    <i r="1">
      <x v="535"/>
    </i>
    <i r="1">
      <x v="536"/>
    </i>
    <i r="1">
      <x v="537"/>
    </i>
    <i r="1">
      <x v="538"/>
    </i>
    <i r="1">
      <x v="539"/>
    </i>
    <i r="1">
      <x v="540"/>
    </i>
    <i r="1">
      <x v="541"/>
    </i>
    <i r="1">
      <x v="542"/>
    </i>
    <i r="1">
      <x v="543"/>
    </i>
    <i r="1">
      <x v="544"/>
    </i>
    <i r="1">
      <x v="545"/>
    </i>
    <i r="1">
      <x v="546"/>
    </i>
    <i r="1">
      <x v="547"/>
    </i>
    <i t="default">
      <x v="14"/>
    </i>
    <i>
      <x v="15"/>
      <x v="548"/>
    </i>
    <i r="1">
      <x v="549"/>
    </i>
    <i r="1">
      <x v="550"/>
    </i>
    <i t="default">
      <x v="15"/>
    </i>
    <i>
      <x v="16"/>
      <x v="551"/>
    </i>
    <i r="1">
      <x v="552"/>
    </i>
    <i r="1">
      <x v="553"/>
    </i>
    <i r="1">
      <x v="554"/>
    </i>
    <i r="1">
      <x v="555"/>
    </i>
    <i r="1">
      <x v="556"/>
    </i>
    <i r="1">
      <x v="557"/>
    </i>
    <i r="1">
      <x v="558"/>
    </i>
    <i r="1">
      <x v="559"/>
    </i>
    <i r="1">
      <x v="560"/>
    </i>
    <i r="1">
      <x v="561"/>
    </i>
    <i t="default">
      <x v="16"/>
    </i>
    <i>
      <x v="17"/>
      <x v="562"/>
    </i>
    <i t="default">
      <x v="17"/>
    </i>
    <i>
      <x v="18"/>
      <x v="563"/>
    </i>
    <i r="1">
      <x v="564"/>
    </i>
    <i r="1">
      <x v="565"/>
    </i>
    <i t="default">
      <x v="18"/>
    </i>
    <i>
      <x v="19"/>
      <x v="566"/>
    </i>
    <i r="1">
      <x v="567"/>
    </i>
    <i r="1">
      <x v="568"/>
    </i>
    <i r="1">
      <x v="569"/>
    </i>
    <i r="1">
      <x v="570"/>
    </i>
    <i r="1">
      <x v="571"/>
    </i>
    <i r="1">
      <x v="572"/>
    </i>
    <i r="1">
      <x v="573"/>
    </i>
    <i t="default">
      <x v="19"/>
    </i>
    <i>
      <x v="20"/>
      <x v="574"/>
    </i>
    <i r="1">
      <x v="575"/>
    </i>
    <i r="1">
      <x v="576"/>
    </i>
    <i r="1">
      <x v="577"/>
    </i>
    <i r="1">
      <x v="578"/>
    </i>
    <i r="1">
      <x v="579"/>
    </i>
    <i r="1">
      <x v="580"/>
    </i>
    <i r="1">
      <x v="581"/>
    </i>
    <i r="1">
      <x v="582"/>
    </i>
    <i t="default">
      <x v="20"/>
    </i>
    <i>
      <x v="21"/>
      <x v="583"/>
    </i>
    <i r="1">
      <x v="584"/>
    </i>
    <i r="1">
      <x v="585"/>
    </i>
    <i r="1">
      <x v="586"/>
    </i>
    <i t="default">
      <x v="21"/>
    </i>
    <i>
      <x v="22"/>
      <x v="587"/>
    </i>
    <i r="1">
      <x v="588"/>
    </i>
    <i r="1">
      <x v="589"/>
    </i>
    <i t="default">
      <x v="22"/>
    </i>
    <i>
      <x v="23"/>
      <x v="590"/>
    </i>
    <i r="1">
      <x v="591"/>
    </i>
    <i r="1">
      <x v="592"/>
    </i>
    <i t="default">
      <x v="23"/>
    </i>
    <i>
      <x v="24"/>
      <x v="593"/>
    </i>
    <i r="1">
      <x v="594"/>
    </i>
    <i t="default">
      <x v="24"/>
    </i>
    <i>
      <x v="25"/>
      <x v="595"/>
    </i>
    <i r="1">
      <x v="596"/>
    </i>
    <i r="1">
      <x v="597"/>
    </i>
    <i t="default">
      <x v="25"/>
    </i>
    <i>
      <x v="26"/>
      <x v="598"/>
    </i>
    <i r="1">
      <x v="599"/>
    </i>
    <i r="1">
      <x v="600"/>
    </i>
    <i r="1">
      <x v="601"/>
    </i>
    <i t="default">
      <x v="26"/>
    </i>
    <i>
      <x v="27"/>
      <x v="602"/>
    </i>
    <i r="1">
      <x v="603"/>
    </i>
    <i t="default">
      <x v="27"/>
    </i>
    <i>
      <x v="28"/>
      <x v="604"/>
    </i>
    <i r="1">
      <x v="605"/>
    </i>
    <i r="1">
      <x v="606"/>
    </i>
    <i t="default">
      <x v="28"/>
    </i>
    <i>
      <x v="29"/>
      <x v="607"/>
    </i>
    <i r="1">
      <x v="608"/>
    </i>
    <i r="1">
      <x v="609"/>
    </i>
    <i r="1">
      <x v="610"/>
    </i>
    <i r="1">
      <x v="611"/>
    </i>
    <i r="1">
      <x v="612"/>
    </i>
    <i r="1">
      <x v="613"/>
    </i>
    <i r="1">
      <x v="614"/>
    </i>
    <i t="default">
      <x v="29"/>
    </i>
    <i>
      <x v="30"/>
      <x v="615"/>
    </i>
    <i r="1">
      <x v="616"/>
    </i>
    <i r="1">
      <x v="617"/>
    </i>
    <i r="1">
      <x v="618"/>
    </i>
    <i r="1">
      <x v="619"/>
    </i>
    <i r="1">
      <x v="620"/>
    </i>
    <i r="1">
      <x v="621"/>
    </i>
    <i t="default">
      <x v="30"/>
    </i>
    <i>
      <x v="31"/>
      <x v="622"/>
    </i>
    <i r="1">
      <x v="623"/>
    </i>
    <i r="1">
      <x v="624"/>
    </i>
    <i r="1">
      <x v="625"/>
    </i>
    <i t="default">
      <x v="31"/>
    </i>
    <i>
      <x v="32"/>
      <x v="626"/>
    </i>
    <i t="default">
      <x v="32"/>
    </i>
    <i>
      <x v="33"/>
      <x v="433"/>
    </i>
    <i r="1">
      <x v="434"/>
    </i>
    <i r="1">
      <x v="435"/>
    </i>
    <i t="default">
      <x v="33"/>
    </i>
    <i>
      <x v="34"/>
      <x v="627"/>
    </i>
    <i r="1">
      <x v="628"/>
    </i>
    <i r="1">
      <x v="629"/>
    </i>
    <i r="1">
      <x v="630"/>
    </i>
    <i t="default">
      <x v="34"/>
    </i>
    <i>
      <x v="35"/>
      <x v="631"/>
    </i>
    <i r="1">
      <x v="632"/>
    </i>
    <i r="1">
      <x v="633"/>
    </i>
    <i r="1">
      <x v="634"/>
    </i>
    <i t="default">
      <x v="35"/>
    </i>
    <i>
      <x v="36"/>
      <x v="635"/>
    </i>
    <i r="1">
      <x v="636"/>
    </i>
    <i r="1">
      <x v="637"/>
    </i>
    <i r="1">
      <x v="638"/>
    </i>
    <i r="1">
      <x v="639"/>
    </i>
    <i t="default">
      <x v="36"/>
    </i>
    <i>
      <x v="37"/>
      <x v="640"/>
    </i>
    <i r="1">
      <x v="641"/>
    </i>
    <i r="1">
      <x v="642"/>
    </i>
    <i r="1">
      <x v="643"/>
    </i>
    <i r="1">
      <x v="644"/>
    </i>
    <i r="1">
      <x v="645"/>
    </i>
    <i r="1">
      <x v="646"/>
    </i>
    <i t="default">
      <x v="37"/>
    </i>
    <i>
      <x v="38"/>
      <x v="647"/>
    </i>
    <i r="1">
      <x v="648"/>
    </i>
    <i r="1">
      <x v="649"/>
    </i>
    <i r="1">
      <x v="650"/>
    </i>
    <i r="1">
      <x v="651"/>
    </i>
    <i r="1">
      <x v="652"/>
    </i>
    <i r="1">
      <x v="653"/>
    </i>
    <i r="1">
      <x v="654"/>
    </i>
    <i r="1">
      <x v="655"/>
    </i>
    <i r="1">
      <x v="656"/>
    </i>
    <i r="1">
      <x v="657"/>
    </i>
    <i t="default">
      <x v="38"/>
    </i>
    <i>
      <x v="39"/>
      <x v="658"/>
    </i>
    <i r="1">
      <x v="659"/>
    </i>
    <i r="1">
      <x v="660"/>
    </i>
    <i r="1">
      <x v="661"/>
    </i>
    <i r="1">
      <x v="662"/>
    </i>
    <i r="1">
      <x v="663"/>
    </i>
    <i r="1">
      <x v="664"/>
    </i>
    <i t="default">
      <x v="39"/>
    </i>
    <i>
      <x v="40"/>
      <x v="665"/>
    </i>
    <i r="1">
      <x v="666"/>
    </i>
    <i r="1">
      <x v="667"/>
    </i>
    <i r="1">
      <x v="668"/>
    </i>
    <i r="1">
      <x v="669"/>
    </i>
    <i r="1">
      <x v="670"/>
    </i>
    <i r="1">
      <x v="671"/>
    </i>
    <i t="default">
      <x v="40"/>
    </i>
    <i>
      <x v="41"/>
      <x v="672"/>
    </i>
    <i r="1">
      <x v="673"/>
    </i>
    <i r="1">
      <x v="674"/>
    </i>
    <i r="1">
      <x v="675"/>
    </i>
    <i r="1">
      <x v="676"/>
    </i>
    <i r="1">
      <x v="677"/>
    </i>
    <i r="1">
      <x v="678"/>
    </i>
    <i r="1">
      <x v="679"/>
    </i>
    <i t="default">
      <x v="41"/>
    </i>
    <i>
      <x v="42"/>
      <x v="680"/>
    </i>
    <i r="1">
      <x v="681"/>
    </i>
    <i r="1">
      <x v="682"/>
    </i>
    <i r="1">
      <x v="683"/>
    </i>
    <i t="default">
      <x v="42"/>
    </i>
    <i>
      <x v="43"/>
      <x v="684"/>
    </i>
    <i r="1">
      <x v="685"/>
    </i>
    <i r="1">
      <x v="686"/>
    </i>
    <i r="1">
      <x v="687"/>
    </i>
    <i r="1">
      <x v="688"/>
    </i>
    <i r="1">
      <x v="689"/>
    </i>
    <i r="1">
      <x v="690"/>
    </i>
    <i r="1">
      <x v="691"/>
    </i>
    <i t="default">
      <x v="43"/>
    </i>
    <i>
      <x v="44"/>
      <x v="692"/>
    </i>
    <i r="1">
      <x v="693"/>
    </i>
    <i r="1">
      <x v="694"/>
    </i>
    <i r="1">
      <x v="695"/>
    </i>
    <i r="1">
      <x v="696"/>
    </i>
    <i r="1">
      <x v="697"/>
    </i>
    <i r="1">
      <x v="698"/>
    </i>
    <i t="default">
      <x v="44"/>
    </i>
    <i>
      <x v="45"/>
      <x v="699"/>
    </i>
    <i r="1">
      <x v="700"/>
    </i>
    <i r="1">
      <x v="701"/>
    </i>
    <i r="1">
      <x v="702"/>
    </i>
    <i r="1">
      <x v="703"/>
    </i>
    <i r="1">
      <x v="704"/>
    </i>
    <i r="1">
      <x v="705"/>
    </i>
    <i r="1">
      <x v="706"/>
    </i>
    <i t="default">
      <x v="45"/>
    </i>
    <i>
      <x v="46"/>
      <x v="707"/>
    </i>
    <i r="1">
      <x v="708"/>
    </i>
    <i r="1">
      <x v="709"/>
    </i>
    <i r="1">
      <x v="710"/>
    </i>
    <i r="1">
      <x v="711"/>
    </i>
    <i r="1">
      <x v="712"/>
    </i>
    <i r="1">
      <x v="713"/>
    </i>
    <i r="1">
      <x v="714"/>
    </i>
    <i r="1">
      <x v="715"/>
    </i>
    <i r="1">
      <x v="716"/>
    </i>
    <i r="1">
      <x v="717"/>
    </i>
    <i r="1">
      <x v="718"/>
    </i>
    <i r="1">
      <x v="719"/>
    </i>
    <i r="1">
      <x v="720"/>
    </i>
    <i t="default">
      <x v="46"/>
    </i>
    <i>
      <x v="47"/>
      <x v="721"/>
    </i>
    <i r="1">
      <x v="722"/>
    </i>
    <i r="1">
      <x v="723"/>
    </i>
    <i r="1">
      <x v="724"/>
    </i>
    <i r="1">
      <x v="725"/>
    </i>
    <i r="1">
      <x v="726"/>
    </i>
    <i r="1">
      <x v="727"/>
    </i>
    <i t="default">
      <x v="47"/>
    </i>
    <i>
      <x v="48"/>
      <x v="728"/>
    </i>
    <i r="1">
      <x v="729"/>
    </i>
    <i r="1">
      <x v="730"/>
    </i>
    <i r="1">
      <x v="731"/>
    </i>
    <i r="1">
      <x v="732"/>
    </i>
    <i t="default">
      <x v="48"/>
    </i>
    <i>
      <x v="49"/>
      <x v="733"/>
    </i>
    <i t="default">
      <x v="49"/>
    </i>
    <i>
      <x v="50"/>
      <x v="734"/>
    </i>
    <i r="1">
      <x v="735"/>
    </i>
    <i r="1">
      <x v="736"/>
    </i>
    <i r="1">
      <x v="737"/>
    </i>
    <i r="1">
      <x v="738"/>
    </i>
    <i r="1">
      <x v="739"/>
    </i>
    <i r="1">
      <x v="740"/>
    </i>
    <i t="default">
      <x v="50"/>
    </i>
    <i>
      <x v="51"/>
      <x v="741"/>
    </i>
    <i r="1">
      <x v="742"/>
    </i>
    <i r="1">
      <x v="743"/>
    </i>
    <i r="1">
      <x v="744"/>
    </i>
    <i r="1">
      <x v="745"/>
    </i>
    <i r="1">
      <x v="746"/>
    </i>
    <i r="1">
      <x v="747"/>
    </i>
    <i r="1">
      <x v="748"/>
    </i>
    <i r="1">
      <x v="749"/>
    </i>
    <i t="default">
      <x v="51"/>
    </i>
    <i>
      <x v="52"/>
      <x v="750"/>
    </i>
    <i r="1">
      <x v="751"/>
    </i>
    <i r="1">
      <x v="752"/>
    </i>
    <i t="default">
      <x v="52"/>
    </i>
    <i>
      <x v="53"/>
      <x v="753"/>
    </i>
    <i r="1">
      <x v="754"/>
    </i>
    <i r="1">
      <x v="755"/>
    </i>
    <i r="1">
      <x v="756"/>
    </i>
    <i r="1">
      <x v="757"/>
    </i>
    <i r="1">
      <x v="758"/>
    </i>
    <i r="1">
      <x v="759"/>
    </i>
    <i t="default">
      <x v="53"/>
    </i>
    <i>
      <x v="54"/>
      <x v="760"/>
    </i>
    <i r="1">
      <x v="761"/>
    </i>
    <i r="1">
      <x v="762"/>
    </i>
    <i r="1">
      <x v="763"/>
    </i>
    <i r="1">
      <x v="764"/>
    </i>
    <i r="1">
      <x v="765"/>
    </i>
    <i r="1">
      <x v="766"/>
    </i>
    <i r="1">
      <x v="767"/>
    </i>
    <i r="1">
      <x v="768"/>
    </i>
    <i r="1">
      <x v="769"/>
    </i>
    <i r="1">
      <x v="770"/>
    </i>
    <i r="1">
      <x v="771"/>
    </i>
    <i r="1">
      <x v="772"/>
    </i>
    <i r="1">
      <x v="773"/>
    </i>
    <i r="1">
      <x v="774"/>
    </i>
    <i t="default">
      <x v="54"/>
    </i>
    <i>
      <x v="55"/>
      <x v="775"/>
    </i>
    <i t="default">
      <x v="55"/>
    </i>
    <i>
      <x v="56"/>
      <x v="776"/>
    </i>
    <i r="1">
      <x v="777"/>
    </i>
    <i r="1">
      <x v="778"/>
    </i>
    <i r="1">
      <x v="779"/>
    </i>
    <i t="default">
      <x v="56"/>
    </i>
    <i>
      <x v="57"/>
      <x v="780"/>
    </i>
    <i t="default">
      <x v="57"/>
    </i>
    <i>
      <x v="58"/>
      <x v="781"/>
    </i>
    <i r="1">
      <x v="782"/>
    </i>
    <i r="1">
      <x v="783"/>
    </i>
    <i r="1">
      <x v="784"/>
    </i>
    <i t="default">
      <x v="58"/>
    </i>
    <i>
      <x v="59"/>
      <x v="785"/>
    </i>
    <i r="1">
      <x v="786"/>
    </i>
    <i r="1">
      <x v="787"/>
    </i>
    <i r="1">
      <x v="788"/>
    </i>
    <i t="default">
      <x v="59"/>
    </i>
    <i>
      <x v="60"/>
      <x v="789"/>
    </i>
    <i t="default">
      <x v="60"/>
    </i>
    <i>
      <x v="61"/>
      <x v="790"/>
    </i>
    <i t="default">
      <x v="61"/>
    </i>
    <i>
      <x v="62"/>
      <x v="791"/>
    </i>
    <i t="default">
      <x v="62"/>
    </i>
    <i>
      <x v="63"/>
      <x v="792"/>
    </i>
    <i t="default">
      <x v="63"/>
    </i>
    <i>
      <x v="64"/>
      <x v="793"/>
    </i>
    <i t="default">
      <x v="64"/>
    </i>
    <i>
      <x v="65"/>
      <x v="794"/>
    </i>
    <i t="default">
      <x v="65"/>
    </i>
    <i>
      <x v="66"/>
      <x v="795"/>
    </i>
    <i t="default">
      <x v="66"/>
    </i>
    <i>
      <x v="67"/>
      <x v="796"/>
    </i>
    <i t="default">
      <x v="67"/>
    </i>
    <i>
      <x v="68"/>
      <x v="797"/>
    </i>
    <i t="default">
      <x v="68"/>
    </i>
    <i>
      <x v="69"/>
      <x v="798"/>
    </i>
    <i t="default">
      <x v="69"/>
    </i>
    <i>
      <x v="70"/>
      <x v="799"/>
    </i>
    <i t="default">
      <x v="70"/>
    </i>
    <i>
      <x v="71"/>
      <x v="800"/>
    </i>
    <i t="default">
      <x v="71"/>
    </i>
    <i>
      <x v="72"/>
      <x v="801"/>
    </i>
    <i t="default">
      <x v="72"/>
    </i>
    <i>
      <x v="73"/>
      <x v="802"/>
    </i>
    <i t="default">
      <x v="73"/>
    </i>
    <i>
      <x v="74"/>
      <x v="803"/>
    </i>
    <i t="default">
      <x v="74"/>
    </i>
    <i>
      <x v="75"/>
      <x v="804"/>
    </i>
    <i t="default">
      <x v="75"/>
    </i>
    <i>
      <x v="76"/>
      <x v="805"/>
    </i>
    <i t="default">
      <x v="76"/>
    </i>
    <i>
      <x v="77"/>
      <x v="806"/>
    </i>
    <i t="default">
      <x v="77"/>
    </i>
    <i>
      <x v="78"/>
      <x v="807"/>
    </i>
    <i t="default">
      <x v="78"/>
    </i>
    <i>
      <x v="79"/>
      <x v="808"/>
    </i>
    <i t="default">
      <x v="79"/>
    </i>
    <i>
      <x v="80"/>
      <x v="809"/>
    </i>
    <i t="default">
      <x v="80"/>
    </i>
    <i>
      <x v="81"/>
      <x v="810"/>
    </i>
    <i t="default">
      <x v="81"/>
    </i>
    <i>
      <x v="82"/>
      <x v="811"/>
    </i>
    <i t="default">
      <x v="82"/>
    </i>
    <i>
      <x v="83"/>
      <x v="812"/>
    </i>
    <i t="default">
      <x v="83"/>
    </i>
    <i>
      <x v="84"/>
      <x v="813"/>
    </i>
    <i t="default">
      <x v="84"/>
    </i>
    <i>
      <x v="85"/>
      <x v="814"/>
    </i>
    <i t="default">
      <x v="85"/>
    </i>
    <i>
      <x v="86"/>
      <x v="815"/>
    </i>
    <i t="default">
      <x v="86"/>
    </i>
    <i>
      <x v="87"/>
      <x v="816"/>
    </i>
    <i t="default">
      <x v="87"/>
    </i>
    <i>
      <x v="88"/>
      <x v="817"/>
    </i>
    <i t="default">
      <x v="88"/>
    </i>
    <i>
      <x v="89"/>
      <x v="818"/>
    </i>
    <i t="default">
      <x v="89"/>
    </i>
    <i>
      <x v="90"/>
      <x v="819"/>
    </i>
    <i t="default">
      <x v="90"/>
    </i>
    <i>
      <x v="91"/>
      <x v="820"/>
    </i>
    <i t="default">
      <x v="91"/>
    </i>
    <i>
      <x v="92"/>
      <x v="821"/>
    </i>
    <i t="default">
      <x v="92"/>
    </i>
    <i>
      <x v="93"/>
      <x v="822"/>
    </i>
    <i t="default">
      <x v="93"/>
    </i>
    <i>
      <x v="94"/>
      <x v="823"/>
    </i>
    <i t="default">
      <x v="94"/>
    </i>
    <i>
      <x v="95"/>
      <x v="824"/>
    </i>
    <i t="default">
      <x v="95"/>
    </i>
    <i>
      <x v="96"/>
      <x v="825"/>
    </i>
    <i t="default">
      <x v="96"/>
    </i>
    <i>
      <x v="97"/>
      <x v="826"/>
    </i>
    <i t="default">
      <x v="97"/>
    </i>
    <i>
      <x v="98"/>
      <x v="827"/>
    </i>
    <i t="default">
      <x v="98"/>
    </i>
    <i>
      <x v="99"/>
      <x v="828"/>
    </i>
    <i t="default">
      <x v="99"/>
    </i>
    <i>
      <x v="100"/>
      <x v="829"/>
    </i>
    <i t="default">
      <x v="100"/>
    </i>
    <i>
      <x v="101"/>
      <x v="830"/>
    </i>
    <i r="1">
      <x v="831"/>
    </i>
    <i r="1">
      <x v="832"/>
    </i>
    <i r="1">
      <x v="833"/>
    </i>
    <i r="1">
      <x v="834"/>
    </i>
    <i r="1">
      <x v="835"/>
    </i>
    <i r="1">
      <x v="836"/>
    </i>
    <i r="1">
      <x v="837"/>
    </i>
    <i r="1">
      <x v="838"/>
    </i>
    <i t="default">
      <x v="101"/>
    </i>
    <i>
      <x v="102"/>
      <x v="839"/>
    </i>
    <i t="default">
      <x v="102"/>
    </i>
    <i>
      <x v="103"/>
      <x v="840"/>
    </i>
    <i t="default">
      <x v="103"/>
    </i>
    <i>
      <x v="104"/>
      <x v="841"/>
    </i>
    <i t="default">
      <x v="104"/>
    </i>
    <i>
      <x v="105"/>
      <x v="842"/>
    </i>
    <i t="default">
      <x v="105"/>
    </i>
    <i>
      <x v="106"/>
      <x v="843"/>
    </i>
    <i t="default">
      <x v="106"/>
    </i>
    <i>
      <x v="107"/>
      <x v="844"/>
    </i>
    <i t="default">
      <x v="107"/>
    </i>
    <i>
      <x v="108"/>
      <x v="436"/>
    </i>
    <i r="1">
      <x v="845"/>
    </i>
    <i t="default">
      <x v="108"/>
    </i>
    <i>
      <x v="109"/>
      <x v="846"/>
    </i>
    <i r="1">
      <x v="847"/>
    </i>
    <i t="default">
      <x v="109"/>
    </i>
    <i>
      <x v="110"/>
      <x v="848"/>
    </i>
    <i t="default">
      <x v="110"/>
    </i>
    <i>
      <x v="111"/>
      <x v="849"/>
    </i>
    <i t="default">
      <x v="111"/>
    </i>
    <i>
      <x v="112"/>
      <x v="850"/>
    </i>
    <i t="default">
      <x v="112"/>
    </i>
    <i>
      <x v="113"/>
      <x v="851"/>
    </i>
    <i t="default">
      <x v="113"/>
    </i>
    <i>
      <x v="114"/>
      <x v="852"/>
    </i>
    <i t="default">
      <x v="114"/>
    </i>
    <i>
      <x v="115"/>
      <x v="437"/>
    </i>
    <i r="1">
      <x v="853"/>
    </i>
    <i t="default">
      <x v="115"/>
    </i>
    <i>
      <x v="116"/>
      <x v="854"/>
    </i>
    <i t="default">
      <x v="116"/>
    </i>
    <i>
      <x v="117"/>
      <x v="855"/>
    </i>
    <i t="default">
      <x v="117"/>
    </i>
    <i>
      <x v="118"/>
      <x v="856"/>
    </i>
    <i t="default">
      <x v="118"/>
    </i>
    <i>
      <x v="119"/>
      <x v="857"/>
    </i>
    <i t="default">
      <x v="119"/>
    </i>
    <i>
      <x v="120"/>
      <x v="858"/>
    </i>
    <i t="default">
      <x v="120"/>
    </i>
    <i>
      <x v="121"/>
      <x v="859"/>
    </i>
    <i t="default">
      <x v="121"/>
    </i>
    <i>
      <x v="122"/>
      <x v="860"/>
    </i>
    <i t="default">
      <x v="122"/>
    </i>
    <i>
      <x v="123"/>
      <x v="861"/>
    </i>
    <i t="default">
      <x v="123"/>
    </i>
    <i>
      <x v="124"/>
      <x v="862"/>
    </i>
    <i t="default">
      <x v="124"/>
    </i>
    <i>
      <x v="125"/>
      <x v="438"/>
    </i>
    <i r="1">
      <x v="439"/>
    </i>
    <i r="1">
      <x v="863"/>
    </i>
    <i t="default">
      <x v="125"/>
    </i>
    <i>
      <x v="126"/>
      <x v="440"/>
    </i>
    <i t="default">
      <x v="126"/>
    </i>
    <i>
      <x v="127"/>
      <x v="441"/>
    </i>
    <i t="default">
      <x v="127"/>
    </i>
    <i>
      <x v="128"/>
      <x v="445"/>
    </i>
    <i t="default">
      <x v="128"/>
    </i>
    <i>
      <x v="129"/>
      <x v="442"/>
    </i>
    <i t="default">
      <x v="129"/>
    </i>
    <i>
      <x v="130"/>
      <x v="443"/>
    </i>
    <i t="default">
      <x v="130"/>
    </i>
    <i>
      <x v="131"/>
      <x v="444"/>
    </i>
    <i t="default">
      <x v="131"/>
    </i>
    <i>
      <x v="132"/>
      <x v="864"/>
    </i>
    <i t="default">
      <x v="132"/>
    </i>
    <i>
      <x v="133"/>
      <x v="865"/>
    </i>
    <i t="default">
      <x v="133"/>
    </i>
    <i>
      <x v="134"/>
      <x v="866"/>
    </i>
    <i r="1">
      <x v="867"/>
    </i>
    <i t="default">
      <x v="134"/>
    </i>
    <i>
      <x v="135"/>
      <x v="868"/>
    </i>
    <i t="default">
      <x v="135"/>
    </i>
    <i>
      <x v="136"/>
      <x v="869"/>
    </i>
    <i t="default">
      <x v="136"/>
    </i>
    <i>
      <x v="137"/>
      <x v="870"/>
    </i>
    <i t="default">
      <x v="137"/>
    </i>
    <i>
      <x v="138"/>
      <x v="871"/>
    </i>
    <i t="default">
      <x v="138"/>
    </i>
    <i>
      <x v="139"/>
      <x v="872"/>
    </i>
    <i t="default">
      <x v="139"/>
    </i>
    <i>
      <x v="140"/>
      <x v="873"/>
    </i>
    <i t="default">
      <x v="140"/>
    </i>
    <i>
      <x v="141"/>
      <x v="874"/>
    </i>
    <i t="default">
      <x v="141"/>
    </i>
    <i>
      <x v="142"/>
      <x v="875"/>
    </i>
    <i t="default">
      <x v="142"/>
    </i>
    <i>
      <x v="143"/>
      <x v="445"/>
    </i>
    <i t="default">
      <x v="143"/>
    </i>
    <i>
      <x v="144"/>
      <x v="876"/>
    </i>
    <i r="1">
      <x v="877"/>
    </i>
    <i r="1">
      <x v="878"/>
    </i>
    <i r="1">
      <x v="879"/>
    </i>
    <i t="default">
      <x v="144"/>
    </i>
    <i>
      <x v="145"/>
      <x v="880"/>
    </i>
    <i t="default">
      <x v="145"/>
    </i>
    <i t="grand">
      <x/>
    </i>
  </rowItems>
  <colFields count="1">
    <field x="-2"/>
  </colFields>
  <colItems count="4">
    <i>
      <x/>
    </i>
    <i i="1">
      <x v="1"/>
    </i>
    <i i="2">
      <x v="2"/>
    </i>
    <i i="3">
      <x v="3"/>
    </i>
  </colItems>
  <dataFields count="4">
    <dataField name="Sum of FCCS_Managed Data" fld="10" baseField="1" baseItem="456"/>
    <dataField name="Sum of FCCS_Journal Input" fld="11" baseField="1" baseItem="456"/>
    <dataField name="Sum of FCCS_Other Data" fld="12" baseField="1" baseItem="456"/>
    <dataField name="Sum of FCCS_Total Data Source" fld="13" baseField="1" baseItem="456"/>
  </dataFields>
  <formats count="453">
    <format dxfId="608">
      <pivotArea dataOnly="0" outline="0" fieldPosition="0">
        <references count="1">
          <reference field="0" count="0" defaultSubtotal="1"/>
        </references>
      </pivotArea>
    </format>
    <format dxfId="607">
      <pivotArea field="0" type="button" dataOnly="0" labelOnly="1" outline="0" axis="axisRow" fieldPosition="0"/>
    </format>
    <format dxfId="606">
      <pivotArea dataOnly="0" labelOnly="1" fieldPosition="0">
        <references count="1">
          <reference field="0" count="1">
            <x v="0"/>
          </reference>
        </references>
      </pivotArea>
    </format>
    <format dxfId="605">
      <pivotArea dataOnly="0" labelOnly="1" offset="A256" fieldPosition="0">
        <references count="1">
          <reference field="0" count="1" defaultSubtotal="1">
            <x v="0"/>
          </reference>
        </references>
      </pivotArea>
    </format>
    <format dxfId="604">
      <pivotArea dataOnly="0" labelOnly="1" fieldPosition="0">
        <references count="1">
          <reference field="0" count="1">
            <x v="1"/>
          </reference>
        </references>
      </pivotArea>
    </format>
    <format dxfId="603">
      <pivotArea dataOnly="0" labelOnly="1" offset="A256" fieldPosition="0">
        <references count="1">
          <reference field="0" count="1" defaultSubtotal="1">
            <x v="1"/>
          </reference>
        </references>
      </pivotArea>
    </format>
    <format dxfId="602">
      <pivotArea dataOnly="0" labelOnly="1" fieldPosition="0">
        <references count="1">
          <reference field="0" count="1">
            <x v="2"/>
          </reference>
        </references>
      </pivotArea>
    </format>
    <format dxfId="601">
      <pivotArea dataOnly="0" labelOnly="1" offset="A256" fieldPosition="0">
        <references count="1">
          <reference field="0" count="1" defaultSubtotal="1">
            <x v="2"/>
          </reference>
        </references>
      </pivotArea>
    </format>
    <format dxfId="600">
      <pivotArea dataOnly="0" labelOnly="1" fieldPosition="0">
        <references count="1">
          <reference field="0" count="1">
            <x v="3"/>
          </reference>
        </references>
      </pivotArea>
    </format>
    <format dxfId="599">
      <pivotArea dataOnly="0" labelOnly="1" offset="A256" fieldPosition="0">
        <references count="1">
          <reference field="0" count="1" defaultSubtotal="1">
            <x v="3"/>
          </reference>
        </references>
      </pivotArea>
    </format>
    <format dxfId="598">
      <pivotArea dataOnly="0" labelOnly="1" fieldPosition="0">
        <references count="1">
          <reference field="0" count="1">
            <x v="4"/>
          </reference>
        </references>
      </pivotArea>
    </format>
    <format dxfId="597">
      <pivotArea dataOnly="0" labelOnly="1" offset="A256" fieldPosition="0">
        <references count="1">
          <reference field="0" count="1" defaultSubtotal="1">
            <x v="4"/>
          </reference>
        </references>
      </pivotArea>
    </format>
    <format dxfId="596">
      <pivotArea dataOnly="0" labelOnly="1" fieldPosition="0">
        <references count="1">
          <reference field="0" count="1">
            <x v="5"/>
          </reference>
        </references>
      </pivotArea>
    </format>
    <format dxfId="595">
      <pivotArea dataOnly="0" labelOnly="1" offset="A256" fieldPosition="0">
        <references count="1">
          <reference field="0" count="1" defaultSubtotal="1">
            <x v="5"/>
          </reference>
        </references>
      </pivotArea>
    </format>
    <format dxfId="594">
      <pivotArea dataOnly="0" labelOnly="1" fieldPosition="0">
        <references count="1">
          <reference field="0" count="1">
            <x v="6"/>
          </reference>
        </references>
      </pivotArea>
    </format>
    <format dxfId="593">
      <pivotArea dataOnly="0" labelOnly="1" offset="A256" fieldPosition="0">
        <references count="1">
          <reference field="0" count="1" defaultSubtotal="1">
            <x v="6"/>
          </reference>
        </references>
      </pivotArea>
    </format>
    <format dxfId="592">
      <pivotArea dataOnly="0" labelOnly="1" fieldPosition="0">
        <references count="1">
          <reference field="0" count="1">
            <x v="7"/>
          </reference>
        </references>
      </pivotArea>
    </format>
    <format dxfId="591">
      <pivotArea dataOnly="0" labelOnly="1" offset="A256" fieldPosition="0">
        <references count="1">
          <reference field="0" count="1" defaultSubtotal="1">
            <x v="7"/>
          </reference>
        </references>
      </pivotArea>
    </format>
    <format dxfId="590">
      <pivotArea dataOnly="0" labelOnly="1" fieldPosition="0">
        <references count="1">
          <reference field="0" count="1">
            <x v="8"/>
          </reference>
        </references>
      </pivotArea>
    </format>
    <format dxfId="589">
      <pivotArea dataOnly="0" labelOnly="1" offset="A256" fieldPosition="0">
        <references count="1">
          <reference field="0" count="1" defaultSubtotal="1">
            <x v="8"/>
          </reference>
        </references>
      </pivotArea>
    </format>
    <format dxfId="588">
      <pivotArea dataOnly="0" labelOnly="1" fieldPosition="0">
        <references count="1">
          <reference field="0" count="1">
            <x v="9"/>
          </reference>
        </references>
      </pivotArea>
    </format>
    <format dxfId="587">
      <pivotArea dataOnly="0" labelOnly="1" offset="A256" fieldPosition="0">
        <references count="1">
          <reference field="0" count="1" defaultSubtotal="1">
            <x v="9"/>
          </reference>
        </references>
      </pivotArea>
    </format>
    <format dxfId="586">
      <pivotArea dataOnly="0" labelOnly="1" fieldPosition="0">
        <references count="1">
          <reference field="0" count="1">
            <x v="10"/>
          </reference>
        </references>
      </pivotArea>
    </format>
    <format dxfId="585">
      <pivotArea dataOnly="0" labelOnly="1" offset="A256" fieldPosition="0">
        <references count="1">
          <reference field="0" count="1" defaultSubtotal="1">
            <x v="10"/>
          </reference>
        </references>
      </pivotArea>
    </format>
    <format dxfId="584">
      <pivotArea dataOnly="0" labelOnly="1" fieldPosition="0">
        <references count="1">
          <reference field="0" count="1">
            <x v="11"/>
          </reference>
        </references>
      </pivotArea>
    </format>
    <format dxfId="583">
      <pivotArea dataOnly="0" labelOnly="1" offset="A256" fieldPosition="0">
        <references count="1">
          <reference field="0" count="1" defaultSubtotal="1">
            <x v="11"/>
          </reference>
        </references>
      </pivotArea>
    </format>
    <format dxfId="582">
      <pivotArea dataOnly="0" labelOnly="1" fieldPosition="0">
        <references count="1">
          <reference field="0" count="1">
            <x v="12"/>
          </reference>
        </references>
      </pivotArea>
    </format>
    <format dxfId="581">
      <pivotArea dataOnly="0" labelOnly="1" offset="A256" fieldPosition="0">
        <references count="1">
          <reference field="0" count="1" defaultSubtotal="1">
            <x v="12"/>
          </reference>
        </references>
      </pivotArea>
    </format>
    <format dxfId="580">
      <pivotArea dataOnly="0" labelOnly="1" fieldPosition="0">
        <references count="1">
          <reference field="0" count="1">
            <x v="13"/>
          </reference>
        </references>
      </pivotArea>
    </format>
    <format dxfId="579">
      <pivotArea dataOnly="0" labelOnly="1" offset="A256" fieldPosition="0">
        <references count="1">
          <reference field="0" count="1" defaultSubtotal="1">
            <x v="13"/>
          </reference>
        </references>
      </pivotArea>
    </format>
    <format dxfId="578">
      <pivotArea dataOnly="0" labelOnly="1" fieldPosition="0">
        <references count="1">
          <reference field="0" count="1">
            <x v="14"/>
          </reference>
        </references>
      </pivotArea>
    </format>
    <format dxfId="577">
      <pivotArea dataOnly="0" labelOnly="1" offset="A256" fieldPosition="0">
        <references count="1">
          <reference field="0" count="1" defaultSubtotal="1">
            <x v="14"/>
          </reference>
        </references>
      </pivotArea>
    </format>
    <format dxfId="576">
      <pivotArea dataOnly="0" labelOnly="1" fieldPosition="0">
        <references count="1">
          <reference field="0" count="1">
            <x v="15"/>
          </reference>
        </references>
      </pivotArea>
    </format>
    <format dxfId="575">
      <pivotArea dataOnly="0" labelOnly="1" offset="A256" fieldPosition="0">
        <references count="1">
          <reference field="0" count="1" defaultSubtotal="1">
            <x v="15"/>
          </reference>
        </references>
      </pivotArea>
    </format>
    <format dxfId="574">
      <pivotArea dataOnly="0" labelOnly="1" fieldPosition="0">
        <references count="1">
          <reference field="0" count="1">
            <x v="16"/>
          </reference>
        </references>
      </pivotArea>
    </format>
    <format dxfId="573">
      <pivotArea dataOnly="0" labelOnly="1" offset="A256" fieldPosition="0">
        <references count="1">
          <reference field="0" count="1" defaultSubtotal="1">
            <x v="16"/>
          </reference>
        </references>
      </pivotArea>
    </format>
    <format dxfId="572">
      <pivotArea dataOnly="0" labelOnly="1" fieldPosition="0">
        <references count="1">
          <reference field="0" count="1">
            <x v="17"/>
          </reference>
        </references>
      </pivotArea>
    </format>
    <format dxfId="571">
      <pivotArea dataOnly="0" labelOnly="1" offset="A256" fieldPosition="0">
        <references count="1">
          <reference field="0" count="1" defaultSubtotal="1">
            <x v="17"/>
          </reference>
        </references>
      </pivotArea>
    </format>
    <format dxfId="570">
      <pivotArea dataOnly="0" labelOnly="1" fieldPosition="0">
        <references count="1">
          <reference field="0" count="1">
            <x v="18"/>
          </reference>
        </references>
      </pivotArea>
    </format>
    <format dxfId="569">
      <pivotArea dataOnly="0" labelOnly="1" offset="A256" fieldPosition="0">
        <references count="1">
          <reference field="0" count="1" defaultSubtotal="1">
            <x v="18"/>
          </reference>
        </references>
      </pivotArea>
    </format>
    <format dxfId="568">
      <pivotArea dataOnly="0" labelOnly="1" fieldPosition="0">
        <references count="1">
          <reference field="0" count="1">
            <x v="19"/>
          </reference>
        </references>
      </pivotArea>
    </format>
    <format dxfId="567">
      <pivotArea dataOnly="0" labelOnly="1" offset="A256" fieldPosition="0">
        <references count="1">
          <reference field="0" count="1" defaultSubtotal="1">
            <x v="19"/>
          </reference>
        </references>
      </pivotArea>
    </format>
    <format dxfId="566">
      <pivotArea dataOnly="0" labelOnly="1" fieldPosition="0">
        <references count="1">
          <reference field="0" count="1">
            <x v="20"/>
          </reference>
        </references>
      </pivotArea>
    </format>
    <format dxfId="565">
      <pivotArea dataOnly="0" labelOnly="1" offset="A256" fieldPosition="0">
        <references count="1">
          <reference field="0" count="1" defaultSubtotal="1">
            <x v="20"/>
          </reference>
        </references>
      </pivotArea>
    </format>
    <format dxfId="564">
      <pivotArea dataOnly="0" labelOnly="1" fieldPosition="0">
        <references count="1">
          <reference field="0" count="1">
            <x v="21"/>
          </reference>
        </references>
      </pivotArea>
    </format>
    <format dxfId="563">
      <pivotArea dataOnly="0" labelOnly="1" offset="A256" fieldPosition="0">
        <references count="1">
          <reference field="0" count="1" defaultSubtotal="1">
            <x v="21"/>
          </reference>
        </references>
      </pivotArea>
    </format>
    <format dxfId="562">
      <pivotArea dataOnly="0" labelOnly="1" fieldPosition="0">
        <references count="1">
          <reference field="0" count="1">
            <x v="22"/>
          </reference>
        </references>
      </pivotArea>
    </format>
    <format dxfId="561">
      <pivotArea dataOnly="0" labelOnly="1" offset="A256" fieldPosition="0">
        <references count="1">
          <reference field="0" count="1" defaultSubtotal="1">
            <x v="22"/>
          </reference>
        </references>
      </pivotArea>
    </format>
    <format dxfId="560">
      <pivotArea dataOnly="0" labelOnly="1" fieldPosition="0">
        <references count="1">
          <reference field="0" count="1">
            <x v="23"/>
          </reference>
        </references>
      </pivotArea>
    </format>
    <format dxfId="559">
      <pivotArea dataOnly="0" labelOnly="1" offset="A256" fieldPosition="0">
        <references count="1">
          <reference field="0" count="1" defaultSubtotal="1">
            <x v="23"/>
          </reference>
        </references>
      </pivotArea>
    </format>
    <format dxfId="558">
      <pivotArea dataOnly="0" labelOnly="1" fieldPosition="0">
        <references count="1">
          <reference field="0" count="1">
            <x v="24"/>
          </reference>
        </references>
      </pivotArea>
    </format>
    <format dxfId="557">
      <pivotArea dataOnly="0" labelOnly="1" offset="A256" fieldPosition="0">
        <references count="1">
          <reference field="0" count="1" defaultSubtotal="1">
            <x v="24"/>
          </reference>
        </references>
      </pivotArea>
    </format>
    <format dxfId="556">
      <pivotArea dataOnly="0" labelOnly="1" fieldPosition="0">
        <references count="1">
          <reference field="0" count="1">
            <x v="25"/>
          </reference>
        </references>
      </pivotArea>
    </format>
    <format dxfId="555">
      <pivotArea dataOnly="0" labelOnly="1" offset="A256" fieldPosition="0">
        <references count="1">
          <reference field="0" count="1" defaultSubtotal="1">
            <x v="25"/>
          </reference>
        </references>
      </pivotArea>
    </format>
    <format dxfId="554">
      <pivotArea dataOnly="0" labelOnly="1" fieldPosition="0">
        <references count="1">
          <reference field="0" count="1">
            <x v="26"/>
          </reference>
        </references>
      </pivotArea>
    </format>
    <format dxfId="553">
      <pivotArea dataOnly="0" labelOnly="1" offset="A256" fieldPosition="0">
        <references count="1">
          <reference field="0" count="1" defaultSubtotal="1">
            <x v="26"/>
          </reference>
        </references>
      </pivotArea>
    </format>
    <format dxfId="552">
      <pivotArea dataOnly="0" labelOnly="1" fieldPosition="0">
        <references count="1">
          <reference field="0" count="1">
            <x v="27"/>
          </reference>
        </references>
      </pivotArea>
    </format>
    <format dxfId="551">
      <pivotArea dataOnly="0" labelOnly="1" offset="A256" fieldPosition="0">
        <references count="1">
          <reference field="0" count="1" defaultSubtotal="1">
            <x v="27"/>
          </reference>
        </references>
      </pivotArea>
    </format>
    <format dxfId="550">
      <pivotArea dataOnly="0" labelOnly="1" fieldPosition="0">
        <references count="1">
          <reference field="0" count="1">
            <x v="28"/>
          </reference>
        </references>
      </pivotArea>
    </format>
    <format dxfId="549">
      <pivotArea dataOnly="0" labelOnly="1" offset="A256" fieldPosition="0">
        <references count="1">
          <reference field="0" count="1" defaultSubtotal="1">
            <x v="28"/>
          </reference>
        </references>
      </pivotArea>
    </format>
    <format dxfId="548">
      <pivotArea dataOnly="0" labelOnly="1" fieldPosition="0">
        <references count="1">
          <reference field="0" count="1">
            <x v="29"/>
          </reference>
        </references>
      </pivotArea>
    </format>
    <format dxfId="547">
      <pivotArea dataOnly="0" labelOnly="1" offset="A256" fieldPosition="0">
        <references count="1">
          <reference field="0" count="1" defaultSubtotal="1">
            <x v="29"/>
          </reference>
        </references>
      </pivotArea>
    </format>
    <format dxfId="546">
      <pivotArea dataOnly="0" labelOnly="1" fieldPosition="0">
        <references count="1">
          <reference field="0" count="1">
            <x v="30"/>
          </reference>
        </references>
      </pivotArea>
    </format>
    <format dxfId="545">
      <pivotArea dataOnly="0" labelOnly="1" offset="A256" fieldPosition="0">
        <references count="1">
          <reference field="0" count="1" defaultSubtotal="1">
            <x v="30"/>
          </reference>
        </references>
      </pivotArea>
    </format>
    <format dxfId="544">
      <pivotArea dataOnly="0" labelOnly="1" fieldPosition="0">
        <references count="1">
          <reference field="0" count="1">
            <x v="31"/>
          </reference>
        </references>
      </pivotArea>
    </format>
    <format dxfId="543">
      <pivotArea dataOnly="0" labelOnly="1" offset="A256" fieldPosition="0">
        <references count="1">
          <reference field="0" count="1" defaultSubtotal="1">
            <x v="31"/>
          </reference>
        </references>
      </pivotArea>
    </format>
    <format dxfId="542">
      <pivotArea dataOnly="0" labelOnly="1" fieldPosition="0">
        <references count="1">
          <reference field="0" count="1">
            <x v="32"/>
          </reference>
        </references>
      </pivotArea>
    </format>
    <format dxfId="541">
      <pivotArea dataOnly="0" labelOnly="1" offset="A256" fieldPosition="0">
        <references count="1">
          <reference field="0" count="1" defaultSubtotal="1">
            <x v="32"/>
          </reference>
        </references>
      </pivotArea>
    </format>
    <format dxfId="540">
      <pivotArea dataOnly="0" labelOnly="1" fieldPosition="0">
        <references count="1">
          <reference field="0" count="1">
            <x v="33"/>
          </reference>
        </references>
      </pivotArea>
    </format>
    <format dxfId="539">
      <pivotArea dataOnly="0" labelOnly="1" offset="A256" fieldPosition="0">
        <references count="1">
          <reference field="0" count="1" defaultSubtotal="1">
            <x v="33"/>
          </reference>
        </references>
      </pivotArea>
    </format>
    <format dxfId="538">
      <pivotArea dataOnly="0" labelOnly="1" fieldPosition="0">
        <references count="1">
          <reference field="0" count="1">
            <x v="34"/>
          </reference>
        </references>
      </pivotArea>
    </format>
    <format dxfId="537">
      <pivotArea dataOnly="0" labelOnly="1" offset="A256" fieldPosition="0">
        <references count="1">
          <reference field="0" count="1" defaultSubtotal="1">
            <x v="34"/>
          </reference>
        </references>
      </pivotArea>
    </format>
    <format dxfId="536">
      <pivotArea dataOnly="0" labelOnly="1" fieldPosition="0">
        <references count="1">
          <reference field="0" count="1">
            <x v="35"/>
          </reference>
        </references>
      </pivotArea>
    </format>
    <format dxfId="535">
      <pivotArea dataOnly="0" labelOnly="1" offset="A256" fieldPosition="0">
        <references count="1">
          <reference field="0" count="1" defaultSubtotal="1">
            <x v="35"/>
          </reference>
        </references>
      </pivotArea>
    </format>
    <format dxfId="534">
      <pivotArea dataOnly="0" labelOnly="1" fieldPosition="0">
        <references count="1">
          <reference field="0" count="1">
            <x v="36"/>
          </reference>
        </references>
      </pivotArea>
    </format>
    <format dxfId="533">
      <pivotArea dataOnly="0" labelOnly="1" offset="A256" fieldPosition="0">
        <references count="1">
          <reference field="0" count="1" defaultSubtotal="1">
            <x v="36"/>
          </reference>
        </references>
      </pivotArea>
    </format>
    <format dxfId="532">
      <pivotArea dataOnly="0" labelOnly="1" fieldPosition="0">
        <references count="1">
          <reference field="0" count="1">
            <x v="37"/>
          </reference>
        </references>
      </pivotArea>
    </format>
    <format dxfId="531">
      <pivotArea dataOnly="0" labelOnly="1" offset="A256" fieldPosition="0">
        <references count="1">
          <reference field="0" count="1" defaultSubtotal="1">
            <x v="37"/>
          </reference>
        </references>
      </pivotArea>
    </format>
    <format dxfId="530">
      <pivotArea dataOnly="0" labelOnly="1" fieldPosition="0">
        <references count="1">
          <reference field="0" count="1">
            <x v="38"/>
          </reference>
        </references>
      </pivotArea>
    </format>
    <format dxfId="529">
      <pivotArea dataOnly="0" labelOnly="1" offset="A256" fieldPosition="0">
        <references count="1">
          <reference field="0" count="1" defaultSubtotal="1">
            <x v="38"/>
          </reference>
        </references>
      </pivotArea>
    </format>
    <format dxfId="528">
      <pivotArea dataOnly="0" labelOnly="1" fieldPosition="0">
        <references count="1">
          <reference field="0" count="1">
            <x v="39"/>
          </reference>
        </references>
      </pivotArea>
    </format>
    <format dxfId="527">
      <pivotArea dataOnly="0" labelOnly="1" offset="A256" fieldPosition="0">
        <references count="1">
          <reference field="0" count="1" defaultSubtotal="1">
            <x v="39"/>
          </reference>
        </references>
      </pivotArea>
    </format>
    <format dxfId="526">
      <pivotArea dataOnly="0" labelOnly="1" fieldPosition="0">
        <references count="1">
          <reference field="0" count="1">
            <x v="40"/>
          </reference>
        </references>
      </pivotArea>
    </format>
    <format dxfId="525">
      <pivotArea dataOnly="0" labelOnly="1" offset="A256" fieldPosition="0">
        <references count="1">
          <reference field="0" count="1" defaultSubtotal="1">
            <x v="40"/>
          </reference>
        </references>
      </pivotArea>
    </format>
    <format dxfId="524">
      <pivotArea dataOnly="0" labelOnly="1" fieldPosition="0">
        <references count="1">
          <reference field="0" count="1">
            <x v="41"/>
          </reference>
        </references>
      </pivotArea>
    </format>
    <format dxfId="523">
      <pivotArea dataOnly="0" labelOnly="1" offset="A256" fieldPosition="0">
        <references count="1">
          <reference field="0" count="1" defaultSubtotal="1">
            <x v="41"/>
          </reference>
        </references>
      </pivotArea>
    </format>
    <format dxfId="522">
      <pivotArea dataOnly="0" labelOnly="1" fieldPosition="0">
        <references count="1">
          <reference field="0" count="1">
            <x v="42"/>
          </reference>
        </references>
      </pivotArea>
    </format>
    <format dxfId="521">
      <pivotArea dataOnly="0" labelOnly="1" offset="A256" fieldPosition="0">
        <references count="1">
          <reference field="0" count="1" defaultSubtotal="1">
            <x v="42"/>
          </reference>
        </references>
      </pivotArea>
    </format>
    <format dxfId="520">
      <pivotArea dataOnly="0" labelOnly="1" fieldPosition="0">
        <references count="1">
          <reference field="0" count="1">
            <x v="43"/>
          </reference>
        </references>
      </pivotArea>
    </format>
    <format dxfId="519">
      <pivotArea dataOnly="0" labelOnly="1" offset="A256" fieldPosition="0">
        <references count="1">
          <reference field="0" count="1" defaultSubtotal="1">
            <x v="43"/>
          </reference>
        </references>
      </pivotArea>
    </format>
    <format dxfId="518">
      <pivotArea dataOnly="0" labelOnly="1" fieldPosition="0">
        <references count="1">
          <reference field="0" count="1">
            <x v="44"/>
          </reference>
        </references>
      </pivotArea>
    </format>
    <format dxfId="517">
      <pivotArea dataOnly="0" labelOnly="1" offset="A256" fieldPosition="0">
        <references count="1">
          <reference field="0" count="1" defaultSubtotal="1">
            <x v="44"/>
          </reference>
        </references>
      </pivotArea>
    </format>
    <format dxfId="516">
      <pivotArea dataOnly="0" labelOnly="1" fieldPosition="0">
        <references count="1">
          <reference field="0" count="1">
            <x v="45"/>
          </reference>
        </references>
      </pivotArea>
    </format>
    <format dxfId="515">
      <pivotArea dataOnly="0" labelOnly="1" offset="A256" fieldPosition="0">
        <references count="1">
          <reference field="0" count="1" defaultSubtotal="1">
            <x v="45"/>
          </reference>
        </references>
      </pivotArea>
    </format>
    <format dxfId="514">
      <pivotArea dataOnly="0" labelOnly="1" fieldPosition="0">
        <references count="1">
          <reference field="0" count="1">
            <x v="46"/>
          </reference>
        </references>
      </pivotArea>
    </format>
    <format dxfId="513">
      <pivotArea dataOnly="0" labelOnly="1" offset="A256" fieldPosition="0">
        <references count="1">
          <reference field="0" count="1" defaultSubtotal="1">
            <x v="46"/>
          </reference>
        </references>
      </pivotArea>
    </format>
    <format dxfId="512">
      <pivotArea dataOnly="0" labelOnly="1" fieldPosition="0">
        <references count="1">
          <reference field="0" count="1">
            <x v="47"/>
          </reference>
        </references>
      </pivotArea>
    </format>
    <format dxfId="511">
      <pivotArea dataOnly="0" labelOnly="1" offset="A256" fieldPosition="0">
        <references count="1">
          <reference field="0" count="1" defaultSubtotal="1">
            <x v="47"/>
          </reference>
        </references>
      </pivotArea>
    </format>
    <format dxfId="510">
      <pivotArea dataOnly="0" labelOnly="1" fieldPosition="0">
        <references count="1">
          <reference field="0" count="1">
            <x v="48"/>
          </reference>
        </references>
      </pivotArea>
    </format>
    <format dxfId="509">
      <pivotArea dataOnly="0" labelOnly="1" offset="A256" fieldPosition="0">
        <references count="1">
          <reference field="0" count="1" defaultSubtotal="1">
            <x v="48"/>
          </reference>
        </references>
      </pivotArea>
    </format>
    <format dxfId="508">
      <pivotArea dataOnly="0" labelOnly="1" fieldPosition="0">
        <references count="1">
          <reference field="0" count="1">
            <x v="49"/>
          </reference>
        </references>
      </pivotArea>
    </format>
    <format dxfId="507">
      <pivotArea dataOnly="0" labelOnly="1" offset="A256" fieldPosition="0">
        <references count="1">
          <reference field="0" count="1" defaultSubtotal="1">
            <x v="49"/>
          </reference>
        </references>
      </pivotArea>
    </format>
    <format dxfId="506">
      <pivotArea dataOnly="0" labelOnly="1" fieldPosition="0">
        <references count="1">
          <reference field="0" count="1">
            <x v="50"/>
          </reference>
        </references>
      </pivotArea>
    </format>
    <format dxfId="505">
      <pivotArea dataOnly="0" labelOnly="1" offset="A256" fieldPosition="0">
        <references count="1">
          <reference field="0" count="1" defaultSubtotal="1">
            <x v="50"/>
          </reference>
        </references>
      </pivotArea>
    </format>
    <format dxfId="504">
      <pivotArea dataOnly="0" labelOnly="1" fieldPosition="0">
        <references count="1">
          <reference field="0" count="1">
            <x v="51"/>
          </reference>
        </references>
      </pivotArea>
    </format>
    <format dxfId="503">
      <pivotArea dataOnly="0" labelOnly="1" offset="A256" fieldPosition="0">
        <references count="1">
          <reference field="0" count="1" defaultSubtotal="1">
            <x v="51"/>
          </reference>
        </references>
      </pivotArea>
    </format>
    <format dxfId="502">
      <pivotArea dataOnly="0" labelOnly="1" fieldPosition="0">
        <references count="1">
          <reference field="0" count="1">
            <x v="52"/>
          </reference>
        </references>
      </pivotArea>
    </format>
    <format dxfId="501">
      <pivotArea dataOnly="0" labelOnly="1" offset="A256" fieldPosition="0">
        <references count="1">
          <reference field="0" count="1" defaultSubtotal="1">
            <x v="52"/>
          </reference>
        </references>
      </pivotArea>
    </format>
    <format dxfId="500">
      <pivotArea dataOnly="0" labelOnly="1" fieldPosition="0">
        <references count="1">
          <reference field="0" count="1">
            <x v="53"/>
          </reference>
        </references>
      </pivotArea>
    </format>
    <format dxfId="499">
      <pivotArea dataOnly="0" labelOnly="1" offset="A256" fieldPosition="0">
        <references count="1">
          <reference field="0" count="1" defaultSubtotal="1">
            <x v="53"/>
          </reference>
        </references>
      </pivotArea>
    </format>
    <format dxfId="498">
      <pivotArea dataOnly="0" labelOnly="1" fieldPosition="0">
        <references count="1">
          <reference field="0" count="1">
            <x v="54"/>
          </reference>
        </references>
      </pivotArea>
    </format>
    <format dxfId="497">
      <pivotArea dataOnly="0" labelOnly="1" offset="A256" fieldPosition="0">
        <references count="1">
          <reference field="0" count="1" defaultSubtotal="1">
            <x v="54"/>
          </reference>
        </references>
      </pivotArea>
    </format>
    <format dxfId="496">
      <pivotArea dataOnly="0" labelOnly="1" fieldPosition="0">
        <references count="1">
          <reference field="0" count="1">
            <x v="55"/>
          </reference>
        </references>
      </pivotArea>
    </format>
    <format dxfId="495">
      <pivotArea dataOnly="0" labelOnly="1" offset="A256" fieldPosition="0">
        <references count="1">
          <reference field="0" count="1" defaultSubtotal="1">
            <x v="55"/>
          </reference>
        </references>
      </pivotArea>
    </format>
    <format dxfId="494">
      <pivotArea dataOnly="0" labelOnly="1" fieldPosition="0">
        <references count="1">
          <reference field="0" count="1">
            <x v="56"/>
          </reference>
        </references>
      </pivotArea>
    </format>
    <format dxfId="493">
      <pivotArea dataOnly="0" labelOnly="1" offset="A256" fieldPosition="0">
        <references count="1">
          <reference field="0" count="1" defaultSubtotal="1">
            <x v="56"/>
          </reference>
        </references>
      </pivotArea>
    </format>
    <format dxfId="492">
      <pivotArea dataOnly="0" labelOnly="1" fieldPosition="0">
        <references count="1">
          <reference field="0" count="1">
            <x v="57"/>
          </reference>
        </references>
      </pivotArea>
    </format>
    <format dxfId="491">
      <pivotArea dataOnly="0" labelOnly="1" offset="A256" fieldPosition="0">
        <references count="1">
          <reference field="0" count="1" defaultSubtotal="1">
            <x v="57"/>
          </reference>
        </references>
      </pivotArea>
    </format>
    <format dxfId="490">
      <pivotArea dataOnly="0" labelOnly="1" fieldPosition="0">
        <references count="1">
          <reference field="0" count="1">
            <x v="58"/>
          </reference>
        </references>
      </pivotArea>
    </format>
    <format dxfId="489">
      <pivotArea dataOnly="0" labelOnly="1" offset="A256" fieldPosition="0">
        <references count="1">
          <reference field="0" count="1" defaultSubtotal="1">
            <x v="58"/>
          </reference>
        </references>
      </pivotArea>
    </format>
    <format dxfId="488">
      <pivotArea dataOnly="0" labelOnly="1" fieldPosition="0">
        <references count="1">
          <reference field="0" count="1">
            <x v="59"/>
          </reference>
        </references>
      </pivotArea>
    </format>
    <format dxfId="487">
      <pivotArea dataOnly="0" labelOnly="1" offset="A256" fieldPosition="0">
        <references count="1">
          <reference field="0" count="1" defaultSubtotal="1">
            <x v="59"/>
          </reference>
        </references>
      </pivotArea>
    </format>
    <format dxfId="486">
      <pivotArea dataOnly="0" labelOnly="1" fieldPosition="0">
        <references count="1">
          <reference field="0" count="1">
            <x v="60"/>
          </reference>
        </references>
      </pivotArea>
    </format>
    <format dxfId="485">
      <pivotArea dataOnly="0" labelOnly="1" offset="A256" fieldPosition="0">
        <references count="1">
          <reference field="0" count="1" defaultSubtotal="1">
            <x v="60"/>
          </reference>
        </references>
      </pivotArea>
    </format>
    <format dxfId="484">
      <pivotArea dataOnly="0" labelOnly="1" fieldPosition="0">
        <references count="1">
          <reference field="0" count="1">
            <x v="61"/>
          </reference>
        </references>
      </pivotArea>
    </format>
    <format dxfId="483">
      <pivotArea dataOnly="0" labelOnly="1" offset="A256" fieldPosition="0">
        <references count="1">
          <reference field="0" count="1" defaultSubtotal="1">
            <x v="61"/>
          </reference>
        </references>
      </pivotArea>
    </format>
    <format dxfId="482">
      <pivotArea dataOnly="0" labelOnly="1" fieldPosition="0">
        <references count="1">
          <reference field="0" count="1">
            <x v="62"/>
          </reference>
        </references>
      </pivotArea>
    </format>
    <format dxfId="481">
      <pivotArea dataOnly="0" labelOnly="1" offset="A256" fieldPosition="0">
        <references count="1">
          <reference field="0" count="1" defaultSubtotal="1">
            <x v="62"/>
          </reference>
        </references>
      </pivotArea>
    </format>
    <format dxfId="480">
      <pivotArea dataOnly="0" labelOnly="1" fieldPosition="0">
        <references count="1">
          <reference field="0" count="1">
            <x v="63"/>
          </reference>
        </references>
      </pivotArea>
    </format>
    <format dxfId="479">
      <pivotArea dataOnly="0" labelOnly="1" offset="A256" fieldPosition="0">
        <references count="1">
          <reference field="0" count="1" defaultSubtotal="1">
            <x v="63"/>
          </reference>
        </references>
      </pivotArea>
    </format>
    <format dxfId="478">
      <pivotArea dataOnly="0" labelOnly="1" fieldPosition="0">
        <references count="1">
          <reference field="0" count="1">
            <x v="64"/>
          </reference>
        </references>
      </pivotArea>
    </format>
    <format dxfId="477">
      <pivotArea dataOnly="0" labelOnly="1" offset="A256" fieldPosition="0">
        <references count="1">
          <reference field="0" count="1" defaultSubtotal="1">
            <x v="64"/>
          </reference>
        </references>
      </pivotArea>
    </format>
    <format dxfId="476">
      <pivotArea dataOnly="0" labelOnly="1" fieldPosition="0">
        <references count="1">
          <reference field="0" count="1">
            <x v="65"/>
          </reference>
        </references>
      </pivotArea>
    </format>
    <format dxfId="475">
      <pivotArea dataOnly="0" labelOnly="1" offset="A256" fieldPosition="0">
        <references count="1">
          <reference field="0" count="1" defaultSubtotal="1">
            <x v="65"/>
          </reference>
        </references>
      </pivotArea>
    </format>
    <format dxfId="474">
      <pivotArea dataOnly="0" labelOnly="1" fieldPosition="0">
        <references count="1">
          <reference field="0" count="1">
            <x v="66"/>
          </reference>
        </references>
      </pivotArea>
    </format>
    <format dxfId="473">
      <pivotArea dataOnly="0" labelOnly="1" offset="A256" fieldPosition="0">
        <references count="1">
          <reference field="0" count="1" defaultSubtotal="1">
            <x v="66"/>
          </reference>
        </references>
      </pivotArea>
    </format>
    <format dxfId="472">
      <pivotArea dataOnly="0" labelOnly="1" fieldPosition="0">
        <references count="1">
          <reference field="0" count="1">
            <x v="67"/>
          </reference>
        </references>
      </pivotArea>
    </format>
    <format dxfId="471">
      <pivotArea dataOnly="0" labelOnly="1" offset="A256" fieldPosition="0">
        <references count="1">
          <reference field="0" count="1" defaultSubtotal="1">
            <x v="67"/>
          </reference>
        </references>
      </pivotArea>
    </format>
    <format dxfId="470">
      <pivotArea dataOnly="0" labelOnly="1" fieldPosition="0">
        <references count="1">
          <reference field="0" count="1">
            <x v="68"/>
          </reference>
        </references>
      </pivotArea>
    </format>
    <format dxfId="469">
      <pivotArea dataOnly="0" labelOnly="1" offset="A256" fieldPosition="0">
        <references count="1">
          <reference field="0" count="1" defaultSubtotal="1">
            <x v="68"/>
          </reference>
        </references>
      </pivotArea>
    </format>
    <format dxfId="468">
      <pivotArea dataOnly="0" labelOnly="1" fieldPosition="0">
        <references count="1">
          <reference field="0" count="1">
            <x v="69"/>
          </reference>
        </references>
      </pivotArea>
    </format>
    <format dxfId="467">
      <pivotArea dataOnly="0" labelOnly="1" offset="A256" fieldPosition="0">
        <references count="1">
          <reference field="0" count="1" defaultSubtotal="1">
            <x v="69"/>
          </reference>
        </references>
      </pivotArea>
    </format>
    <format dxfId="466">
      <pivotArea dataOnly="0" labelOnly="1" fieldPosition="0">
        <references count="1">
          <reference field="0" count="1">
            <x v="70"/>
          </reference>
        </references>
      </pivotArea>
    </format>
    <format dxfId="465">
      <pivotArea dataOnly="0" labelOnly="1" offset="A256" fieldPosition="0">
        <references count="1">
          <reference field="0" count="1" defaultSubtotal="1">
            <x v="70"/>
          </reference>
        </references>
      </pivotArea>
    </format>
    <format dxfId="464">
      <pivotArea dataOnly="0" labelOnly="1" fieldPosition="0">
        <references count="1">
          <reference field="0" count="1">
            <x v="71"/>
          </reference>
        </references>
      </pivotArea>
    </format>
    <format dxfId="463">
      <pivotArea dataOnly="0" labelOnly="1" offset="A256" fieldPosition="0">
        <references count="1">
          <reference field="0" count="1" defaultSubtotal="1">
            <x v="71"/>
          </reference>
        </references>
      </pivotArea>
    </format>
    <format dxfId="462">
      <pivotArea dataOnly="0" labelOnly="1" fieldPosition="0">
        <references count="1">
          <reference field="0" count="1">
            <x v="72"/>
          </reference>
        </references>
      </pivotArea>
    </format>
    <format dxfId="461">
      <pivotArea dataOnly="0" labelOnly="1" offset="A256" fieldPosition="0">
        <references count="1">
          <reference field="0" count="1" defaultSubtotal="1">
            <x v="72"/>
          </reference>
        </references>
      </pivotArea>
    </format>
    <format dxfId="460">
      <pivotArea dataOnly="0" labelOnly="1" fieldPosition="0">
        <references count="1">
          <reference field="0" count="1">
            <x v="73"/>
          </reference>
        </references>
      </pivotArea>
    </format>
    <format dxfId="459">
      <pivotArea dataOnly="0" labelOnly="1" offset="A256" fieldPosition="0">
        <references count="1">
          <reference field="0" count="1" defaultSubtotal="1">
            <x v="73"/>
          </reference>
        </references>
      </pivotArea>
    </format>
    <format dxfId="458">
      <pivotArea dataOnly="0" labelOnly="1" fieldPosition="0">
        <references count="1">
          <reference field="0" count="1">
            <x v="74"/>
          </reference>
        </references>
      </pivotArea>
    </format>
    <format dxfId="457">
      <pivotArea dataOnly="0" labelOnly="1" offset="A256" fieldPosition="0">
        <references count="1">
          <reference field="0" count="1" defaultSubtotal="1">
            <x v="74"/>
          </reference>
        </references>
      </pivotArea>
    </format>
    <format dxfId="456">
      <pivotArea dataOnly="0" labelOnly="1" fieldPosition="0">
        <references count="1">
          <reference field="0" count="1">
            <x v="75"/>
          </reference>
        </references>
      </pivotArea>
    </format>
    <format dxfId="455">
      <pivotArea dataOnly="0" labelOnly="1" offset="A256" fieldPosition="0">
        <references count="1">
          <reference field="0" count="1" defaultSubtotal="1">
            <x v="75"/>
          </reference>
        </references>
      </pivotArea>
    </format>
    <format dxfId="454">
      <pivotArea dataOnly="0" labelOnly="1" fieldPosition="0">
        <references count="1">
          <reference field="0" count="1">
            <x v="76"/>
          </reference>
        </references>
      </pivotArea>
    </format>
    <format dxfId="453">
      <pivotArea dataOnly="0" labelOnly="1" offset="A256" fieldPosition="0">
        <references count="1">
          <reference field="0" count="1" defaultSubtotal="1">
            <x v="76"/>
          </reference>
        </references>
      </pivotArea>
    </format>
    <format dxfId="452">
      <pivotArea dataOnly="0" labelOnly="1" fieldPosition="0">
        <references count="1">
          <reference field="0" count="1">
            <x v="77"/>
          </reference>
        </references>
      </pivotArea>
    </format>
    <format dxfId="451">
      <pivotArea dataOnly="0" labelOnly="1" offset="A256" fieldPosition="0">
        <references count="1">
          <reference field="0" count="1" defaultSubtotal="1">
            <x v="77"/>
          </reference>
        </references>
      </pivotArea>
    </format>
    <format dxfId="450">
      <pivotArea dataOnly="0" labelOnly="1" fieldPosition="0">
        <references count="1">
          <reference field="0" count="1">
            <x v="78"/>
          </reference>
        </references>
      </pivotArea>
    </format>
    <format dxfId="449">
      <pivotArea dataOnly="0" labelOnly="1" offset="A256" fieldPosition="0">
        <references count="1">
          <reference field="0" count="1" defaultSubtotal="1">
            <x v="78"/>
          </reference>
        </references>
      </pivotArea>
    </format>
    <format dxfId="448">
      <pivotArea dataOnly="0" labelOnly="1" fieldPosition="0">
        <references count="1">
          <reference field="0" count="1">
            <x v="79"/>
          </reference>
        </references>
      </pivotArea>
    </format>
    <format dxfId="447">
      <pivotArea dataOnly="0" labelOnly="1" offset="A256" fieldPosition="0">
        <references count="1">
          <reference field="0" count="1" defaultSubtotal="1">
            <x v="79"/>
          </reference>
        </references>
      </pivotArea>
    </format>
    <format dxfId="446">
      <pivotArea dataOnly="0" labelOnly="1" fieldPosition="0">
        <references count="1">
          <reference field="0" count="1">
            <x v="80"/>
          </reference>
        </references>
      </pivotArea>
    </format>
    <format dxfId="445">
      <pivotArea dataOnly="0" labelOnly="1" offset="A256" fieldPosition="0">
        <references count="1">
          <reference field="0" count="1" defaultSubtotal="1">
            <x v="80"/>
          </reference>
        </references>
      </pivotArea>
    </format>
    <format dxfId="444">
      <pivotArea dataOnly="0" labelOnly="1" fieldPosition="0">
        <references count="1">
          <reference field="0" count="1">
            <x v="81"/>
          </reference>
        </references>
      </pivotArea>
    </format>
    <format dxfId="443">
      <pivotArea dataOnly="0" labelOnly="1" offset="A256" fieldPosition="0">
        <references count="1">
          <reference field="0" count="1" defaultSubtotal="1">
            <x v="81"/>
          </reference>
        </references>
      </pivotArea>
    </format>
    <format dxfId="442">
      <pivotArea dataOnly="0" labelOnly="1" fieldPosition="0">
        <references count="1">
          <reference field="0" count="1">
            <x v="82"/>
          </reference>
        </references>
      </pivotArea>
    </format>
    <format dxfId="441">
      <pivotArea dataOnly="0" labelOnly="1" offset="A256" fieldPosition="0">
        <references count="1">
          <reference field="0" count="1" defaultSubtotal="1">
            <x v="82"/>
          </reference>
        </references>
      </pivotArea>
    </format>
    <format dxfId="440">
      <pivotArea dataOnly="0" labelOnly="1" fieldPosition="0">
        <references count="1">
          <reference field="0" count="1">
            <x v="83"/>
          </reference>
        </references>
      </pivotArea>
    </format>
    <format dxfId="439">
      <pivotArea dataOnly="0" labelOnly="1" offset="A256" fieldPosition="0">
        <references count="1">
          <reference field="0" count="1" defaultSubtotal="1">
            <x v="83"/>
          </reference>
        </references>
      </pivotArea>
    </format>
    <format dxfId="438">
      <pivotArea dataOnly="0" labelOnly="1" fieldPosition="0">
        <references count="1">
          <reference field="0" count="1">
            <x v="84"/>
          </reference>
        </references>
      </pivotArea>
    </format>
    <format dxfId="437">
      <pivotArea dataOnly="0" labelOnly="1" offset="A256" fieldPosition="0">
        <references count="1">
          <reference field="0" count="1" defaultSubtotal="1">
            <x v="84"/>
          </reference>
        </references>
      </pivotArea>
    </format>
    <format dxfId="436">
      <pivotArea dataOnly="0" labelOnly="1" fieldPosition="0">
        <references count="1">
          <reference field="0" count="1">
            <x v="85"/>
          </reference>
        </references>
      </pivotArea>
    </format>
    <format dxfId="435">
      <pivotArea dataOnly="0" labelOnly="1" offset="A256" fieldPosition="0">
        <references count="1">
          <reference field="0" count="1" defaultSubtotal="1">
            <x v="85"/>
          </reference>
        </references>
      </pivotArea>
    </format>
    <format dxfId="434">
      <pivotArea dataOnly="0" labelOnly="1" fieldPosition="0">
        <references count="1">
          <reference field="0" count="1">
            <x v="86"/>
          </reference>
        </references>
      </pivotArea>
    </format>
    <format dxfId="433">
      <pivotArea dataOnly="0" labelOnly="1" offset="A256" fieldPosition="0">
        <references count="1">
          <reference field="0" count="1" defaultSubtotal="1">
            <x v="86"/>
          </reference>
        </references>
      </pivotArea>
    </format>
    <format dxfId="432">
      <pivotArea dataOnly="0" labelOnly="1" fieldPosition="0">
        <references count="1">
          <reference field="0" count="1">
            <x v="87"/>
          </reference>
        </references>
      </pivotArea>
    </format>
    <format dxfId="431">
      <pivotArea dataOnly="0" labelOnly="1" offset="A256" fieldPosition="0">
        <references count="1">
          <reference field="0" count="1" defaultSubtotal="1">
            <x v="87"/>
          </reference>
        </references>
      </pivotArea>
    </format>
    <format dxfId="430">
      <pivotArea dataOnly="0" labelOnly="1" fieldPosition="0">
        <references count="1">
          <reference field="0" count="1">
            <x v="88"/>
          </reference>
        </references>
      </pivotArea>
    </format>
    <format dxfId="429">
      <pivotArea dataOnly="0" labelOnly="1" offset="A256" fieldPosition="0">
        <references count="1">
          <reference field="0" count="1" defaultSubtotal="1">
            <x v="88"/>
          </reference>
        </references>
      </pivotArea>
    </format>
    <format dxfId="428">
      <pivotArea dataOnly="0" labelOnly="1" fieldPosition="0">
        <references count="1">
          <reference field="0" count="1">
            <x v="89"/>
          </reference>
        </references>
      </pivotArea>
    </format>
    <format dxfId="427">
      <pivotArea dataOnly="0" labelOnly="1" offset="A256" fieldPosition="0">
        <references count="1">
          <reference field="0" count="1" defaultSubtotal="1">
            <x v="89"/>
          </reference>
        </references>
      </pivotArea>
    </format>
    <format dxfId="426">
      <pivotArea dataOnly="0" labelOnly="1" fieldPosition="0">
        <references count="1">
          <reference field="0" count="1">
            <x v="90"/>
          </reference>
        </references>
      </pivotArea>
    </format>
    <format dxfId="425">
      <pivotArea dataOnly="0" labelOnly="1" offset="A256" fieldPosition="0">
        <references count="1">
          <reference field="0" count="1" defaultSubtotal="1">
            <x v="90"/>
          </reference>
        </references>
      </pivotArea>
    </format>
    <format dxfId="424">
      <pivotArea dataOnly="0" labelOnly="1" fieldPosition="0">
        <references count="1">
          <reference field="0" count="1">
            <x v="91"/>
          </reference>
        </references>
      </pivotArea>
    </format>
    <format dxfId="423">
      <pivotArea dataOnly="0" labelOnly="1" offset="A256" fieldPosition="0">
        <references count="1">
          <reference field="0" count="1" defaultSubtotal="1">
            <x v="91"/>
          </reference>
        </references>
      </pivotArea>
    </format>
    <format dxfId="422">
      <pivotArea dataOnly="0" labelOnly="1" fieldPosition="0">
        <references count="1">
          <reference field="0" count="1">
            <x v="92"/>
          </reference>
        </references>
      </pivotArea>
    </format>
    <format dxfId="421">
      <pivotArea dataOnly="0" labelOnly="1" offset="A256" fieldPosition="0">
        <references count="1">
          <reference field="0" count="1" defaultSubtotal="1">
            <x v="92"/>
          </reference>
        </references>
      </pivotArea>
    </format>
    <format dxfId="420">
      <pivotArea dataOnly="0" labelOnly="1" fieldPosition="0">
        <references count="1">
          <reference field="0" count="1">
            <x v="93"/>
          </reference>
        </references>
      </pivotArea>
    </format>
    <format dxfId="419">
      <pivotArea dataOnly="0" labelOnly="1" offset="A256" fieldPosition="0">
        <references count="1">
          <reference field="0" count="1" defaultSubtotal="1">
            <x v="93"/>
          </reference>
        </references>
      </pivotArea>
    </format>
    <format dxfId="418">
      <pivotArea dataOnly="0" labelOnly="1" fieldPosition="0">
        <references count="1">
          <reference field="0" count="1">
            <x v="94"/>
          </reference>
        </references>
      </pivotArea>
    </format>
    <format dxfId="417">
      <pivotArea dataOnly="0" labelOnly="1" offset="A256" fieldPosition="0">
        <references count="1">
          <reference field="0" count="1" defaultSubtotal="1">
            <x v="94"/>
          </reference>
        </references>
      </pivotArea>
    </format>
    <format dxfId="416">
      <pivotArea dataOnly="0" labelOnly="1" fieldPosition="0">
        <references count="1">
          <reference field="0" count="1">
            <x v="95"/>
          </reference>
        </references>
      </pivotArea>
    </format>
    <format dxfId="415">
      <pivotArea dataOnly="0" labelOnly="1" offset="A256" fieldPosition="0">
        <references count="1">
          <reference field="0" count="1" defaultSubtotal="1">
            <x v="95"/>
          </reference>
        </references>
      </pivotArea>
    </format>
    <format dxfId="414">
      <pivotArea dataOnly="0" labelOnly="1" fieldPosition="0">
        <references count="1">
          <reference field="0" count="1">
            <x v="96"/>
          </reference>
        </references>
      </pivotArea>
    </format>
    <format dxfId="413">
      <pivotArea dataOnly="0" labelOnly="1" offset="A256" fieldPosition="0">
        <references count="1">
          <reference field="0" count="1" defaultSubtotal="1">
            <x v="96"/>
          </reference>
        </references>
      </pivotArea>
    </format>
    <format dxfId="412">
      <pivotArea dataOnly="0" labelOnly="1" fieldPosition="0">
        <references count="1">
          <reference field="0" count="1">
            <x v="97"/>
          </reference>
        </references>
      </pivotArea>
    </format>
    <format dxfId="411">
      <pivotArea dataOnly="0" labelOnly="1" offset="A256" fieldPosition="0">
        <references count="1">
          <reference field="0" count="1" defaultSubtotal="1">
            <x v="97"/>
          </reference>
        </references>
      </pivotArea>
    </format>
    <format dxfId="410">
      <pivotArea dataOnly="0" labelOnly="1" fieldPosition="0">
        <references count="1">
          <reference field="0" count="1">
            <x v="98"/>
          </reference>
        </references>
      </pivotArea>
    </format>
    <format dxfId="409">
      <pivotArea dataOnly="0" labelOnly="1" offset="A256" fieldPosition="0">
        <references count="1">
          <reference field="0" count="1" defaultSubtotal="1">
            <x v="98"/>
          </reference>
        </references>
      </pivotArea>
    </format>
    <format dxfId="408">
      <pivotArea dataOnly="0" labelOnly="1" fieldPosition="0">
        <references count="1">
          <reference field="0" count="1">
            <x v="99"/>
          </reference>
        </references>
      </pivotArea>
    </format>
    <format dxfId="407">
      <pivotArea dataOnly="0" labelOnly="1" offset="A256" fieldPosition="0">
        <references count="1">
          <reference field="0" count="1" defaultSubtotal="1">
            <x v="99"/>
          </reference>
        </references>
      </pivotArea>
    </format>
    <format dxfId="406">
      <pivotArea dataOnly="0" labelOnly="1" fieldPosition="0">
        <references count="1">
          <reference field="0" count="1">
            <x v="100"/>
          </reference>
        </references>
      </pivotArea>
    </format>
    <format dxfId="405">
      <pivotArea dataOnly="0" labelOnly="1" offset="A256" fieldPosition="0">
        <references count="1">
          <reference field="0" count="1" defaultSubtotal="1">
            <x v="100"/>
          </reference>
        </references>
      </pivotArea>
    </format>
    <format dxfId="404">
      <pivotArea dataOnly="0" labelOnly="1" fieldPosition="0">
        <references count="1">
          <reference field="0" count="1">
            <x v="101"/>
          </reference>
        </references>
      </pivotArea>
    </format>
    <format dxfId="403">
      <pivotArea dataOnly="0" labelOnly="1" offset="A256" fieldPosition="0">
        <references count="1">
          <reference field="0" count="1" defaultSubtotal="1">
            <x v="101"/>
          </reference>
        </references>
      </pivotArea>
    </format>
    <format dxfId="402">
      <pivotArea dataOnly="0" labelOnly="1" fieldPosition="0">
        <references count="1">
          <reference field="0" count="1">
            <x v="102"/>
          </reference>
        </references>
      </pivotArea>
    </format>
    <format dxfId="401">
      <pivotArea dataOnly="0" labelOnly="1" offset="A256" fieldPosition="0">
        <references count="1">
          <reference field="0" count="1" defaultSubtotal="1">
            <x v="102"/>
          </reference>
        </references>
      </pivotArea>
    </format>
    <format dxfId="400">
      <pivotArea dataOnly="0" labelOnly="1" fieldPosition="0">
        <references count="1">
          <reference field="0" count="1">
            <x v="103"/>
          </reference>
        </references>
      </pivotArea>
    </format>
    <format dxfId="399">
      <pivotArea dataOnly="0" labelOnly="1" offset="A256" fieldPosition="0">
        <references count="1">
          <reference field="0" count="1" defaultSubtotal="1">
            <x v="103"/>
          </reference>
        </references>
      </pivotArea>
    </format>
    <format dxfId="398">
      <pivotArea dataOnly="0" labelOnly="1" fieldPosition="0">
        <references count="1">
          <reference field="0" count="1">
            <x v="104"/>
          </reference>
        </references>
      </pivotArea>
    </format>
    <format dxfId="397">
      <pivotArea dataOnly="0" labelOnly="1" offset="A256" fieldPosition="0">
        <references count="1">
          <reference field="0" count="1" defaultSubtotal="1">
            <x v="104"/>
          </reference>
        </references>
      </pivotArea>
    </format>
    <format dxfId="396">
      <pivotArea dataOnly="0" labelOnly="1" fieldPosition="0">
        <references count="1">
          <reference field="0" count="1">
            <x v="105"/>
          </reference>
        </references>
      </pivotArea>
    </format>
    <format dxfId="395">
      <pivotArea dataOnly="0" labelOnly="1" offset="A256" fieldPosition="0">
        <references count="1">
          <reference field="0" count="1" defaultSubtotal="1">
            <x v="105"/>
          </reference>
        </references>
      </pivotArea>
    </format>
    <format dxfId="394">
      <pivotArea dataOnly="0" labelOnly="1" fieldPosition="0">
        <references count="1">
          <reference field="0" count="1">
            <x v="106"/>
          </reference>
        </references>
      </pivotArea>
    </format>
    <format dxfId="393">
      <pivotArea dataOnly="0" labelOnly="1" offset="A256" fieldPosition="0">
        <references count="1">
          <reference field="0" count="1" defaultSubtotal="1">
            <x v="106"/>
          </reference>
        </references>
      </pivotArea>
    </format>
    <format dxfId="392">
      <pivotArea dataOnly="0" labelOnly="1" fieldPosition="0">
        <references count="1">
          <reference field="0" count="1">
            <x v="107"/>
          </reference>
        </references>
      </pivotArea>
    </format>
    <format dxfId="391">
      <pivotArea dataOnly="0" labelOnly="1" offset="A256" fieldPosition="0">
        <references count="1">
          <reference field="0" count="1" defaultSubtotal="1">
            <x v="107"/>
          </reference>
        </references>
      </pivotArea>
    </format>
    <format dxfId="390">
      <pivotArea dataOnly="0" labelOnly="1" fieldPosition="0">
        <references count="1">
          <reference field="0" count="1">
            <x v="108"/>
          </reference>
        </references>
      </pivotArea>
    </format>
    <format dxfId="389">
      <pivotArea dataOnly="0" labelOnly="1" offset="A256" fieldPosition="0">
        <references count="1">
          <reference field="0" count="1" defaultSubtotal="1">
            <x v="108"/>
          </reference>
        </references>
      </pivotArea>
    </format>
    <format dxfId="388">
      <pivotArea dataOnly="0" labelOnly="1" fieldPosition="0">
        <references count="1">
          <reference field="0" count="1">
            <x v="109"/>
          </reference>
        </references>
      </pivotArea>
    </format>
    <format dxfId="387">
      <pivotArea dataOnly="0" labelOnly="1" offset="A256" fieldPosition="0">
        <references count="1">
          <reference field="0" count="1" defaultSubtotal="1">
            <x v="109"/>
          </reference>
        </references>
      </pivotArea>
    </format>
    <format dxfId="386">
      <pivotArea dataOnly="0" labelOnly="1" fieldPosition="0">
        <references count="1">
          <reference field="0" count="1">
            <x v="110"/>
          </reference>
        </references>
      </pivotArea>
    </format>
    <format dxfId="385">
      <pivotArea dataOnly="0" labelOnly="1" offset="A256" fieldPosition="0">
        <references count="1">
          <reference field="0" count="1" defaultSubtotal="1">
            <x v="110"/>
          </reference>
        </references>
      </pivotArea>
    </format>
    <format dxfId="384">
      <pivotArea dataOnly="0" labelOnly="1" fieldPosition="0">
        <references count="1">
          <reference field="0" count="1">
            <x v="111"/>
          </reference>
        </references>
      </pivotArea>
    </format>
    <format dxfId="383">
      <pivotArea dataOnly="0" labelOnly="1" offset="A256" fieldPosition="0">
        <references count="1">
          <reference field="0" count="1" defaultSubtotal="1">
            <x v="111"/>
          </reference>
        </references>
      </pivotArea>
    </format>
    <format dxfId="382">
      <pivotArea dataOnly="0" labelOnly="1" fieldPosition="0">
        <references count="1">
          <reference field="0" count="1">
            <x v="112"/>
          </reference>
        </references>
      </pivotArea>
    </format>
    <format dxfId="381">
      <pivotArea dataOnly="0" labelOnly="1" offset="A256" fieldPosition="0">
        <references count="1">
          <reference field="0" count="1" defaultSubtotal="1">
            <x v="112"/>
          </reference>
        </references>
      </pivotArea>
    </format>
    <format dxfId="380">
      <pivotArea dataOnly="0" labelOnly="1" fieldPosition="0">
        <references count="1">
          <reference field="0" count="1">
            <x v="113"/>
          </reference>
        </references>
      </pivotArea>
    </format>
    <format dxfId="379">
      <pivotArea dataOnly="0" labelOnly="1" offset="A256" fieldPosition="0">
        <references count="1">
          <reference field="0" count="1" defaultSubtotal="1">
            <x v="113"/>
          </reference>
        </references>
      </pivotArea>
    </format>
    <format dxfId="378">
      <pivotArea dataOnly="0" labelOnly="1" fieldPosition="0">
        <references count="1">
          <reference field="0" count="1">
            <x v="114"/>
          </reference>
        </references>
      </pivotArea>
    </format>
    <format dxfId="377">
      <pivotArea dataOnly="0" labelOnly="1" offset="A256" fieldPosition="0">
        <references count="1">
          <reference field="0" count="1" defaultSubtotal="1">
            <x v="114"/>
          </reference>
        </references>
      </pivotArea>
    </format>
    <format dxfId="376">
      <pivotArea dataOnly="0" labelOnly="1" fieldPosition="0">
        <references count="1">
          <reference field="0" count="1">
            <x v="115"/>
          </reference>
        </references>
      </pivotArea>
    </format>
    <format dxfId="375">
      <pivotArea dataOnly="0" labelOnly="1" offset="A256" fieldPosition="0">
        <references count="1">
          <reference field="0" count="1" defaultSubtotal="1">
            <x v="115"/>
          </reference>
        </references>
      </pivotArea>
    </format>
    <format dxfId="374">
      <pivotArea dataOnly="0" labelOnly="1" fieldPosition="0">
        <references count="1">
          <reference field="0" count="1">
            <x v="116"/>
          </reference>
        </references>
      </pivotArea>
    </format>
    <format dxfId="373">
      <pivotArea dataOnly="0" labelOnly="1" offset="A256" fieldPosition="0">
        <references count="1">
          <reference field="0" count="1" defaultSubtotal="1">
            <x v="116"/>
          </reference>
        </references>
      </pivotArea>
    </format>
    <format dxfId="372">
      <pivotArea dataOnly="0" labelOnly="1" fieldPosition="0">
        <references count="1">
          <reference field="0" count="1">
            <x v="117"/>
          </reference>
        </references>
      </pivotArea>
    </format>
    <format dxfId="371">
      <pivotArea dataOnly="0" labelOnly="1" offset="A256" fieldPosition="0">
        <references count="1">
          <reference field="0" count="1" defaultSubtotal="1">
            <x v="117"/>
          </reference>
        </references>
      </pivotArea>
    </format>
    <format dxfId="370">
      <pivotArea dataOnly="0" labelOnly="1" fieldPosition="0">
        <references count="1">
          <reference field="0" count="1">
            <x v="118"/>
          </reference>
        </references>
      </pivotArea>
    </format>
    <format dxfId="369">
      <pivotArea dataOnly="0" labelOnly="1" offset="A256" fieldPosition="0">
        <references count="1">
          <reference field="0" count="1" defaultSubtotal="1">
            <x v="118"/>
          </reference>
        </references>
      </pivotArea>
    </format>
    <format dxfId="368">
      <pivotArea dataOnly="0" labelOnly="1" fieldPosition="0">
        <references count="1">
          <reference field="0" count="1">
            <x v="119"/>
          </reference>
        </references>
      </pivotArea>
    </format>
    <format dxfId="367">
      <pivotArea dataOnly="0" labelOnly="1" offset="A256" fieldPosition="0">
        <references count="1">
          <reference field="0" count="1" defaultSubtotal="1">
            <x v="119"/>
          </reference>
        </references>
      </pivotArea>
    </format>
    <format dxfId="366">
      <pivotArea dataOnly="0" labelOnly="1" fieldPosition="0">
        <references count="1">
          <reference field="0" count="1">
            <x v="120"/>
          </reference>
        </references>
      </pivotArea>
    </format>
    <format dxfId="365">
      <pivotArea dataOnly="0" labelOnly="1" offset="A256" fieldPosition="0">
        <references count="1">
          <reference field="0" count="1" defaultSubtotal="1">
            <x v="120"/>
          </reference>
        </references>
      </pivotArea>
    </format>
    <format dxfId="364">
      <pivotArea dataOnly="0" labelOnly="1" fieldPosition="0">
        <references count="1">
          <reference field="0" count="1">
            <x v="121"/>
          </reference>
        </references>
      </pivotArea>
    </format>
    <format dxfId="363">
      <pivotArea dataOnly="0" labelOnly="1" offset="A256" fieldPosition="0">
        <references count="1">
          <reference field="0" count="1" defaultSubtotal="1">
            <x v="121"/>
          </reference>
        </references>
      </pivotArea>
    </format>
    <format dxfId="362">
      <pivotArea dataOnly="0" labelOnly="1" fieldPosition="0">
        <references count="1">
          <reference field="0" count="1">
            <x v="122"/>
          </reference>
        </references>
      </pivotArea>
    </format>
    <format dxfId="361">
      <pivotArea dataOnly="0" labelOnly="1" offset="A256" fieldPosition="0">
        <references count="1">
          <reference field="0" count="1" defaultSubtotal="1">
            <x v="122"/>
          </reference>
        </references>
      </pivotArea>
    </format>
    <format dxfId="360">
      <pivotArea dataOnly="0" labelOnly="1" fieldPosition="0">
        <references count="1">
          <reference field="0" count="1">
            <x v="123"/>
          </reference>
        </references>
      </pivotArea>
    </format>
    <format dxfId="359">
      <pivotArea dataOnly="0" labelOnly="1" offset="A256" fieldPosition="0">
        <references count="1">
          <reference field="0" count="1" defaultSubtotal="1">
            <x v="123"/>
          </reference>
        </references>
      </pivotArea>
    </format>
    <format dxfId="358">
      <pivotArea dataOnly="0" labelOnly="1" fieldPosition="0">
        <references count="1">
          <reference field="0" count="1">
            <x v="124"/>
          </reference>
        </references>
      </pivotArea>
    </format>
    <format dxfId="357">
      <pivotArea dataOnly="0" labelOnly="1" offset="A256" fieldPosition="0">
        <references count="1">
          <reference field="0" count="1" defaultSubtotal="1">
            <x v="124"/>
          </reference>
        </references>
      </pivotArea>
    </format>
    <format dxfId="356">
      <pivotArea dataOnly="0" labelOnly="1" fieldPosition="0">
        <references count="1">
          <reference field="0" count="1">
            <x v="125"/>
          </reference>
        </references>
      </pivotArea>
    </format>
    <format dxfId="355">
      <pivotArea dataOnly="0" labelOnly="1" offset="A256" fieldPosition="0">
        <references count="1">
          <reference field="0" count="1" defaultSubtotal="1">
            <x v="125"/>
          </reference>
        </references>
      </pivotArea>
    </format>
    <format dxfId="354">
      <pivotArea dataOnly="0" labelOnly="1" fieldPosition="0">
        <references count="1">
          <reference field="0" count="1">
            <x v="126"/>
          </reference>
        </references>
      </pivotArea>
    </format>
    <format dxfId="353">
      <pivotArea dataOnly="0" labelOnly="1" offset="A256" fieldPosition="0">
        <references count="1">
          <reference field="0" count="1" defaultSubtotal="1">
            <x v="126"/>
          </reference>
        </references>
      </pivotArea>
    </format>
    <format dxfId="352">
      <pivotArea dataOnly="0" labelOnly="1" fieldPosition="0">
        <references count="1">
          <reference field="0" count="1">
            <x v="127"/>
          </reference>
        </references>
      </pivotArea>
    </format>
    <format dxfId="351">
      <pivotArea dataOnly="0" labelOnly="1" offset="A256" fieldPosition="0">
        <references count="1">
          <reference field="0" count="1" defaultSubtotal="1">
            <x v="127"/>
          </reference>
        </references>
      </pivotArea>
    </format>
    <format dxfId="350">
      <pivotArea dataOnly="0" labelOnly="1" fieldPosition="0">
        <references count="1">
          <reference field="0" count="1">
            <x v="128"/>
          </reference>
        </references>
      </pivotArea>
    </format>
    <format dxfId="349">
      <pivotArea dataOnly="0" labelOnly="1" offset="A256" fieldPosition="0">
        <references count="1">
          <reference field="0" count="1" defaultSubtotal="1">
            <x v="128"/>
          </reference>
        </references>
      </pivotArea>
    </format>
    <format dxfId="348">
      <pivotArea dataOnly="0" labelOnly="1" fieldPosition="0">
        <references count="1">
          <reference field="0" count="1">
            <x v="129"/>
          </reference>
        </references>
      </pivotArea>
    </format>
    <format dxfId="347">
      <pivotArea dataOnly="0" labelOnly="1" offset="A256" fieldPosition="0">
        <references count="1">
          <reference field="0" count="1" defaultSubtotal="1">
            <x v="129"/>
          </reference>
        </references>
      </pivotArea>
    </format>
    <format dxfId="346">
      <pivotArea dataOnly="0" labelOnly="1" fieldPosition="0">
        <references count="1">
          <reference field="0" count="1">
            <x v="130"/>
          </reference>
        </references>
      </pivotArea>
    </format>
    <format dxfId="345">
      <pivotArea dataOnly="0" labelOnly="1" offset="A256" fieldPosition="0">
        <references count="1">
          <reference field="0" count="1" defaultSubtotal="1">
            <x v="130"/>
          </reference>
        </references>
      </pivotArea>
    </format>
    <format dxfId="344">
      <pivotArea dataOnly="0" labelOnly="1" fieldPosition="0">
        <references count="1">
          <reference field="0" count="1">
            <x v="131"/>
          </reference>
        </references>
      </pivotArea>
    </format>
    <format dxfId="343">
      <pivotArea dataOnly="0" labelOnly="1" offset="A256" fieldPosition="0">
        <references count="1">
          <reference field="0" count="1" defaultSubtotal="1">
            <x v="131"/>
          </reference>
        </references>
      </pivotArea>
    </format>
    <format dxfId="342">
      <pivotArea dataOnly="0" labelOnly="1" fieldPosition="0">
        <references count="1">
          <reference field="0" count="1">
            <x v="132"/>
          </reference>
        </references>
      </pivotArea>
    </format>
    <format dxfId="341">
      <pivotArea dataOnly="0" labelOnly="1" offset="A256" fieldPosition="0">
        <references count="1">
          <reference field="0" count="1" defaultSubtotal="1">
            <x v="132"/>
          </reference>
        </references>
      </pivotArea>
    </format>
    <format dxfId="340">
      <pivotArea dataOnly="0" labelOnly="1" fieldPosition="0">
        <references count="1">
          <reference field="0" count="1">
            <x v="133"/>
          </reference>
        </references>
      </pivotArea>
    </format>
    <format dxfId="339">
      <pivotArea dataOnly="0" labelOnly="1" offset="A256" fieldPosition="0">
        <references count="1">
          <reference field="0" count="1" defaultSubtotal="1">
            <x v="133"/>
          </reference>
        </references>
      </pivotArea>
    </format>
    <format dxfId="338">
      <pivotArea dataOnly="0" labelOnly="1" fieldPosition="0">
        <references count="1">
          <reference field="0" count="1">
            <x v="134"/>
          </reference>
        </references>
      </pivotArea>
    </format>
    <format dxfId="337">
      <pivotArea dataOnly="0" labelOnly="1" offset="A256" fieldPosition="0">
        <references count="1">
          <reference field="0" count="1" defaultSubtotal="1">
            <x v="134"/>
          </reference>
        </references>
      </pivotArea>
    </format>
    <format dxfId="336">
      <pivotArea dataOnly="0" labelOnly="1" fieldPosition="0">
        <references count="1">
          <reference field="0" count="1">
            <x v="135"/>
          </reference>
        </references>
      </pivotArea>
    </format>
    <format dxfId="335">
      <pivotArea dataOnly="0" labelOnly="1" offset="A256" fieldPosition="0">
        <references count="1">
          <reference field="0" count="1" defaultSubtotal="1">
            <x v="135"/>
          </reference>
        </references>
      </pivotArea>
    </format>
    <format dxfId="334">
      <pivotArea dataOnly="0" labelOnly="1" fieldPosition="0">
        <references count="1">
          <reference field="0" count="1">
            <x v="136"/>
          </reference>
        </references>
      </pivotArea>
    </format>
    <format dxfId="333">
      <pivotArea dataOnly="0" labelOnly="1" offset="A256" fieldPosition="0">
        <references count="1">
          <reference field="0" count="1" defaultSubtotal="1">
            <x v="136"/>
          </reference>
        </references>
      </pivotArea>
    </format>
    <format dxfId="332">
      <pivotArea dataOnly="0" labelOnly="1" fieldPosition="0">
        <references count="1">
          <reference field="0" count="1">
            <x v="137"/>
          </reference>
        </references>
      </pivotArea>
    </format>
    <format dxfId="331">
      <pivotArea dataOnly="0" labelOnly="1" offset="A256" fieldPosition="0">
        <references count="1">
          <reference field="0" count="1" defaultSubtotal="1">
            <x v="137"/>
          </reference>
        </references>
      </pivotArea>
    </format>
    <format dxfId="330">
      <pivotArea dataOnly="0" labelOnly="1" fieldPosition="0">
        <references count="1">
          <reference field="0" count="1">
            <x v="138"/>
          </reference>
        </references>
      </pivotArea>
    </format>
    <format dxfId="329">
      <pivotArea dataOnly="0" labelOnly="1" offset="A256" fieldPosition="0">
        <references count="1">
          <reference field="0" count="1" defaultSubtotal="1">
            <x v="138"/>
          </reference>
        </references>
      </pivotArea>
    </format>
    <format dxfId="328">
      <pivotArea dataOnly="0" labelOnly="1" fieldPosition="0">
        <references count="1">
          <reference field="0" count="1">
            <x v="139"/>
          </reference>
        </references>
      </pivotArea>
    </format>
    <format dxfId="327">
      <pivotArea dataOnly="0" labelOnly="1" offset="A256" fieldPosition="0">
        <references count="1">
          <reference field="0" count="1" defaultSubtotal="1">
            <x v="139"/>
          </reference>
        </references>
      </pivotArea>
    </format>
    <format dxfId="326">
      <pivotArea dataOnly="0" labelOnly="1" fieldPosition="0">
        <references count="1">
          <reference field="0" count="1">
            <x v="140"/>
          </reference>
        </references>
      </pivotArea>
    </format>
    <format dxfId="325">
      <pivotArea dataOnly="0" labelOnly="1" offset="A256" fieldPosition="0">
        <references count="1">
          <reference field="0" count="1" defaultSubtotal="1">
            <x v="140"/>
          </reference>
        </references>
      </pivotArea>
    </format>
    <format dxfId="324">
      <pivotArea dataOnly="0" labelOnly="1" fieldPosition="0">
        <references count="1">
          <reference field="0" count="1">
            <x v="141"/>
          </reference>
        </references>
      </pivotArea>
    </format>
    <format dxfId="323">
      <pivotArea dataOnly="0" labelOnly="1" offset="A256" fieldPosition="0">
        <references count="1">
          <reference field="0" count="1" defaultSubtotal="1">
            <x v="141"/>
          </reference>
        </references>
      </pivotArea>
    </format>
    <format dxfId="322">
      <pivotArea dataOnly="0" labelOnly="1" fieldPosition="0">
        <references count="1">
          <reference field="0" count="1">
            <x v="142"/>
          </reference>
        </references>
      </pivotArea>
    </format>
    <format dxfId="321">
      <pivotArea dataOnly="0" labelOnly="1" offset="A256" fieldPosition="0">
        <references count="1">
          <reference field="0" count="1" defaultSubtotal="1">
            <x v="142"/>
          </reference>
        </references>
      </pivotArea>
    </format>
    <format dxfId="320">
      <pivotArea dataOnly="0" labelOnly="1" fieldPosition="0">
        <references count="1">
          <reference field="0" count="1">
            <x v="143"/>
          </reference>
        </references>
      </pivotArea>
    </format>
    <format dxfId="319">
      <pivotArea dataOnly="0" labelOnly="1" offset="A256" fieldPosition="0">
        <references count="1">
          <reference field="0" count="1" defaultSubtotal="1">
            <x v="143"/>
          </reference>
        </references>
      </pivotArea>
    </format>
    <format dxfId="318">
      <pivotArea dataOnly="0" labelOnly="1" grandRow="1" outline="0" offset="A256" fieldPosition="0"/>
    </format>
    <format dxfId="317">
      <pivotArea type="all" dataOnly="0" outline="0" fieldPosition="0"/>
    </format>
    <format dxfId="316">
      <pivotArea outline="0" collapsedLevelsAreSubtotals="1" fieldPosition="0"/>
    </format>
    <format dxfId="315">
      <pivotArea field="0" type="button" dataOnly="0" labelOnly="1" outline="0" axis="axisRow" fieldPosition="0"/>
    </format>
    <format dxfId="314">
      <pivotArea field="1" type="button" dataOnly="0" labelOnly="1" outline="0" axis="axisRow" fieldPosition="1"/>
    </format>
    <format dxfId="313">
      <pivotArea dataOnly="0" labelOnly="1" fieldPosition="0">
        <references count="1">
          <reference field="0" count="25">
            <x v="0"/>
            <x v="1"/>
            <x v="2"/>
            <x v="3"/>
            <x v="4"/>
            <x v="5"/>
            <x v="6"/>
            <x v="7"/>
            <x v="8"/>
            <x v="9"/>
            <x v="10"/>
            <x v="11"/>
            <x v="12"/>
            <x v="13"/>
            <x v="14"/>
            <x v="15"/>
            <x v="16"/>
            <x v="17"/>
            <x v="18"/>
            <x v="19"/>
            <x v="20"/>
            <x v="21"/>
            <x v="22"/>
            <x v="23"/>
            <x v="24"/>
          </reference>
        </references>
      </pivotArea>
    </format>
    <format dxfId="312">
      <pivotArea dataOnly="0" labelOnly="1" fieldPosition="0">
        <references count="1">
          <reference field="0" count="25" defaultSubtotal="1">
            <x v="0"/>
            <x v="1"/>
            <x v="2"/>
            <x v="3"/>
            <x v="4"/>
            <x v="5"/>
            <x v="6"/>
            <x v="7"/>
            <x v="8"/>
            <x v="9"/>
            <x v="10"/>
            <x v="11"/>
            <x v="12"/>
            <x v="13"/>
            <x v="14"/>
            <x v="15"/>
            <x v="16"/>
            <x v="17"/>
            <x v="18"/>
            <x v="19"/>
            <x v="20"/>
            <x v="21"/>
            <x v="22"/>
            <x v="23"/>
            <x v="24"/>
          </reference>
        </references>
      </pivotArea>
    </format>
    <format dxfId="311">
      <pivotArea dataOnly="0" labelOnly="1" fieldPosition="0">
        <references count="1">
          <reference field="0" count="25">
            <x v="25"/>
            <x v="26"/>
            <x v="27"/>
            <x v="28"/>
            <x v="29"/>
            <x v="30"/>
            <x v="31"/>
            <x v="32"/>
            <x v="33"/>
            <x v="34"/>
            <x v="35"/>
            <x v="36"/>
            <x v="37"/>
            <x v="38"/>
            <x v="39"/>
            <x v="40"/>
            <x v="41"/>
            <x v="42"/>
            <x v="43"/>
            <x v="44"/>
            <x v="45"/>
            <x v="46"/>
            <x v="47"/>
            <x v="48"/>
            <x v="49"/>
          </reference>
        </references>
      </pivotArea>
    </format>
    <format dxfId="310">
      <pivotArea dataOnly="0" labelOnly="1" fieldPosition="0">
        <references count="1">
          <reference field="0" count="25" defaultSubtotal="1">
            <x v="25"/>
            <x v="26"/>
            <x v="27"/>
            <x v="28"/>
            <x v="29"/>
            <x v="30"/>
            <x v="31"/>
            <x v="32"/>
            <x v="33"/>
            <x v="34"/>
            <x v="35"/>
            <x v="36"/>
            <x v="37"/>
            <x v="38"/>
            <x v="39"/>
            <x v="40"/>
            <x v="41"/>
            <x v="42"/>
            <x v="43"/>
            <x v="44"/>
            <x v="45"/>
            <x v="46"/>
            <x v="47"/>
            <x v="48"/>
            <x v="49"/>
          </reference>
        </references>
      </pivotArea>
    </format>
    <format dxfId="309">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308">
      <pivotArea dataOnly="0" labelOnly="1" fieldPosition="0">
        <references count="1">
          <reference field="0" count="25" defaultSubtotal="1">
            <x v="50"/>
            <x v="51"/>
            <x v="52"/>
            <x v="53"/>
            <x v="54"/>
            <x v="55"/>
            <x v="56"/>
            <x v="57"/>
            <x v="58"/>
            <x v="59"/>
            <x v="60"/>
            <x v="61"/>
            <x v="62"/>
            <x v="63"/>
            <x v="64"/>
            <x v="65"/>
            <x v="66"/>
            <x v="67"/>
            <x v="68"/>
            <x v="69"/>
            <x v="70"/>
            <x v="71"/>
            <x v="72"/>
            <x v="73"/>
            <x v="74"/>
          </reference>
        </references>
      </pivotArea>
    </format>
    <format dxfId="307">
      <pivotArea dataOnly="0" labelOnly="1" fieldPosition="0">
        <references count="1">
          <reference field="0" count="25">
            <x v="75"/>
            <x v="76"/>
            <x v="77"/>
            <x v="78"/>
            <x v="79"/>
            <x v="80"/>
            <x v="81"/>
            <x v="82"/>
            <x v="83"/>
            <x v="84"/>
            <x v="85"/>
            <x v="86"/>
            <x v="87"/>
            <x v="88"/>
            <x v="89"/>
            <x v="90"/>
            <x v="91"/>
            <x v="92"/>
            <x v="93"/>
            <x v="94"/>
            <x v="95"/>
            <x v="96"/>
            <x v="97"/>
            <x v="98"/>
            <x v="99"/>
          </reference>
        </references>
      </pivotArea>
    </format>
    <format dxfId="306">
      <pivotArea dataOnly="0" labelOnly="1" fieldPosition="0">
        <references count="1">
          <reference field="0" count="25" defaultSubtotal="1">
            <x v="75"/>
            <x v="76"/>
            <x v="77"/>
            <x v="78"/>
            <x v="79"/>
            <x v="80"/>
            <x v="81"/>
            <x v="82"/>
            <x v="83"/>
            <x v="84"/>
            <x v="85"/>
            <x v="86"/>
            <x v="87"/>
            <x v="88"/>
            <x v="89"/>
            <x v="90"/>
            <x v="91"/>
            <x v="92"/>
            <x v="93"/>
            <x v="94"/>
            <x v="95"/>
            <x v="96"/>
            <x v="97"/>
            <x v="98"/>
            <x v="99"/>
          </reference>
        </references>
      </pivotArea>
    </format>
    <format dxfId="305">
      <pivotArea dataOnly="0" labelOnly="1" fieldPosition="0">
        <references count="1">
          <reference field="0" count="25">
            <x v="100"/>
            <x v="101"/>
            <x v="102"/>
            <x v="103"/>
            <x v="104"/>
            <x v="105"/>
            <x v="106"/>
            <x v="107"/>
            <x v="108"/>
            <x v="109"/>
            <x v="110"/>
            <x v="111"/>
            <x v="112"/>
            <x v="113"/>
            <x v="114"/>
            <x v="115"/>
            <x v="116"/>
            <x v="117"/>
            <x v="118"/>
            <x v="119"/>
            <x v="120"/>
            <x v="121"/>
            <x v="122"/>
            <x v="123"/>
            <x v="124"/>
          </reference>
        </references>
      </pivotArea>
    </format>
    <format dxfId="304">
      <pivotArea dataOnly="0" labelOnly="1" fieldPosition="0">
        <references count="1">
          <reference field="0" count="25" defaultSubtotal="1">
            <x v="100"/>
            <x v="101"/>
            <x v="102"/>
            <x v="103"/>
            <x v="104"/>
            <x v="105"/>
            <x v="106"/>
            <x v="107"/>
            <x v="108"/>
            <x v="109"/>
            <x v="110"/>
            <x v="111"/>
            <x v="112"/>
            <x v="113"/>
            <x v="114"/>
            <x v="115"/>
            <x v="116"/>
            <x v="117"/>
            <x v="118"/>
            <x v="119"/>
            <x v="120"/>
            <x v="121"/>
            <x v="122"/>
            <x v="123"/>
            <x v="124"/>
          </reference>
        </references>
      </pivotArea>
    </format>
    <format dxfId="303">
      <pivotArea dataOnly="0" labelOnly="1" fieldPosition="0">
        <references count="1">
          <reference field="0" count="19">
            <x v="125"/>
            <x v="126"/>
            <x v="127"/>
            <x v="128"/>
            <x v="129"/>
            <x v="130"/>
            <x v="131"/>
            <x v="132"/>
            <x v="133"/>
            <x v="134"/>
            <x v="135"/>
            <x v="136"/>
            <x v="137"/>
            <x v="138"/>
            <x v="139"/>
            <x v="140"/>
            <x v="141"/>
            <x v="142"/>
            <x v="143"/>
          </reference>
        </references>
      </pivotArea>
    </format>
    <format dxfId="302">
      <pivotArea dataOnly="0" labelOnly="1" fieldPosition="0">
        <references count="1">
          <reference field="0" count="19" defaultSubtotal="1">
            <x v="125"/>
            <x v="126"/>
            <x v="127"/>
            <x v="128"/>
            <x v="129"/>
            <x v="130"/>
            <x v="131"/>
            <x v="132"/>
            <x v="133"/>
            <x v="134"/>
            <x v="135"/>
            <x v="136"/>
            <x v="137"/>
            <x v="138"/>
            <x v="139"/>
            <x v="140"/>
            <x v="141"/>
            <x v="142"/>
            <x v="143"/>
          </reference>
        </references>
      </pivotArea>
    </format>
    <format dxfId="301">
      <pivotArea dataOnly="0" labelOnly="1" grandRow="1" outline="0" fieldPosition="0"/>
    </format>
    <format dxfId="300">
      <pivotArea dataOnly="0" labelOnly="1" fieldPosition="0">
        <references count="2">
          <reference field="0" count="1" selected="0">
            <x v="0"/>
          </reference>
          <reference field="1" count="2">
            <x v="446"/>
            <x v="447"/>
          </reference>
        </references>
      </pivotArea>
    </format>
    <format dxfId="299">
      <pivotArea dataOnly="0" labelOnly="1" fieldPosition="0">
        <references count="2">
          <reference field="0" count="1" selected="0">
            <x v="1"/>
          </reference>
          <reference field="1" count="10">
            <x v="430"/>
            <x v="431"/>
            <x v="448"/>
            <x v="449"/>
            <x v="450"/>
            <x v="451"/>
            <x v="452"/>
            <x v="453"/>
            <x v="454"/>
            <x v="455"/>
          </reference>
        </references>
      </pivotArea>
    </format>
    <format dxfId="298">
      <pivotArea dataOnly="0" labelOnly="1" fieldPosition="0">
        <references count="2">
          <reference field="0" count="1" selected="0">
            <x v="2"/>
          </reference>
          <reference field="1" count="6">
            <x v="456"/>
            <x v="457"/>
            <x v="458"/>
            <x v="459"/>
            <x v="460"/>
            <x v="461"/>
          </reference>
        </references>
      </pivotArea>
    </format>
    <format dxfId="297">
      <pivotArea dataOnly="0" labelOnly="1" fieldPosition="0">
        <references count="2">
          <reference field="0" count="1" selected="0">
            <x v="3"/>
          </reference>
          <reference field="1" count="16">
            <x v="432"/>
            <x v="462"/>
            <x v="463"/>
            <x v="464"/>
            <x v="465"/>
            <x v="466"/>
            <x v="467"/>
            <x v="468"/>
            <x v="469"/>
            <x v="470"/>
            <x v="471"/>
            <x v="472"/>
            <x v="473"/>
            <x v="474"/>
            <x v="475"/>
            <x v="476"/>
          </reference>
        </references>
      </pivotArea>
    </format>
    <format dxfId="296">
      <pivotArea dataOnly="0" labelOnly="1" fieldPosition="0">
        <references count="2">
          <reference field="0" count="1" selected="0">
            <x v="4"/>
          </reference>
          <reference field="1" count="6">
            <x v="477"/>
            <x v="478"/>
            <x v="479"/>
            <x v="480"/>
            <x v="481"/>
            <x v="482"/>
          </reference>
        </references>
      </pivotArea>
    </format>
    <format dxfId="295">
      <pivotArea dataOnly="0" labelOnly="1" fieldPosition="0">
        <references count="2">
          <reference field="0" count="1" selected="0">
            <x v="5"/>
          </reference>
          <reference field="1" count="8">
            <x v="483"/>
            <x v="484"/>
            <x v="485"/>
            <x v="486"/>
            <x v="487"/>
            <x v="488"/>
            <x v="489"/>
            <x v="490"/>
          </reference>
        </references>
      </pivotArea>
    </format>
    <format dxfId="294">
      <pivotArea dataOnly="0" labelOnly="1" fieldPosition="0">
        <references count="2">
          <reference field="0" count="1" selected="0">
            <x v="6"/>
          </reference>
          <reference field="1" count="5">
            <x v="491"/>
            <x v="492"/>
            <x v="493"/>
            <x v="494"/>
            <x v="495"/>
          </reference>
        </references>
      </pivotArea>
    </format>
    <format dxfId="293">
      <pivotArea dataOnly="0" labelOnly="1" fieldPosition="0">
        <references count="2">
          <reference field="0" count="1" selected="0">
            <x v="7"/>
          </reference>
          <reference field="1" count="6">
            <x v="496"/>
            <x v="497"/>
            <x v="498"/>
            <x v="499"/>
            <x v="500"/>
            <x v="501"/>
          </reference>
        </references>
      </pivotArea>
    </format>
    <format dxfId="292">
      <pivotArea dataOnly="0" labelOnly="1" fieldPosition="0">
        <references count="2">
          <reference field="0" count="1" selected="0">
            <x v="8"/>
          </reference>
          <reference field="1" count="6">
            <x v="502"/>
            <x v="503"/>
            <x v="504"/>
            <x v="505"/>
            <x v="506"/>
            <x v="507"/>
          </reference>
        </references>
      </pivotArea>
    </format>
    <format dxfId="291">
      <pivotArea dataOnly="0" labelOnly="1" fieldPosition="0">
        <references count="2">
          <reference field="0" count="1" selected="0">
            <x v="9"/>
          </reference>
          <reference field="1" count="5">
            <x v="508"/>
            <x v="509"/>
            <x v="510"/>
            <x v="511"/>
            <x v="512"/>
          </reference>
        </references>
      </pivotArea>
    </format>
    <format dxfId="290">
      <pivotArea dataOnly="0" labelOnly="1" fieldPosition="0">
        <references count="2">
          <reference field="0" count="1" selected="0">
            <x v="10"/>
          </reference>
          <reference field="1" count="3">
            <x v="513"/>
            <x v="514"/>
            <x v="515"/>
          </reference>
        </references>
      </pivotArea>
    </format>
    <format dxfId="289">
      <pivotArea dataOnly="0" labelOnly="1" fieldPosition="0">
        <references count="2">
          <reference field="0" count="1" selected="0">
            <x v="11"/>
          </reference>
          <reference field="1" count="6">
            <x v="516"/>
            <x v="517"/>
            <x v="518"/>
            <x v="519"/>
            <x v="520"/>
            <x v="521"/>
          </reference>
        </references>
      </pivotArea>
    </format>
    <format dxfId="288">
      <pivotArea dataOnly="0" labelOnly="1" fieldPosition="0">
        <references count="2">
          <reference field="0" count="1" selected="0">
            <x v="12"/>
          </reference>
          <reference field="1" count="5">
            <x v="522"/>
            <x v="523"/>
            <x v="524"/>
            <x v="525"/>
            <x v="526"/>
          </reference>
        </references>
      </pivotArea>
    </format>
    <format dxfId="287">
      <pivotArea dataOnly="0" labelOnly="1" fieldPosition="0">
        <references count="2">
          <reference field="0" count="1" selected="0">
            <x v="13"/>
          </reference>
          <reference field="1" count="4">
            <x v="527"/>
            <x v="528"/>
            <x v="529"/>
            <x v="530"/>
          </reference>
        </references>
      </pivotArea>
    </format>
    <format dxfId="286">
      <pivotArea dataOnly="0" labelOnly="1" fieldPosition="0">
        <references count="2">
          <reference field="0" count="1" selected="0">
            <x v="14"/>
          </reference>
          <reference field="1" count="17">
            <x v="531"/>
            <x v="532"/>
            <x v="533"/>
            <x v="534"/>
            <x v="535"/>
            <x v="536"/>
            <x v="537"/>
            <x v="538"/>
            <x v="539"/>
            <x v="540"/>
            <x v="541"/>
            <x v="542"/>
            <x v="543"/>
            <x v="544"/>
            <x v="545"/>
            <x v="546"/>
            <x v="547"/>
          </reference>
        </references>
      </pivotArea>
    </format>
    <format dxfId="285">
      <pivotArea dataOnly="0" labelOnly="1" fieldPosition="0">
        <references count="2">
          <reference field="0" count="1" selected="0">
            <x v="15"/>
          </reference>
          <reference field="1" count="3">
            <x v="548"/>
            <x v="549"/>
            <x v="550"/>
          </reference>
        </references>
      </pivotArea>
    </format>
    <format dxfId="284">
      <pivotArea dataOnly="0" labelOnly="1" fieldPosition="0">
        <references count="2">
          <reference field="0" count="1" selected="0">
            <x v="16"/>
          </reference>
          <reference field="1" count="11">
            <x v="551"/>
            <x v="552"/>
            <x v="553"/>
            <x v="554"/>
            <x v="555"/>
            <x v="556"/>
            <x v="557"/>
            <x v="558"/>
            <x v="559"/>
            <x v="560"/>
            <x v="561"/>
          </reference>
        </references>
      </pivotArea>
    </format>
    <format dxfId="283">
      <pivotArea dataOnly="0" labelOnly="1" fieldPosition="0">
        <references count="2">
          <reference field="0" count="1" selected="0">
            <x v="17"/>
          </reference>
          <reference field="1" count="1">
            <x v="562"/>
          </reference>
        </references>
      </pivotArea>
    </format>
    <format dxfId="282">
      <pivotArea dataOnly="0" labelOnly="1" fieldPosition="0">
        <references count="2">
          <reference field="0" count="1" selected="0">
            <x v="18"/>
          </reference>
          <reference field="1" count="3">
            <x v="563"/>
            <x v="564"/>
            <x v="565"/>
          </reference>
        </references>
      </pivotArea>
    </format>
    <format dxfId="281">
      <pivotArea dataOnly="0" labelOnly="1" fieldPosition="0">
        <references count="2">
          <reference field="0" count="1" selected="0">
            <x v="19"/>
          </reference>
          <reference field="1" count="8">
            <x v="566"/>
            <x v="567"/>
            <x v="568"/>
            <x v="569"/>
            <x v="570"/>
            <x v="571"/>
            <x v="572"/>
            <x v="573"/>
          </reference>
        </references>
      </pivotArea>
    </format>
    <format dxfId="280">
      <pivotArea dataOnly="0" labelOnly="1" fieldPosition="0">
        <references count="2">
          <reference field="0" count="1" selected="0">
            <x v="20"/>
          </reference>
          <reference field="1" count="9">
            <x v="574"/>
            <x v="575"/>
            <x v="576"/>
            <x v="577"/>
            <x v="578"/>
            <x v="579"/>
            <x v="580"/>
            <x v="581"/>
            <x v="582"/>
          </reference>
        </references>
      </pivotArea>
    </format>
    <format dxfId="279">
      <pivotArea dataOnly="0" labelOnly="1" fieldPosition="0">
        <references count="2">
          <reference field="0" count="1" selected="0">
            <x v="21"/>
          </reference>
          <reference field="1" count="4">
            <x v="583"/>
            <x v="584"/>
            <x v="585"/>
            <x v="586"/>
          </reference>
        </references>
      </pivotArea>
    </format>
    <format dxfId="278">
      <pivotArea dataOnly="0" labelOnly="1" fieldPosition="0">
        <references count="2">
          <reference field="0" count="1" selected="0">
            <x v="22"/>
          </reference>
          <reference field="1" count="3">
            <x v="587"/>
            <x v="588"/>
            <x v="589"/>
          </reference>
        </references>
      </pivotArea>
    </format>
    <format dxfId="277">
      <pivotArea dataOnly="0" labelOnly="1" fieldPosition="0">
        <references count="2">
          <reference field="0" count="1" selected="0">
            <x v="23"/>
          </reference>
          <reference field="1" count="3">
            <x v="590"/>
            <x v="591"/>
            <x v="592"/>
          </reference>
        </references>
      </pivotArea>
    </format>
    <format dxfId="276">
      <pivotArea dataOnly="0" labelOnly="1" fieldPosition="0">
        <references count="2">
          <reference field="0" count="1" selected="0">
            <x v="24"/>
          </reference>
          <reference field="1" count="2">
            <x v="593"/>
            <x v="594"/>
          </reference>
        </references>
      </pivotArea>
    </format>
    <format dxfId="275">
      <pivotArea dataOnly="0" labelOnly="1" fieldPosition="0">
        <references count="2">
          <reference field="0" count="1" selected="0">
            <x v="25"/>
          </reference>
          <reference field="1" count="3">
            <x v="595"/>
            <x v="596"/>
            <x v="597"/>
          </reference>
        </references>
      </pivotArea>
    </format>
    <format dxfId="274">
      <pivotArea dataOnly="0" labelOnly="1" fieldPosition="0">
        <references count="2">
          <reference field="0" count="1" selected="0">
            <x v="26"/>
          </reference>
          <reference field="1" count="4">
            <x v="598"/>
            <x v="599"/>
            <x v="600"/>
            <x v="601"/>
          </reference>
        </references>
      </pivotArea>
    </format>
    <format dxfId="273">
      <pivotArea dataOnly="0" labelOnly="1" fieldPosition="0">
        <references count="2">
          <reference field="0" count="1" selected="0">
            <x v="27"/>
          </reference>
          <reference field="1" count="2">
            <x v="602"/>
            <x v="603"/>
          </reference>
        </references>
      </pivotArea>
    </format>
    <format dxfId="272">
      <pivotArea dataOnly="0" labelOnly="1" fieldPosition="0">
        <references count="2">
          <reference field="0" count="1" selected="0">
            <x v="28"/>
          </reference>
          <reference field="1" count="3">
            <x v="604"/>
            <x v="605"/>
            <x v="606"/>
          </reference>
        </references>
      </pivotArea>
    </format>
    <format dxfId="271">
      <pivotArea dataOnly="0" labelOnly="1" fieldPosition="0">
        <references count="2">
          <reference field="0" count="1" selected="0">
            <x v="29"/>
          </reference>
          <reference field="1" count="8">
            <x v="607"/>
            <x v="608"/>
            <x v="609"/>
            <x v="610"/>
            <x v="611"/>
            <x v="612"/>
            <x v="613"/>
            <x v="614"/>
          </reference>
        </references>
      </pivotArea>
    </format>
    <format dxfId="270">
      <pivotArea dataOnly="0" labelOnly="1" fieldPosition="0">
        <references count="2">
          <reference field="0" count="1" selected="0">
            <x v="30"/>
          </reference>
          <reference field="1" count="7">
            <x v="615"/>
            <x v="616"/>
            <x v="617"/>
            <x v="618"/>
            <x v="619"/>
            <x v="620"/>
            <x v="621"/>
          </reference>
        </references>
      </pivotArea>
    </format>
    <format dxfId="269">
      <pivotArea dataOnly="0" labelOnly="1" fieldPosition="0">
        <references count="2">
          <reference field="0" count="1" selected="0">
            <x v="31"/>
          </reference>
          <reference field="1" count="4">
            <x v="622"/>
            <x v="623"/>
            <x v="624"/>
            <x v="625"/>
          </reference>
        </references>
      </pivotArea>
    </format>
    <format dxfId="268">
      <pivotArea dataOnly="0" labelOnly="1" fieldPosition="0">
        <references count="2">
          <reference field="0" count="1" selected="0">
            <x v="32"/>
          </reference>
          <reference field="1" count="1">
            <x v="626"/>
          </reference>
        </references>
      </pivotArea>
    </format>
    <format dxfId="267">
      <pivotArea dataOnly="0" labelOnly="1" fieldPosition="0">
        <references count="2">
          <reference field="0" count="1" selected="0">
            <x v="33"/>
          </reference>
          <reference field="1" count="3">
            <x v="433"/>
            <x v="434"/>
            <x v="435"/>
          </reference>
        </references>
      </pivotArea>
    </format>
    <format dxfId="266">
      <pivotArea dataOnly="0" labelOnly="1" fieldPosition="0">
        <references count="2">
          <reference field="0" count="1" selected="0">
            <x v="34"/>
          </reference>
          <reference field="1" count="4">
            <x v="627"/>
            <x v="628"/>
            <x v="629"/>
            <x v="630"/>
          </reference>
        </references>
      </pivotArea>
    </format>
    <format dxfId="265">
      <pivotArea dataOnly="0" labelOnly="1" fieldPosition="0">
        <references count="2">
          <reference field="0" count="1" selected="0">
            <x v="35"/>
          </reference>
          <reference field="1" count="4">
            <x v="631"/>
            <x v="632"/>
            <x v="633"/>
            <x v="634"/>
          </reference>
        </references>
      </pivotArea>
    </format>
    <format dxfId="264">
      <pivotArea dataOnly="0" labelOnly="1" fieldPosition="0">
        <references count="2">
          <reference field="0" count="1" selected="0">
            <x v="36"/>
          </reference>
          <reference field="1" count="5">
            <x v="635"/>
            <x v="636"/>
            <x v="637"/>
            <x v="638"/>
            <x v="639"/>
          </reference>
        </references>
      </pivotArea>
    </format>
    <format dxfId="263">
      <pivotArea dataOnly="0" labelOnly="1" fieldPosition="0">
        <references count="2">
          <reference field="0" count="1" selected="0">
            <x v="37"/>
          </reference>
          <reference field="1" count="7">
            <x v="640"/>
            <x v="641"/>
            <x v="642"/>
            <x v="643"/>
            <x v="644"/>
            <x v="645"/>
            <x v="646"/>
          </reference>
        </references>
      </pivotArea>
    </format>
    <format dxfId="262">
      <pivotArea dataOnly="0" labelOnly="1" fieldPosition="0">
        <references count="2">
          <reference field="0" count="1" selected="0">
            <x v="38"/>
          </reference>
          <reference field="1" count="11">
            <x v="647"/>
            <x v="648"/>
            <x v="649"/>
            <x v="650"/>
            <x v="651"/>
            <x v="652"/>
            <x v="653"/>
            <x v="654"/>
            <x v="655"/>
            <x v="656"/>
            <x v="657"/>
          </reference>
        </references>
      </pivotArea>
    </format>
    <format dxfId="261">
      <pivotArea dataOnly="0" labelOnly="1" fieldPosition="0">
        <references count="2">
          <reference field="0" count="1" selected="0">
            <x v="39"/>
          </reference>
          <reference field="1" count="7">
            <x v="658"/>
            <x v="659"/>
            <x v="660"/>
            <x v="661"/>
            <x v="662"/>
            <x v="663"/>
            <x v="664"/>
          </reference>
        </references>
      </pivotArea>
    </format>
    <format dxfId="260">
      <pivotArea dataOnly="0" labelOnly="1" fieldPosition="0">
        <references count="2">
          <reference field="0" count="1" selected="0">
            <x v="40"/>
          </reference>
          <reference field="1" count="7">
            <x v="665"/>
            <x v="666"/>
            <x v="667"/>
            <x v="668"/>
            <x v="669"/>
            <x v="670"/>
            <x v="671"/>
          </reference>
        </references>
      </pivotArea>
    </format>
    <format dxfId="259">
      <pivotArea dataOnly="0" labelOnly="1" fieldPosition="0">
        <references count="2">
          <reference field="0" count="1" selected="0">
            <x v="41"/>
          </reference>
          <reference field="1" count="8">
            <x v="672"/>
            <x v="673"/>
            <x v="674"/>
            <x v="675"/>
            <x v="676"/>
            <x v="677"/>
            <x v="678"/>
            <x v="679"/>
          </reference>
        </references>
      </pivotArea>
    </format>
    <format dxfId="258">
      <pivotArea dataOnly="0" labelOnly="1" fieldPosition="0">
        <references count="2">
          <reference field="0" count="1" selected="0">
            <x v="42"/>
          </reference>
          <reference field="1" count="4">
            <x v="680"/>
            <x v="681"/>
            <x v="682"/>
            <x v="683"/>
          </reference>
        </references>
      </pivotArea>
    </format>
    <format dxfId="257">
      <pivotArea dataOnly="0" labelOnly="1" fieldPosition="0">
        <references count="2">
          <reference field="0" count="1" selected="0">
            <x v="43"/>
          </reference>
          <reference field="1" count="8">
            <x v="684"/>
            <x v="685"/>
            <x v="686"/>
            <x v="687"/>
            <x v="688"/>
            <x v="689"/>
            <x v="690"/>
            <x v="691"/>
          </reference>
        </references>
      </pivotArea>
    </format>
    <format dxfId="256">
      <pivotArea dataOnly="0" labelOnly="1" fieldPosition="0">
        <references count="2">
          <reference field="0" count="1" selected="0">
            <x v="44"/>
          </reference>
          <reference field="1" count="7">
            <x v="692"/>
            <x v="693"/>
            <x v="694"/>
            <x v="695"/>
            <x v="696"/>
            <x v="697"/>
            <x v="698"/>
          </reference>
        </references>
      </pivotArea>
    </format>
    <format dxfId="255">
      <pivotArea dataOnly="0" labelOnly="1" fieldPosition="0">
        <references count="2">
          <reference field="0" count="1" selected="0">
            <x v="45"/>
          </reference>
          <reference field="1" count="8">
            <x v="699"/>
            <x v="700"/>
            <x v="701"/>
            <x v="702"/>
            <x v="703"/>
            <x v="704"/>
            <x v="705"/>
            <x v="706"/>
          </reference>
        </references>
      </pivotArea>
    </format>
    <format dxfId="254">
      <pivotArea dataOnly="0" labelOnly="1" fieldPosition="0">
        <references count="2">
          <reference field="0" count="1" selected="0">
            <x v="46"/>
          </reference>
          <reference field="1" count="14">
            <x v="707"/>
            <x v="708"/>
            <x v="709"/>
            <x v="710"/>
            <x v="711"/>
            <x v="712"/>
            <x v="713"/>
            <x v="714"/>
            <x v="715"/>
            <x v="716"/>
            <x v="717"/>
            <x v="718"/>
            <x v="719"/>
            <x v="720"/>
          </reference>
        </references>
      </pivotArea>
    </format>
    <format dxfId="253">
      <pivotArea dataOnly="0" labelOnly="1" fieldPosition="0">
        <references count="2">
          <reference field="0" count="1" selected="0">
            <x v="47"/>
          </reference>
          <reference field="1" count="7">
            <x v="721"/>
            <x v="722"/>
            <x v="723"/>
            <x v="724"/>
            <x v="725"/>
            <x v="726"/>
            <x v="727"/>
          </reference>
        </references>
      </pivotArea>
    </format>
    <format dxfId="252">
      <pivotArea dataOnly="0" labelOnly="1" fieldPosition="0">
        <references count="2">
          <reference field="0" count="1" selected="0">
            <x v="48"/>
          </reference>
          <reference field="1" count="5">
            <x v="728"/>
            <x v="729"/>
            <x v="730"/>
            <x v="731"/>
            <x v="732"/>
          </reference>
        </references>
      </pivotArea>
    </format>
    <format dxfId="251">
      <pivotArea dataOnly="0" labelOnly="1" fieldPosition="0">
        <references count="2">
          <reference field="0" count="1" selected="0">
            <x v="49"/>
          </reference>
          <reference field="1" count="1">
            <x v="733"/>
          </reference>
        </references>
      </pivotArea>
    </format>
    <format dxfId="250">
      <pivotArea dataOnly="0" labelOnly="1" fieldPosition="0">
        <references count="2">
          <reference field="0" count="1" selected="0">
            <x v="50"/>
          </reference>
          <reference field="1" count="7">
            <x v="734"/>
            <x v="735"/>
            <x v="736"/>
            <x v="737"/>
            <x v="738"/>
            <x v="739"/>
            <x v="740"/>
          </reference>
        </references>
      </pivotArea>
    </format>
    <format dxfId="249">
      <pivotArea dataOnly="0" labelOnly="1" fieldPosition="0">
        <references count="2">
          <reference field="0" count="1" selected="0">
            <x v="51"/>
          </reference>
          <reference field="1" count="9">
            <x v="741"/>
            <x v="742"/>
            <x v="743"/>
            <x v="744"/>
            <x v="745"/>
            <x v="746"/>
            <x v="747"/>
            <x v="748"/>
            <x v="749"/>
          </reference>
        </references>
      </pivotArea>
    </format>
    <format dxfId="248">
      <pivotArea dataOnly="0" labelOnly="1" fieldPosition="0">
        <references count="2">
          <reference field="0" count="1" selected="0">
            <x v="52"/>
          </reference>
          <reference field="1" count="3">
            <x v="750"/>
            <x v="751"/>
            <x v="752"/>
          </reference>
        </references>
      </pivotArea>
    </format>
    <format dxfId="247">
      <pivotArea dataOnly="0" labelOnly="1" fieldPosition="0">
        <references count="2">
          <reference field="0" count="1" selected="0">
            <x v="53"/>
          </reference>
          <reference field="1" count="7">
            <x v="753"/>
            <x v="754"/>
            <x v="755"/>
            <x v="756"/>
            <x v="757"/>
            <x v="758"/>
            <x v="759"/>
          </reference>
        </references>
      </pivotArea>
    </format>
    <format dxfId="246">
      <pivotArea dataOnly="0" labelOnly="1" fieldPosition="0">
        <references count="2">
          <reference field="0" count="1" selected="0">
            <x v="54"/>
          </reference>
          <reference field="1" count="15">
            <x v="760"/>
            <x v="761"/>
            <x v="762"/>
            <x v="763"/>
            <x v="764"/>
            <x v="765"/>
            <x v="766"/>
            <x v="767"/>
            <x v="768"/>
            <x v="769"/>
            <x v="770"/>
            <x v="771"/>
            <x v="772"/>
            <x v="773"/>
            <x v="774"/>
          </reference>
        </references>
      </pivotArea>
    </format>
    <format dxfId="245">
      <pivotArea dataOnly="0" labelOnly="1" fieldPosition="0">
        <references count="2">
          <reference field="0" count="1" selected="0">
            <x v="55"/>
          </reference>
          <reference field="1" count="1">
            <x v="775"/>
          </reference>
        </references>
      </pivotArea>
    </format>
    <format dxfId="244">
      <pivotArea dataOnly="0" labelOnly="1" fieldPosition="0">
        <references count="2">
          <reference field="0" count="1" selected="0">
            <x v="56"/>
          </reference>
          <reference field="1" count="4">
            <x v="776"/>
            <x v="777"/>
            <x v="778"/>
            <x v="779"/>
          </reference>
        </references>
      </pivotArea>
    </format>
    <format dxfId="243">
      <pivotArea dataOnly="0" labelOnly="1" fieldPosition="0">
        <references count="2">
          <reference field="0" count="1" selected="0">
            <x v="57"/>
          </reference>
          <reference field="1" count="1">
            <x v="780"/>
          </reference>
        </references>
      </pivotArea>
    </format>
    <format dxfId="242">
      <pivotArea dataOnly="0" labelOnly="1" fieldPosition="0">
        <references count="2">
          <reference field="0" count="1" selected="0">
            <x v="58"/>
          </reference>
          <reference field="1" count="4">
            <x v="781"/>
            <x v="782"/>
            <x v="783"/>
            <x v="784"/>
          </reference>
        </references>
      </pivotArea>
    </format>
    <format dxfId="241">
      <pivotArea dataOnly="0" labelOnly="1" fieldPosition="0">
        <references count="2">
          <reference field="0" count="1" selected="0">
            <x v="59"/>
          </reference>
          <reference field="1" count="4">
            <x v="785"/>
            <x v="786"/>
            <x v="787"/>
            <x v="788"/>
          </reference>
        </references>
      </pivotArea>
    </format>
    <format dxfId="240">
      <pivotArea dataOnly="0" labelOnly="1" fieldPosition="0">
        <references count="2">
          <reference field="0" count="1" selected="0">
            <x v="60"/>
          </reference>
          <reference field="1" count="1">
            <x v="789"/>
          </reference>
        </references>
      </pivotArea>
    </format>
    <format dxfId="239">
      <pivotArea dataOnly="0" labelOnly="1" fieldPosition="0">
        <references count="2">
          <reference field="0" count="1" selected="0">
            <x v="61"/>
          </reference>
          <reference field="1" count="1">
            <x v="790"/>
          </reference>
        </references>
      </pivotArea>
    </format>
    <format dxfId="238">
      <pivotArea dataOnly="0" labelOnly="1" fieldPosition="0">
        <references count="2">
          <reference field="0" count="1" selected="0">
            <x v="62"/>
          </reference>
          <reference field="1" count="1">
            <x v="791"/>
          </reference>
        </references>
      </pivotArea>
    </format>
    <format dxfId="237">
      <pivotArea dataOnly="0" labelOnly="1" fieldPosition="0">
        <references count="2">
          <reference field="0" count="1" selected="0">
            <x v="63"/>
          </reference>
          <reference field="1" count="1">
            <x v="792"/>
          </reference>
        </references>
      </pivotArea>
    </format>
    <format dxfId="236">
      <pivotArea dataOnly="0" labelOnly="1" fieldPosition="0">
        <references count="2">
          <reference field="0" count="1" selected="0">
            <x v="64"/>
          </reference>
          <reference field="1" count="1">
            <x v="793"/>
          </reference>
        </references>
      </pivotArea>
    </format>
    <format dxfId="235">
      <pivotArea dataOnly="0" labelOnly="1" fieldPosition="0">
        <references count="2">
          <reference field="0" count="1" selected="0">
            <x v="65"/>
          </reference>
          <reference field="1" count="1">
            <x v="794"/>
          </reference>
        </references>
      </pivotArea>
    </format>
    <format dxfId="234">
      <pivotArea dataOnly="0" labelOnly="1" fieldPosition="0">
        <references count="2">
          <reference field="0" count="1" selected="0">
            <x v="66"/>
          </reference>
          <reference field="1" count="1">
            <x v="795"/>
          </reference>
        </references>
      </pivotArea>
    </format>
    <format dxfId="233">
      <pivotArea dataOnly="0" labelOnly="1" fieldPosition="0">
        <references count="2">
          <reference field="0" count="1" selected="0">
            <x v="67"/>
          </reference>
          <reference field="1" count="1">
            <x v="796"/>
          </reference>
        </references>
      </pivotArea>
    </format>
    <format dxfId="232">
      <pivotArea dataOnly="0" labelOnly="1" fieldPosition="0">
        <references count="2">
          <reference field="0" count="1" selected="0">
            <x v="68"/>
          </reference>
          <reference field="1" count="1">
            <x v="797"/>
          </reference>
        </references>
      </pivotArea>
    </format>
    <format dxfId="231">
      <pivotArea dataOnly="0" labelOnly="1" fieldPosition="0">
        <references count="2">
          <reference field="0" count="1" selected="0">
            <x v="69"/>
          </reference>
          <reference field="1" count="1">
            <x v="798"/>
          </reference>
        </references>
      </pivotArea>
    </format>
    <format dxfId="230">
      <pivotArea dataOnly="0" labelOnly="1" fieldPosition="0">
        <references count="2">
          <reference field="0" count="1" selected="0">
            <x v="70"/>
          </reference>
          <reference field="1" count="1">
            <x v="799"/>
          </reference>
        </references>
      </pivotArea>
    </format>
    <format dxfId="229">
      <pivotArea dataOnly="0" labelOnly="1" fieldPosition="0">
        <references count="2">
          <reference field="0" count="1" selected="0">
            <x v="71"/>
          </reference>
          <reference field="1" count="1">
            <x v="800"/>
          </reference>
        </references>
      </pivotArea>
    </format>
    <format dxfId="228">
      <pivotArea dataOnly="0" labelOnly="1" fieldPosition="0">
        <references count="2">
          <reference field="0" count="1" selected="0">
            <x v="72"/>
          </reference>
          <reference field="1" count="1">
            <x v="801"/>
          </reference>
        </references>
      </pivotArea>
    </format>
    <format dxfId="227">
      <pivotArea dataOnly="0" labelOnly="1" fieldPosition="0">
        <references count="2">
          <reference field="0" count="1" selected="0">
            <x v="73"/>
          </reference>
          <reference field="1" count="1">
            <x v="802"/>
          </reference>
        </references>
      </pivotArea>
    </format>
    <format dxfId="226">
      <pivotArea dataOnly="0" labelOnly="1" fieldPosition="0">
        <references count="2">
          <reference field="0" count="1" selected="0">
            <x v="74"/>
          </reference>
          <reference field="1" count="1">
            <x v="803"/>
          </reference>
        </references>
      </pivotArea>
    </format>
    <format dxfId="225">
      <pivotArea dataOnly="0" labelOnly="1" fieldPosition="0">
        <references count="2">
          <reference field="0" count="1" selected="0">
            <x v="75"/>
          </reference>
          <reference field="1" count="1">
            <x v="804"/>
          </reference>
        </references>
      </pivotArea>
    </format>
    <format dxfId="224">
      <pivotArea dataOnly="0" labelOnly="1" fieldPosition="0">
        <references count="2">
          <reference field="0" count="1" selected="0">
            <x v="76"/>
          </reference>
          <reference field="1" count="1">
            <x v="805"/>
          </reference>
        </references>
      </pivotArea>
    </format>
    <format dxfId="223">
      <pivotArea dataOnly="0" labelOnly="1" fieldPosition="0">
        <references count="2">
          <reference field="0" count="1" selected="0">
            <x v="77"/>
          </reference>
          <reference field="1" count="1">
            <x v="806"/>
          </reference>
        </references>
      </pivotArea>
    </format>
    <format dxfId="222">
      <pivotArea dataOnly="0" labelOnly="1" fieldPosition="0">
        <references count="2">
          <reference field="0" count="1" selected="0">
            <x v="78"/>
          </reference>
          <reference field="1" count="1">
            <x v="807"/>
          </reference>
        </references>
      </pivotArea>
    </format>
    <format dxfId="221">
      <pivotArea dataOnly="0" labelOnly="1" fieldPosition="0">
        <references count="2">
          <reference field="0" count="1" selected="0">
            <x v="79"/>
          </reference>
          <reference field="1" count="1">
            <x v="808"/>
          </reference>
        </references>
      </pivotArea>
    </format>
    <format dxfId="220">
      <pivotArea dataOnly="0" labelOnly="1" fieldPosition="0">
        <references count="2">
          <reference field="0" count="1" selected="0">
            <x v="80"/>
          </reference>
          <reference field="1" count="1">
            <x v="809"/>
          </reference>
        </references>
      </pivotArea>
    </format>
    <format dxfId="219">
      <pivotArea dataOnly="0" labelOnly="1" fieldPosition="0">
        <references count="2">
          <reference field="0" count="1" selected="0">
            <x v="81"/>
          </reference>
          <reference field="1" count="1">
            <x v="810"/>
          </reference>
        </references>
      </pivotArea>
    </format>
    <format dxfId="218">
      <pivotArea dataOnly="0" labelOnly="1" fieldPosition="0">
        <references count="2">
          <reference field="0" count="1" selected="0">
            <x v="82"/>
          </reference>
          <reference field="1" count="1">
            <x v="811"/>
          </reference>
        </references>
      </pivotArea>
    </format>
    <format dxfId="217">
      <pivotArea dataOnly="0" labelOnly="1" fieldPosition="0">
        <references count="2">
          <reference field="0" count="1" selected="0">
            <x v="83"/>
          </reference>
          <reference field="1" count="1">
            <x v="812"/>
          </reference>
        </references>
      </pivotArea>
    </format>
    <format dxfId="216">
      <pivotArea dataOnly="0" labelOnly="1" fieldPosition="0">
        <references count="2">
          <reference field="0" count="1" selected="0">
            <x v="84"/>
          </reference>
          <reference field="1" count="1">
            <x v="813"/>
          </reference>
        </references>
      </pivotArea>
    </format>
    <format dxfId="215">
      <pivotArea dataOnly="0" labelOnly="1" fieldPosition="0">
        <references count="2">
          <reference field="0" count="1" selected="0">
            <x v="85"/>
          </reference>
          <reference field="1" count="1">
            <x v="814"/>
          </reference>
        </references>
      </pivotArea>
    </format>
    <format dxfId="214">
      <pivotArea dataOnly="0" labelOnly="1" fieldPosition="0">
        <references count="2">
          <reference field="0" count="1" selected="0">
            <x v="86"/>
          </reference>
          <reference field="1" count="1">
            <x v="815"/>
          </reference>
        </references>
      </pivotArea>
    </format>
    <format dxfId="213">
      <pivotArea dataOnly="0" labelOnly="1" fieldPosition="0">
        <references count="2">
          <reference field="0" count="1" selected="0">
            <x v="87"/>
          </reference>
          <reference field="1" count="1">
            <x v="816"/>
          </reference>
        </references>
      </pivotArea>
    </format>
    <format dxfId="212">
      <pivotArea dataOnly="0" labelOnly="1" fieldPosition="0">
        <references count="2">
          <reference field="0" count="1" selected="0">
            <x v="88"/>
          </reference>
          <reference field="1" count="1">
            <x v="817"/>
          </reference>
        </references>
      </pivotArea>
    </format>
    <format dxfId="211">
      <pivotArea dataOnly="0" labelOnly="1" fieldPosition="0">
        <references count="2">
          <reference field="0" count="1" selected="0">
            <x v="89"/>
          </reference>
          <reference field="1" count="1">
            <x v="818"/>
          </reference>
        </references>
      </pivotArea>
    </format>
    <format dxfId="210">
      <pivotArea dataOnly="0" labelOnly="1" fieldPosition="0">
        <references count="2">
          <reference field="0" count="1" selected="0">
            <x v="90"/>
          </reference>
          <reference field="1" count="1">
            <x v="819"/>
          </reference>
        </references>
      </pivotArea>
    </format>
    <format dxfId="209">
      <pivotArea dataOnly="0" labelOnly="1" fieldPosition="0">
        <references count="2">
          <reference field="0" count="1" selected="0">
            <x v="91"/>
          </reference>
          <reference field="1" count="1">
            <x v="820"/>
          </reference>
        </references>
      </pivotArea>
    </format>
    <format dxfId="208">
      <pivotArea dataOnly="0" labelOnly="1" fieldPosition="0">
        <references count="2">
          <reference field="0" count="1" selected="0">
            <x v="92"/>
          </reference>
          <reference field="1" count="1">
            <x v="821"/>
          </reference>
        </references>
      </pivotArea>
    </format>
    <format dxfId="207">
      <pivotArea dataOnly="0" labelOnly="1" fieldPosition="0">
        <references count="2">
          <reference field="0" count="1" selected="0">
            <x v="93"/>
          </reference>
          <reference field="1" count="1">
            <x v="822"/>
          </reference>
        </references>
      </pivotArea>
    </format>
    <format dxfId="206">
      <pivotArea dataOnly="0" labelOnly="1" fieldPosition="0">
        <references count="2">
          <reference field="0" count="1" selected="0">
            <x v="94"/>
          </reference>
          <reference field="1" count="1">
            <x v="823"/>
          </reference>
        </references>
      </pivotArea>
    </format>
    <format dxfId="205">
      <pivotArea dataOnly="0" labelOnly="1" fieldPosition="0">
        <references count="2">
          <reference field="0" count="1" selected="0">
            <x v="95"/>
          </reference>
          <reference field="1" count="1">
            <x v="824"/>
          </reference>
        </references>
      </pivotArea>
    </format>
    <format dxfId="204">
      <pivotArea dataOnly="0" labelOnly="1" fieldPosition="0">
        <references count="2">
          <reference field="0" count="1" selected="0">
            <x v="96"/>
          </reference>
          <reference field="1" count="1">
            <x v="825"/>
          </reference>
        </references>
      </pivotArea>
    </format>
    <format dxfId="203">
      <pivotArea dataOnly="0" labelOnly="1" fieldPosition="0">
        <references count="2">
          <reference field="0" count="1" selected="0">
            <x v="97"/>
          </reference>
          <reference field="1" count="1">
            <x v="826"/>
          </reference>
        </references>
      </pivotArea>
    </format>
    <format dxfId="202">
      <pivotArea dataOnly="0" labelOnly="1" fieldPosition="0">
        <references count="2">
          <reference field="0" count="1" selected="0">
            <x v="98"/>
          </reference>
          <reference field="1" count="1">
            <x v="827"/>
          </reference>
        </references>
      </pivotArea>
    </format>
    <format dxfId="201">
      <pivotArea dataOnly="0" labelOnly="1" fieldPosition="0">
        <references count="2">
          <reference field="0" count="1" selected="0">
            <x v="99"/>
          </reference>
          <reference field="1" count="1">
            <x v="828"/>
          </reference>
        </references>
      </pivotArea>
    </format>
    <format dxfId="200">
      <pivotArea dataOnly="0" labelOnly="1" fieldPosition="0">
        <references count="2">
          <reference field="0" count="1" selected="0">
            <x v="100"/>
          </reference>
          <reference field="1" count="1">
            <x v="829"/>
          </reference>
        </references>
      </pivotArea>
    </format>
    <format dxfId="199">
      <pivotArea dataOnly="0" labelOnly="1" fieldPosition="0">
        <references count="2">
          <reference field="0" count="1" selected="0">
            <x v="101"/>
          </reference>
          <reference field="1" count="9">
            <x v="830"/>
            <x v="831"/>
            <x v="832"/>
            <x v="833"/>
            <x v="834"/>
            <x v="835"/>
            <x v="836"/>
            <x v="837"/>
            <x v="838"/>
          </reference>
        </references>
      </pivotArea>
    </format>
    <format dxfId="198">
      <pivotArea dataOnly="0" labelOnly="1" fieldPosition="0">
        <references count="2">
          <reference field="0" count="1" selected="0">
            <x v="102"/>
          </reference>
          <reference field="1" count="1">
            <x v="839"/>
          </reference>
        </references>
      </pivotArea>
    </format>
    <format dxfId="197">
      <pivotArea dataOnly="0" labelOnly="1" fieldPosition="0">
        <references count="2">
          <reference field="0" count="1" selected="0">
            <x v="103"/>
          </reference>
          <reference field="1" count="1">
            <x v="840"/>
          </reference>
        </references>
      </pivotArea>
    </format>
    <format dxfId="196">
      <pivotArea dataOnly="0" labelOnly="1" fieldPosition="0">
        <references count="2">
          <reference field="0" count="1" selected="0">
            <x v="104"/>
          </reference>
          <reference field="1" count="1">
            <x v="841"/>
          </reference>
        </references>
      </pivotArea>
    </format>
    <format dxfId="195">
      <pivotArea dataOnly="0" labelOnly="1" fieldPosition="0">
        <references count="2">
          <reference field="0" count="1" selected="0">
            <x v="105"/>
          </reference>
          <reference field="1" count="1">
            <x v="842"/>
          </reference>
        </references>
      </pivotArea>
    </format>
    <format dxfId="194">
      <pivotArea dataOnly="0" labelOnly="1" fieldPosition="0">
        <references count="2">
          <reference field="0" count="1" selected="0">
            <x v="106"/>
          </reference>
          <reference field="1" count="1">
            <x v="843"/>
          </reference>
        </references>
      </pivotArea>
    </format>
    <format dxfId="193">
      <pivotArea dataOnly="0" labelOnly="1" fieldPosition="0">
        <references count="2">
          <reference field="0" count="1" selected="0">
            <x v="107"/>
          </reference>
          <reference field="1" count="1">
            <x v="844"/>
          </reference>
        </references>
      </pivotArea>
    </format>
    <format dxfId="192">
      <pivotArea dataOnly="0" labelOnly="1" fieldPosition="0">
        <references count="2">
          <reference field="0" count="1" selected="0">
            <x v="108"/>
          </reference>
          <reference field="1" count="2">
            <x v="436"/>
            <x v="845"/>
          </reference>
        </references>
      </pivotArea>
    </format>
    <format dxfId="191">
      <pivotArea dataOnly="0" labelOnly="1" fieldPosition="0">
        <references count="2">
          <reference field="0" count="1" selected="0">
            <x v="109"/>
          </reference>
          <reference field="1" count="2">
            <x v="846"/>
            <x v="847"/>
          </reference>
        </references>
      </pivotArea>
    </format>
    <format dxfId="190">
      <pivotArea dataOnly="0" labelOnly="1" fieldPosition="0">
        <references count="2">
          <reference field="0" count="1" selected="0">
            <x v="110"/>
          </reference>
          <reference field="1" count="1">
            <x v="848"/>
          </reference>
        </references>
      </pivotArea>
    </format>
    <format dxfId="189">
      <pivotArea dataOnly="0" labelOnly="1" fieldPosition="0">
        <references count="2">
          <reference field="0" count="1" selected="0">
            <x v="111"/>
          </reference>
          <reference field="1" count="1">
            <x v="849"/>
          </reference>
        </references>
      </pivotArea>
    </format>
    <format dxfId="188">
      <pivotArea dataOnly="0" labelOnly="1" fieldPosition="0">
        <references count="2">
          <reference field="0" count="1" selected="0">
            <x v="112"/>
          </reference>
          <reference field="1" count="1">
            <x v="850"/>
          </reference>
        </references>
      </pivotArea>
    </format>
    <format dxfId="187">
      <pivotArea dataOnly="0" labelOnly="1" fieldPosition="0">
        <references count="2">
          <reference field="0" count="1" selected="0">
            <x v="113"/>
          </reference>
          <reference field="1" count="1">
            <x v="851"/>
          </reference>
        </references>
      </pivotArea>
    </format>
    <format dxfId="186">
      <pivotArea dataOnly="0" labelOnly="1" fieldPosition="0">
        <references count="2">
          <reference field="0" count="1" selected="0">
            <x v="114"/>
          </reference>
          <reference field="1" count="1">
            <x v="852"/>
          </reference>
        </references>
      </pivotArea>
    </format>
    <format dxfId="185">
      <pivotArea dataOnly="0" labelOnly="1" fieldPosition="0">
        <references count="2">
          <reference field="0" count="1" selected="0">
            <x v="115"/>
          </reference>
          <reference field="1" count="2">
            <x v="437"/>
            <x v="853"/>
          </reference>
        </references>
      </pivotArea>
    </format>
    <format dxfId="184">
      <pivotArea dataOnly="0" labelOnly="1" fieldPosition="0">
        <references count="2">
          <reference field="0" count="1" selected="0">
            <x v="116"/>
          </reference>
          <reference field="1" count="1">
            <x v="854"/>
          </reference>
        </references>
      </pivotArea>
    </format>
    <format dxfId="183">
      <pivotArea dataOnly="0" labelOnly="1" fieldPosition="0">
        <references count="2">
          <reference field="0" count="1" selected="0">
            <x v="117"/>
          </reference>
          <reference field="1" count="1">
            <x v="855"/>
          </reference>
        </references>
      </pivotArea>
    </format>
    <format dxfId="182">
      <pivotArea dataOnly="0" labelOnly="1" fieldPosition="0">
        <references count="2">
          <reference field="0" count="1" selected="0">
            <x v="118"/>
          </reference>
          <reference field="1" count="1">
            <x v="856"/>
          </reference>
        </references>
      </pivotArea>
    </format>
    <format dxfId="181">
      <pivotArea dataOnly="0" labelOnly="1" fieldPosition="0">
        <references count="2">
          <reference field="0" count="1" selected="0">
            <x v="119"/>
          </reference>
          <reference field="1" count="1">
            <x v="857"/>
          </reference>
        </references>
      </pivotArea>
    </format>
    <format dxfId="180">
      <pivotArea dataOnly="0" labelOnly="1" fieldPosition="0">
        <references count="2">
          <reference field="0" count="1" selected="0">
            <x v="120"/>
          </reference>
          <reference field="1" count="1">
            <x v="858"/>
          </reference>
        </references>
      </pivotArea>
    </format>
    <format dxfId="179">
      <pivotArea dataOnly="0" labelOnly="1" fieldPosition="0">
        <references count="2">
          <reference field="0" count="1" selected="0">
            <x v="121"/>
          </reference>
          <reference field="1" count="1">
            <x v="859"/>
          </reference>
        </references>
      </pivotArea>
    </format>
    <format dxfId="178">
      <pivotArea dataOnly="0" labelOnly="1" fieldPosition="0">
        <references count="2">
          <reference field="0" count="1" selected="0">
            <x v="122"/>
          </reference>
          <reference field="1" count="1">
            <x v="860"/>
          </reference>
        </references>
      </pivotArea>
    </format>
    <format dxfId="177">
      <pivotArea dataOnly="0" labelOnly="1" fieldPosition="0">
        <references count="2">
          <reference field="0" count="1" selected="0">
            <x v="123"/>
          </reference>
          <reference field="1" count="1">
            <x v="861"/>
          </reference>
        </references>
      </pivotArea>
    </format>
    <format dxfId="176">
      <pivotArea dataOnly="0" labelOnly="1" fieldPosition="0">
        <references count="2">
          <reference field="0" count="1" selected="0">
            <x v="124"/>
          </reference>
          <reference field="1" count="1">
            <x v="862"/>
          </reference>
        </references>
      </pivotArea>
    </format>
    <format dxfId="175">
      <pivotArea dataOnly="0" labelOnly="1" fieldPosition="0">
        <references count="2">
          <reference field="0" count="1" selected="0">
            <x v="125"/>
          </reference>
          <reference field="1" count="3">
            <x v="438"/>
            <x v="439"/>
            <x v="863"/>
          </reference>
        </references>
      </pivotArea>
    </format>
    <format dxfId="174">
      <pivotArea dataOnly="0" labelOnly="1" fieldPosition="0">
        <references count="2">
          <reference field="0" count="1" selected="0">
            <x v="126"/>
          </reference>
          <reference field="1" count="1">
            <x v="440"/>
          </reference>
        </references>
      </pivotArea>
    </format>
    <format dxfId="173">
      <pivotArea dataOnly="0" labelOnly="1" fieldPosition="0">
        <references count="2">
          <reference field="0" count="1" selected="0">
            <x v="127"/>
          </reference>
          <reference field="1" count="1">
            <x v="442"/>
          </reference>
        </references>
      </pivotArea>
    </format>
    <format dxfId="172">
      <pivotArea dataOnly="0" labelOnly="1" fieldPosition="0">
        <references count="2">
          <reference field="0" count="1" selected="0">
            <x v="128"/>
          </reference>
          <reference field="1" count="1">
            <x v="864"/>
          </reference>
        </references>
      </pivotArea>
    </format>
    <format dxfId="171">
      <pivotArea dataOnly="0" labelOnly="1" fieldPosition="0">
        <references count="2">
          <reference field="0" count="1" selected="0">
            <x v="129"/>
          </reference>
          <reference field="1" count="1">
            <x v="444"/>
          </reference>
        </references>
      </pivotArea>
    </format>
    <format dxfId="170">
      <pivotArea dataOnly="0" labelOnly="1" fieldPosition="0">
        <references count="2">
          <reference field="0" count="1" selected="0">
            <x v="130"/>
          </reference>
          <reference field="1" count="1">
            <x v="441"/>
          </reference>
        </references>
      </pivotArea>
    </format>
    <format dxfId="169">
      <pivotArea dataOnly="0" labelOnly="1" fieldPosition="0">
        <references count="2">
          <reference field="0" count="1" selected="0">
            <x v="131"/>
          </reference>
          <reference field="1" count="1">
            <x v="445"/>
          </reference>
        </references>
      </pivotArea>
    </format>
    <format dxfId="168">
      <pivotArea dataOnly="0" labelOnly="1" fieldPosition="0">
        <references count="2">
          <reference field="0" count="1" selected="0">
            <x v="132"/>
          </reference>
          <reference field="1" count="1">
            <x v="865"/>
          </reference>
        </references>
      </pivotArea>
    </format>
    <format dxfId="167">
      <pivotArea dataOnly="0" labelOnly="1" fieldPosition="0">
        <references count="2">
          <reference field="0" count="1" selected="0">
            <x v="133"/>
          </reference>
          <reference field="1" count="1">
            <x v="866"/>
          </reference>
        </references>
      </pivotArea>
    </format>
    <format dxfId="166">
      <pivotArea dataOnly="0" labelOnly="1" fieldPosition="0">
        <references count="2">
          <reference field="0" count="1" selected="0">
            <x v="134"/>
          </reference>
          <reference field="1" count="2">
            <x v="867"/>
            <x v="868"/>
          </reference>
        </references>
      </pivotArea>
    </format>
    <format dxfId="165">
      <pivotArea dataOnly="0" labelOnly="1" fieldPosition="0">
        <references count="2">
          <reference field="0" count="1" selected="0">
            <x v="135"/>
          </reference>
          <reference field="1" count="1">
            <x v="869"/>
          </reference>
        </references>
      </pivotArea>
    </format>
    <format dxfId="164">
      <pivotArea dataOnly="0" labelOnly="1" fieldPosition="0">
        <references count="2">
          <reference field="0" count="1" selected="0">
            <x v="136"/>
          </reference>
          <reference field="1" count="1">
            <x v="870"/>
          </reference>
        </references>
      </pivotArea>
    </format>
    <format dxfId="163">
      <pivotArea dataOnly="0" labelOnly="1" fieldPosition="0">
        <references count="2">
          <reference field="0" count="1" selected="0">
            <x v="137"/>
          </reference>
          <reference field="1" count="1">
            <x v="871"/>
          </reference>
        </references>
      </pivotArea>
    </format>
    <format dxfId="162">
      <pivotArea dataOnly="0" labelOnly="1" fieldPosition="0">
        <references count="2">
          <reference field="0" count="1" selected="0">
            <x v="138"/>
          </reference>
          <reference field="1" count="1">
            <x v="872"/>
          </reference>
        </references>
      </pivotArea>
    </format>
    <format dxfId="161">
      <pivotArea dataOnly="0" labelOnly="1" fieldPosition="0">
        <references count="2">
          <reference field="0" count="1" selected="0">
            <x v="139"/>
          </reference>
          <reference field="1" count="1">
            <x v="873"/>
          </reference>
        </references>
      </pivotArea>
    </format>
    <format dxfId="160">
      <pivotArea dataOnly="0" labelOnly="1" fieldPosition="0">
        <references count="2">
          <reference field="0" count="1" selected="0">
            <x v="140"/>
          </reference>
          <reference field="1" count="1">
            <x v="874"/>
          </reference>
        </references>
      </pivotArea>
    </format>
    <format dxfId="159">
      <pivotArea dataOnly="0" labelOnly="1" fieldPosition="0">
        <references count="2">
          <reference field="0" count="1" selected="0">
            <x v="141"/>
          </reference>
          <reference field="1" count="1">
            <x v="875"/>
          </reference>
        </references>
      </pivotArea>
    </format>
    <format dxfId="158">
      <pivotArea dataOnly="0" labelOnly="1" fieldPosition="0">
        <references count="2">
          <reference field="0" count="1" selected="0">
            <x v="142"/>
          </reference>
          <reference field="1" count="1">
            <x v="443"/>
          </reference>
        </references>
      </pivotArea>
    </format>
    <format dxfId="157">
      <pivotArea dataOnly="0" labelOnly="1" fieldPosition="0">
        <references count="2">
          <reference field="0" count="1" selected="0">
            <x v="143"/>
          </reference>
          <reference field="1" count="1">
            <x v="445"/>
          </reference>
        </references>
      </pivotArea>
    </format>
    <format dxfId="156">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7980BBC-9E4A-44E7-A751-84A492DA5730}" name="PivotTable13" cacheId="2"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B3:G602" firstHeaderRow="0" firstDataRow="1" firstDataCol="2"/>
  <pivotFields count="14">
    <pivotField axis="axisRow" outline="0" showAll="0">
      <items count="147">
        <item x="1"/>
        <item x="2"/>
        <item x="3"/>
        <item x="4"/>
        <item x="5"/>
        <item x="6"/>
        <item x="7"/>
        <item x="8"/>
        <item x="9"/>
        <item x="10"/>
        <item x="11"/>
        <item x="12"/>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7"/>
        <item x="108"/>
        <item x="109"/>
        <item x="110"/>
        <item x="111"/>
        <item x="112"/>
        <item x="113"/>
        <item x="114"/>
        <item x="115"/>
        <item x="116"/>
        <item x="117"/>
        <item x="118"/>
        <item x="119"/>
        <item x="120"/>
        <item x="121"/>
        <item x="122"/>
        <item x="123"/>
        <item x="124"/>
        <item x="125"/>
        <item x="126"/>
        <item x="127"/>
        <item x="128"/>
        <item x="129"/>
        <item x="143"/>
        <item x="130"/>
        <item x="144"/>
        <item x="142"/>
        <item x="145"/>
        <item x="131"/>
        <item x="132"/>
        <item x="133"/>
        <item x="134"/>
        <item x="135"/>
        <item x="136"/>
        <item x="137"/>
        <item x="138"/>
        <item x="139"/>
        <item x="140"/>
        <item x="141"/>
        <item x="0"/>
        <item x="13"/>
        <item x="106"/>
        <item t="default"/>
      </items>
    </pivotField>
    <pivotField axis="axisRow" outline="0" showAll="0" defaultSubtotal="0">
      <items count="881">
        <item m="1" x="861"/>
        <item m="1" x="872"/>
        <item m="1" x="764"/>
        <item m="1" x="703"/>
        <item m="1" x="522"/>
        <item m="1" x="734"/>
        <item m="1" x="573"/>
        <item m="1" x="751"/>
        <item m="1" x="752"/>
        <item m="1" x="838"/>
        <item m="1" x="723"/>
        <item m="1" x="849"/>
        <item m="1" x="526"/>
        <item m="1" x="527"/>
        <item m="1" x="529"/>
        <item m="1" x="647"/>
        <item m="1" x="653"/>
        <item m="1" x="765"/>
        <item m="1" x="577"/>
        <item m="1" x="578"/>
        <item m="1" x="724"/>
        <item m="1" x="730"/>
        <item m="1" x="732"/>
        <item m="1" x="871"/>
        <item m="1" x="878"/>
        <item m="1" x="452"/>
        <item m="1" x="462"/>
        <item m="1" x="468"/>
        <item m="1" x="472"/>
        <item m="1" x="480"/>
        <item m="1" x="737"/>
        <item m="1" x="777"/>
        <item m="1" x="778"/>
        <item m="1" x="584"/>
        <item m="1" x="585"/>
        <item m="1" x="586"/>
        <item m="1" x="688"/>
        <item m="1" x="693"/>
        <item m="1" x="790"/>
        <item m="1" x="602"/>
        <item m="1" x="603"/>
        <item m="1" x="604"/>
        <item m="1" x="702"/>
        <item m="1" x="709"/>
        <item m="1" x="766"/>
        <item m="1" x="796"/>
        <item m="1" x="801"/>
        <item m="1" x="625"/>
        <item m="1" x="626"/>
        <item m="1" x="627"/>
        <item m="1" x="715"/>
        <item m="1" x="722"/>
        <item m="1" x="655"/>
        <item m="1" x="656"/>
        <item m="1" x="657"/>
        <item m="1" x="728"/>
        <item m="1" x="735"/>
        <item m="1" x="825"/>
        <item m="1" x="673"/>
        <item m="1" x="674"/>
        <item m="1" x="675"/>
        <item m="1" x="830"/>
        <item m="1" x="834"/>
        <item m="1" x="624"/>
        <item m="1" x="694"/>
        <item m="1" x="797"/>
        <item m="1" x="759"/>
        <item m="1" x="763"/>
        <item m="1" x="845"/>
        <item m="1" x="478"/>
        <item m="1" x="479"/>
        <item m="1" x="481"/>
        <item m="1" x="506"/>
        <item m="1" x="508"/>
        <item m="1" x="617"/>
        <item m="1" x="623"/>
        <item m="1" x="753"/>
        <item m="1" x="760"/>
        <item m="1" x="587"/>
        <item m="1" x="588"/>
        <item m="1" x="689"/>
        <item m="1" x="784"/>
        <item m="1" x="835"/>
        <item m="1" x="606"/>
        <item m="1" x="841"/>
        <item m="1" x="798"/>
        <item m="1" x="570"/>
        <item m="1" x="628"/>
        <item m="1" x="630"/>
        <item m="1" x="650"/>
        <item m="1" x="818"/>
        <item m="1" x="497"/>
        <item m="1" x="498"/>
        <item m="1" x="528"/>
        <item m="1" x="571"/>
        <item m="1" x="583"/>
        <item m="1" x="471"/>
        <item m="1" x="507"/>
        <item m="1" x="473"/>
        <item m="1" x="483"/>
        <item m="1" x="499"/>
        <item m="1" x="521"/>
        <item m="1" x="531"/>
        <item m="1" x="572"/>
        <item m="1" x="676"/>
        <item m="1" x="831"/>
        <item m="1" x="836"/>
        <item m="1" x="453"/>
        <item m="1" x="460"/>
        <item m="1" x="461"/>
        <item m="1" x="467"/>
        <item m="1" x="664"/>
        <item m="1" x="687"/>
        <item m="1" x="850"/>
        <item m="1" x="807"/>
        <item m="1" x="820"/>
        <item m="1" x="865"/>
        <item m="1" x="482"/>
        <item m="1" x="484"/>
        <item m="1" x="599"/>
        <item m="1" x="530"/>
        <item m="1" x="532"/>
        <item m="1" x="533"/>
        <item m="1" x="648"/>
        <item m="1" x="654"/>
        <item m="1" x="767"/>
        <item m="1" x="772"/>
        <item m="1" x="718"/>
        <item m="1" x="659"/>
        <item m="1" x="661"/>
        <item m="1" x="662"/>
        <item m="1" x="729"/>
        <item m="1" x="736"/>
        <item m="1" x="780"/>
        <item m="1" x="785"/>
        <item m="1" x="819"/>
        <item m="1" x="826"/>
        <item m="1" x="677"/>
        <item m="1" x="678"/>
        <item m="1" x="832"/>
        <item m="1" x="837"/>
        <item m="1" x="695"/>
        <item m="1" x="696"/>
        <item m="1" x="842"/>
        <item m="1" x="485"/>
        <item m="1" x="738"/>
        <item m="1" x="747"/>
        <item m="1" x="509"/>
        <item m="1" x="510"/>
        <item m="1" x="534"/>
        <item m="1" x="535"/>
        <item m="1" x="536"/>
        <item m="1" x="589"/>
        <item m="1" x="590"/>
        <item m="1" x="591"/>
        <item m="1" x="786"/>
        <item m="1" x="631"/>
        <item m="1" x="633"/>
        <item m="1" x="679"/>
        <item m="1" x="680"/>
        <item m="1" x="681"/>
        <item m="1" x="486"/>
        <item m="1" x="487"/>
        <item m="1" x="488"/>
        <item m="1" x="787"/>
        <item m="1" x="600"/>
        <item m="1" x="605"/>
        <item m="1" x="740"/>
        <item m="1" x="749"/>
        <item m="1" x="511"/>
        <item m="1" x="512"/>
        <item m="1" x="513"/>
        <item m="1" x="618"/>
        <item m="1" x="629"/>
        <item m="1" x="707"/>
        <item m="1" x="754"/>
        <item m="1" x="537"/>
        <item m="1" x="538"/>
        <item m="1" x="539"/>
        <item m="1" x="768"/>
        <item m="1" x="592"/>
        <item m="1" x="607"/>
        <item m="1" x="609"/>
        <item m="1" x="704"/>
        <item m="1" x="710"/>
        <item m="1" x="634"/>
        <item m="1" x="636"/>
        <item m="1" x="716"/>
        <item m="1" x="725"/>
        <item m="1" x="540"/>
        <item m="1" x="541"/>
        <item m="1" x="542"/>
        <item m="1" x="649"/>
        <item m="1" x="660"/>
        <item m="1" x="515"/>
        <item m="1" x="516"/>
        <item m="1" x="619"/>
        <item m="1" x="632"/>
        <item m="1" x="719"/>
        <item m="1" x="757"/>
        <item m="1" x="761"/>
        <item m="1" x="543"/>
        <item m="1" x="544"/>
        <item m="1" x="545"/>
        <item m="1" x="714"/>
        <item m="1" x="651"/>
        <item m="1" x="663"/>
        <item m="1" x="769"/>
        <item m="1" x="773"/>
        <item m="1" x="839"/>
        <item m="1" x="610"/>
        <item m="1" x="611"/>
        <item m="1" x="612"/>
        <item m="1" x="705"/>
        <item m="1" x="712"/>
        <item m="1" x="799"/>
        <item m="1" x="803"/>
        <item m="1" x="637"/>
        <item m="1" x="638"/>
        <item m="1" x="639"/>
        <item m="1" x="717"/>
        <item m="1" x="726"/>
        <item m="1" x="808"/>
        <item m="1" x="815"/>
        <item m="1" x="665"/>
        <item m="1" x="667"/>
        <item m="1" x="668"/>
        <item m="1" x="731"/>
        <item m="1" x="739"/>
        <item m="1" x="791"/>
        <item m="1" x="821"/>
        <item m="1" x="827"/>
        <item m="1" x="699"/>
        <item m="1" x="700"/>
        <item m="1" x="701"/>
        <item m="1" x="843"/>
        <item m="1" x="490"/>
        <item m="1" x="491"/>
        <item m="1" x="492"/>
        <item m="1" x="601"/>
        <item m="1" x="608"/>
        <item m="1" x="720"/>
        <item m="1" x="727"/>
        <item m="1" x="742"/>
        <item m="1" x="517"/>
        <item m="1" x="518"/>
        <item m="1" x="520"/>
        <item m="1" x="620"/>
        <item m="1" x="635"/>
        <item m="1" x="758"/>
        <item m="1" x="762"/>
        <item m="1" x="546"/>
        <item m="1" x="547"/>
        <item m="1" x="813"/>
        <item m="1" x="474"/>
        <item m="1" x="500"/>
        <item m="1" x="868"/>
        <item m="1" x="879"/>
        <item m="1" x="822"/>
        <item m="1" x="593"/>
        <item m="1" x="594"/>
        <item m="1" x="595"/>
        <item m="1" x="690"/>
        <item m="1" x="697"/>
        <item m="1" x="781"/>
        <item m="1" x="489"/>
        <item m="1" x="788"/>
        <item m="1" x="501"/>
        <item m="1" x="792"/>
        <item m="1" x="514"/>
        <item m="1" x="802"/>
        <item m="1" x="789"/>
        <item m="1" x="793"/>
        <item m="1" x="613"/>
        <item m="1" x="614"/>
        <item m="1" x="615"/>
        <item m="1" x="706"/>
        <item m="1" x="713"/>
        <item m="1" x="800"/>
        <item m="1" x="804"/>
        <item m="1" x="640"/>
        <item m="1" x="641"/>
        <item m="1" x="642"/>
        <item m="1" x="809"/>
        <item m="1" x="519"/>
        <item m="1" x="854"/>
        <item m="1" x="669"/>
        <item m="1" x="670"/>
        <item m="1" x="671"/>
        <item m="1" x="733"/>
        <item m="1" x="741"/>
        <item m="1" x="823"/>
        <item m="1" x="829"/>
        <item m="1" x="682"/>
        <item m="1" x="683"/>
        <item m="1" x="684"/>
        <item m="1" x="746"/>
        <item m="1" x="755"/>
        <item m="1" x="833"/>
        <item m="1" x="840"/>
        <item m="1" x="524"/>
        <item m="1" x="548"/>
        <item m="1" x="550"/>
        <item m="1" x="551"/>
        <item m="1" x="873"/>
        <item m="1" x="596"/>
        <item m="1" x="597"/>
        <item m="1" x="598"/>
        <item m="1" x="743"/>
        <item m="1" x="691"/>
        <item m="1" x="698"/>
        <item m="1" x="643"/>
        <item m="1" x="644"/>
        <item m="1" x="645"/>
        <item m="1" x="646"/>
        <item m="1" x="805"/>
        <item m="1" x="549"/>
        <item m="1" x="810"/>
        <item m="1" x="574"/>
        <item m="1" x="816"/>
        <item m="1" x="582"/>
        <item m="1" x="828"/>
        <item m="1" x="811"/>
        <item m="1" x="579"/>
        <item m="1" x="580"/>
        <item m="1" x="581"/>
        <item m="1" x="658"/>
        <item m="1" x="685"/>
        <item m="1" x="686"/>
        <item m="1" x="748"/>
        <item m="1" x="756"/>
        <item m="1" x="812"/>
        <item m="1" x="493"/>
        <item m="1" x="494"/>
        <item m="1" x="495"/>
        <item m="1" x="744"/>
        <item m="1" x="552"/>
        <item m="1" x="553"/>
        <item m="1" x="652"/>
        <item m="1" x="666"/>
        <item m="1" x="616"/>
        <item m="1" x="806"/>
        <item m="1" x="750"/>
        <item m="1" x="814"/>
        <item m="1" x="621"/>
        <item m="1" x="622"/>
        <item m="1" x="672"/>
        <item m="1" x="554"/>
        <item m="1" x="555"/>
        <item m="1" x="556"/>
        <item m="1" x="557"/>
        <item m="1" x="558"/>
        <item m="1" x="559"/>
        <item m="1" x="560"/>
        <item m="1" x="561"/>
        <item m="1" x="562"/>
        <item m="1" x="563"/>
        <item m="1" x="564"/>
        <item m="1" x="565"/>
        <item m="1" x="566"/>
        <item m="1" x="567"/>
        <item m="1" x="568"/>
        <item m="1" x="569"/>
        <item m="1" x="782"/>
        <item m="1" x="851"/>
        <item m="1" x="817"/>
        <item m="1" x="774"/>
        <item m="1" x="855"/>
        <item m="1" x="870"/>
        <item m="1" x="866"/>
        <item m="1" x="874"/>
        <item m="1" x="463"/>
        <item m="1" x="475"/>
        <item m="1" x="502"/>
        <item m="1" x="523"/>
        <item m="1" x="794"/>
        <item m="1" x="862"/>
        <item m="1" x="867"/>
        <item m="1" x="875"/>
        <item m="1" x="464"/>
        <item m="1" x="771"/>
        <item m="1" x="844"/>
        <item m="1" x="775"/>
        <item m="1" x="470"/>
        <item m="1" x="476"/>
        <item m="1" x="496"/>
        <item m="1" x="848"/>
        <item m="1" x="469"/>
        <item m="1" x="503"/>
        <item m="1" x="824"/>
        <item m="1" x="864"/>
        <item m="1" x="692"/>
        <item m="1" x="708"/>
        <item m="1" x="721"/>
        <item m="1" x="525"/>
        <item m="1" x="575"/>
        <item m="1" x="745"/>
        <item m="1" x="880"/>
        <item m="1" x="852"/>
        <item m="1" x="504"/>
        <item m="1" x="795"/>
        <item m="1" x="869"/>
        <item m="1" x="876"/>
        <item m="1" x="465"/>
        <item m="1" x="477"/>
        <item m="1" x="783"/>
        <item m="1" x="856"/>
        <item m="1" x="846"/>
        <item m="1" x="853"/>
        <item m="1" x="779"/>
        <item m="1" x="576"/>
        <item m="1" x="877"/>
        <item m="1" x="466"/>
        <item m="1" x="505"/>
        <item m="1" x="776"/>
        <item m="1" x="454"/>
        <item m="1" x="863"/>
        <item m="1" x="455"/>
        <item m="1" x="456"/>
        <item m="1" x="457"/>
        <item m="1" x="458"/>
        <item m="1" x="459"/>
        <item m="1" x="770"/>
        <item m="1" x="857"/>
        <item m="1" x="858"/>
        <item m="1" x="859"/>
        <item m="1" x="860"/>
        <item m="1" x="711"/>
        <item m="1" x="847"/>
        <item m="1" x="451"/>
        <item x="10"/>
        <item x="11"/>
        <item x="19"/>
        <item x="189"/>
        <item x="190"/>
        <item x="191"/>
        <item x="411"/>
        <item x="420"/>
        <item x="431"/>
        <item x="432"/>
        <item x="434"/>
        <item x="448"/>
        <item x="449"/>
        <item x="447"/>
        <item x="450"/>
        <item x="0"/>
        <item x="1"/>
        <item x="2"/>
        <item x="3"/>
        <item x="4"/>
        <item x="5"/>
        <item x="6"/>
        <item x="7"/>
        <item x="8"/>
        <item x="9"/>
        <item x="12"/>
        <item x="13"/>
        <item x="14"/>
        <item x="15"/>
        <item x="16"/>
        <item x="17"/>
        <item x="18"/>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7"/>
        <item x="408"/>
        <item x="409"/>
        <item x="410"/>
        <item x="412"/>
        <item x="413"/>
        <item x="414"/>
        <item x="415"/>
        <item x="416"/>
        <item x="417"/>
        <item x="418"/>
        <item x="419"/>
        <item x="421"/>
        <item x="422"/>
        <item x="423"/>
        <item x="424"/>
        <item x="425"/>
        <item x="426"/>
        <item x="427"/>
        <item x="428"/>
        <item x="429"/>
        <item x="430"/>
        <item x="433"/>
        <item x="435"/>
        <item x="436"/>
        <item x="437"/>
        <item x="438"/>
        <item x="439"/>
        <item x="440"/>
        <item x="441"/>
        <item x="442"/>
        <item x="443"/>
        <item x="444"/>
        <item x="445"/>
        <item x="446"/>
        <item x="80"/>
        <item x="81"/>
        <item x="82"/>
        <item x="83"/>
        <item x="406"/>
      </items>
    </pivotField>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s>
  <rowFields count="2">
    <field x="0"/>
    <field x="1"/>
  </rowFields>
  <rowItems count="599">
    <i>
      <x/>
      <x v="446"/>
    </i>
    <i r="1">
      <x v="447"/>
    </i>
    <i t="default">
      <x/>
    </i>
    <i>
      <x v="1"/>
      <x v="430"/>
    </i>
    <i r="1">
      <x v="431"/>
    </i>
    <i r="1">
      <x v="448"/>
    </i>
    <i r="1">
      <x v="449"/>
    </i>
    <i r="1">
      <x v="450"/>
    </i>
    <i r="1">
      <x v="451"/>
    </i>
    <i r="1">
      <x v="452"/>
    </i>
    <i r="1">
      <x v="453"/>
    </i>
    <i r="1">
      <x v="454"/>
    </i>
    <i r="1">
      <x v="455"/>
    </i>
    <i t="default">
      <x v="1"/>
    </i>
    <i>
      <x v="2"/>
      <x v="456"/>
    </i>
    <i r="1">
      <x v="457"/>
    </i>
    <i r="1">
      <x v="458"/>
    </i>
    <i r="1">
      <x v="459"/>
    </i>
    <i r="1">
      <x v="460"/>
    </i>
    <i r="1">
      <x v="461"/>
    </i>
    <i t="default">
      <x v="2"/>
    </i>
    <i>
      <x v="3"/>
      <x v="432"/>
    </i>
    <i r="1">
      <x v="462"/>
    </i>
    <i r="1">
      <x v="463"/>
    </i>
    <i r="1">
      <x v="464"/>
    </i>
    <i r="1">
      <x v="465"/>
    </i>
    <i r="1">
      <x v="466"/>
    </i>
    <i r="1">
      <x v="467"/>
    </i>
    <i r="1">
      <x v="468"/>
    </i>
    <i r="1">
      <x v="469"/>
    </i>
    <i r="1">
      <x v="470"/>
    </i>
    <i r="1">
      <x v="471"/>
    </i>
    <i r="1">
      <x v="472"/>
    </i>
    <i r="1">
      <x v="473"/>
    </i>
    <i r="1">
      <x v="474"/>
    </i>
    <i r="1">
      <x v="475"/>
    </i>
    <i r="1">
      <x v="476"/>
    </i>
    <i t="default">
      <x v="3"/>
    </i>
    <i>
      <x v="4"/>
      <x v="477"/>
    </i>
    <i r="1">
      <x v="478"/>
    </i>
    <i r="1">
      <x v="479"/>
    </i>
    <i r="1">
      <x v="480"/>
    </i>
    <i r="1">
      <x v="481"/>
    </i>
    <i r="1">
      <x v="482"/>
    </i>
    <i t="default">
      <x v="4"/>
    </i>
    <i>
      <x v="5"/>
      <x v="483"/>
    </i>
    <i r="1">
      <x v="484"/>
    </i>
    <i r="1">
      <x v="485"/>
    </i>
    <i r="1">
      <x v="486"/>
    </i>
    <i r="1">
      <x v="487"/>
    </i>
    <i r="1">
      <x v="488"/>
    </i>
    <i r="1">
      <x v="489"/>
    </i>
    <i r="1">
      <x v="490"/>
    </i>
    <i t="default">
      <x v="5"/>
    </i>
    <i>
      <x v="6"/>
      <x v="491"/>
    </i>
    <i r="1">
      <x v="492"/>
    </i>
    <i r="1">
      <x v="493"/>
    </i>
    <i r="1">
      <x v="494"/>
    </i>
    <i r="1">
      <x v="495"/>
    </i>
    <i t="default">
      <x v="6"/>
    </i>
    <i>
      <x v="7"/>
      <x v="496"/>
    </i>
    <i r="1">
      <x v="497"/>
    </i>
    <i r="1">
      <x v="498"/>
    </i>
    <i r="1">
      <x v="499"/>
    </i>
    <i r="1">
      <x v="500"/>
    </i>
    <i r="1">
      <x v="501"/>
    </i>
    <i t="default">
      <x v="7"/>
    </i>
    <i>
      <x v="8"/>
      <x v="502"/>
    </i>
    <i r="1">
      <x v="503"/>
    </i>
    <i r="1">
      <x v="504"/>
    </i>
    <i r="1">
      <x v="505"/>
    </i>
    <i r="1">
      <x v="506"/>
    </i>
    <i r="1">
      <x v="507"/>
    </i>
    <i t="default">
      <x v="8"/>
    </i>
    <i>
      <x v="9"/>
      <x v="508"/>
    </i>
    <i r="1">
      <x v="509"/>
    </i>
    <i r="1">
      <x v="510"/>
    </i>
    <i r="1">
      <x v="511"/>
    </i>
    <i r="1">
      <x v="512"/>
    </i>
    <i t="default">
      <x v="9"/>
    </i>
    <i>
      <x v="10"/>
      <x v="513"/>
    </i>
    <i r="1">
      <x v="514"/>
    </i>
    <i r="1">
      <x v="515"/>
    </i>
    <i t="default">
      <x v="10"/>
    </i>
    <i>
      <x v="11"/>
      <x v="516"/>
    </i>
    <i r="1">
      <x v="517"/>
    </i>
    <i r="1">
      <x v="518"/>
    </i>
    <i r="1">
      <x v="519"/>
    </i>
    <i r="1">
      <x v="520"/>
    </i>
    <i r="1">
      <x v="521"/>
    </i>
    <i t="default">
      <x v="11"/>
    </i>
    <i>
      <x v="12"/>
      <x v="522"/>
    </i>
    <i r="1">
      <x v="523"/>
    </i>
    <i r="1">
      <x v="524"/>
    </i>
    <i r="1">
      <x v="525"/>
    </i>
    <i r="1">
      <x v="526"/>
    </i>
    <i t="default">
      <x v="12"/>
    </i>
    <i>
      <x v="13"/>
      <x v="527"/>
    </i>
    <i r="1">
      <x v="528"/>
    </i>
    <i r="1">
      <x v="529"/>
    </i>
    <i r="1">
      <x v="530"/>
    </i>
    <i t="default">
      <x v="13"/>
    </i>
    <i>
      <x v="14"/>
      <x v="531"/>
    </i>
    <i r="1">
      <x v="532"/>
    </i>
    <i r="1">
      <x v="533"/>
    </i>
    <i r="1">
      <x v="534"/>
    </i>
    <i r="1">
      <x v="535"/>
    </i>
    <i r="1">
      <x v="536"/>
    </i>
    <i r="1">
      <x v="537"/>
    </i>
    <i r="1">
      <x v="538"/>
    </i>
    <i r="1">
      <x v="539"/>
    </i>
    <i r="1">
      <x v="540"/>
    </i>
    <i r="1">
      <x v="541"/>
    </i>
    <i r="1">
      <x v="542"/>
    </i>
    <i r="1">
      <x v="543"/>
    </i>
    <i r="1">
      <x v="544"/>
    </i>
    <i r="1">
      <x v="545"/>
    </i>
    <i r="1">
      <x v="546"/>
    </i>
    <i r="1">
      <x v="547"/>
    </i>
    <i t="default">
      <x v="14"/>
    </i>
    <i>
      <x v="15"/>
      <x v="548"/>
    </i>
    <i r="1">
      <x v="549"/>
    </i>
    <i r="1">
      <x v="550"/>
    </i>
    <i t="default">
      <x v="15"/>
    </i>
    <i>
      <x v="16"/>
      <x v="551"/>
    </i>
    <i r="1">
      <x v="552"/>
    </i>
    <i r="1">
      <x v="553"/>
    </i>
    <i r="1">
      <x v="554"/>
    </i>
    <i r="1">
      <x v="555"/>
    </i>
    <i r="1">
      <x v="556"/>
    </i>
    <i r="1">
      <x v="557"/>
    </i>
    <i r="1">
      <x v="558"/>
    </i>
    <i r="1">
      <x v="559"/>
    </i>
    <i r="1">
      <x v="560"/>
    </i>
    <i r="1">
      <x v="561"/>
    </i>
    <i t="default">
      <x v="16"/>
    </i>
    <i>
      <x v="17"/>
      <x v="562"/>
    </i>
    <i t="default">
      <x v="17"/>
    </i>
    <i>
      <x v="18"/>
      <x v="563"/>
    </i>
    <i r="1">
      <x v="564"/>
    </i>
    <i r="1">
      <x v="565"/>
    </i>
    <i t="default">
      <x v="18"/>
    </i>
    <i>
      <x v="19"/>
      <x v="566"/>
    </i>
    <i r="1">
      <x v="567"/>
    </i>
    <i r="1">
      <x v="568"/>
    </i>
    <i r="1">
      <x v="569"/>
    </i>
    <i r="1">
      <x v="570"/>
    </i>
    <i r="1">
      <x v="571"/>
    </i>
    <i r="1">
      <x v="572"/>
    </i>
    <i r="1">
      <x v="573"/>
    </i>
    <i t="default">
      <x v="19"/>
    </i>
    <i>
      <x v="20"/>
      <x v="574"/>
    </i>
    <i r="1">
      <x v="575"/>
    </i>
    <i r="1">
      <x v="576"/>
    </i>
    <i r="1">
      <x v="577"/>
    </i>
    <i r="1">
      <x v="578"/>
    </i>
    <i r="1">
      <x v="579"/>
    </i>
    <i r="1">
      <x v="580"/>
    </i>
    <i r="1">
      <x v="581"/>
    </i>
    <i r="1">
      <x v="582"/>
    </i>
    <i t="default">
      <x v="20"/>
    </i>
    <i>
      <x v="21"/>
      <x v="583"/>
    </i>
    <i r="1">
      <x v="584"/>
    </i>
    <i r="1">
      <x v="585"/>
    </i>
    <i r="1">
      <x v="586"/>
    </i>
    <i t="default">
      <x v="21"/>
    </i>
    <i>
      <x v="22"/>
      <x v="587"/>
    </i>
    <i r="1">
      <x v="588"/>
    </i>
    <i r="1">
      <x v="589"/>
    </i>
    <i t="default">
      <x v="22"/>
    </i>
    <i>
      <x v="23"/>
      <x v="590"/>
    </i>
    <i r="1">
      <x v="591"/>
    </i>
    <i r="1">
      <x v="592"/>
    </i>
    <i t="default">
      <x v="23"/>
    </i>
    <i>
      <x v="24"/>
      <x v="593"/>
    </i>
    <i r="1">
      <x v="594"/>
    </i>
    <i t="default">
      <x v="24"/>
    </i>
    <i>
      <x v="25"/>
      <x v="595"/>
    </i>
    <i r="1">
      <x v="596"/>
    </i>
    <i r="1">
      <x v="597"/>
    </i>
    <i t="default">
      <x v="25"/>
    </i>
    <i>
      <x v="26"/>
      <x v="598"/>
    </i>
    <i r="1">
      <x v="599"/>
    </i>
    <i r="1">
      <x v="600"/>
    </i>
    <i r="1">
      <x v="601"/>
    </i>
    <i t="default">
      <x v="26"/>
    </i>
    <i>
      <x v="27"/>
      <x v="602"/>
    </i>
    <i r="1">
      <x v="603"/>
    </i>
    <i t="default">
      <x v="27"/>
    </i>
    <i>
      <x v="28"/>
      <x v="604"/>
    </i>
    <i r="1">
      <x v="605"/>
    </i>
    <i r="1">
      <x v="606"/>
    </i>
    <i t="default">
      <x v="28"/>
    </i>
    <i>
      <x v="29"/>
      <x v="607"/>
    </i>
    <i r="1">
      <x v="608"/>
    </i>
    <i r="1">
      <x v="609"/>
    </i>
    <i r="1">
      <x v="610"/>
    </i>
    <i r="1">
      <x v="611"/>
    </i>
    <i r="1">
      <x v="612"/>
    </i>
    <i r="1">
      <x v="613"/>
    </i>
    <i r="1">
      <x v="614"/>
    </i>
    <i t="default">
      <x v="29"/>
    </i>
    <i>
      <x v="30"/>
      <x v="615"/>
    </i>
    <i r="1">
      <x v="616"/>
    </i>
    <i r="1">
      <x v="617"/>
    </i>
    <i r="1">
      <x v="618"/>
    </i>
    <i r="1">
      <x v="619"/>
    </i>
    <i r="1">
      <x v="620"/>
    </i>
    <i r="1">
      <x v="621"/>
    </i>
    <i t="default">
      <x v="30"/>
    </i>
    <i>
      <x v="31"/>
      <x v="622"/>
    </i>
    <i r="1">
      <x v="623"/>
    </i>
    <i r="1">
      <x v="624"/>
    </i>
    <i r="1">
      <x v="625"/>
    </i>
    <i t="default">
      <x v="31"/>
    </i>
    <i>
      <x v="32"/>
      <x v="626"/>
    </i>
    <i t="default">
      <x v="32"/>
    </i>
    <i>
      <x v="33"/>
      <x v="433"/>
    </i>
    <i r="1">
      <x v="434"/>
    </i>
    <i r="1">
      <x v="435"/>
    </i>
    <i t="default">
      <x v="33"/>
    </i>
    <i>
      <x v="34"/>
      <x v="627"/>
    </i>
    <i r="1">
      <x v="628"/>
    </i>
    <i r="1">
      <x v="629"/>
    </i>
    <i r="1">
      <x v="630"/>
    </i>
    <i t="default">
      <x v="34"/>
    </i>
    <i>
      <x v="35"/>
      <x v="631"/>
    </i>
    <i r="1">
      <x v="632"/>
    </i>
    <i r="1">
      <x v="633"/>
    </i>
    <i r="1">
      <x v="634"/>
    </i>
    <i t="default">
      <x v="35"/>
    </i>
    <i>
      <x v="36"/>
      <x v="635"/>
    </i>
    <i r="1">
      <x v="636"/>
    </i>
    <i r="1">
      <x v="637"/>
    </i>
    <i r="1">
      <x v="638"/>
    </i>
    <i r="1">
      <x v="639"/>
    </i>
    <i t="default">
      <x v="36"/>
    </i>
    <i>
      <x v="37"/>
      <x v="640"/>
    </i>
    <i r="1">
      <x v="641"/>
    </i>
    <i r="1">
      <x v="642"/>
    </i>
    <i r="1">
      <x v="643"/>
    </i>
    <i r="1">
      <x v="644"/>
    </i>
    <i r="1">
      <x v="645"/>
    </i>
    <i r="1">
      <x v="646"/>
    </i>
    <i t="default">
      <x v="37"/>
    </i>
    <i>
      <x v="38"/>
      <x v="647"/>
    </i>
    <i r="1">
      <x v="648"/>
    </i>
    <i r="1">
      <x v="649"/>
    </i>
    <i r="1">
      <x v="650"/>
    </i>
    <i r="1">
      <x v="651"/>
    </i>
    <i r="1">
      <x v="652"/>
    </i>
    <i r="1">
      <x v="653"/>
    </i>
    <i r="1">
      <x v="654"/>
    </i>
    <i r="1">
      <x v="655"/>
    </i>
    <i r="1">
      <x v="656"/>
    </i>
    <i r="1">
      <x v="657"/>
    </i>
    <i t="default">
      <x v="38"/>
    </i>
    <i>
      <x v="39"/>
      <x v="658"/>
    </i>
    <i r="1">
      <x v="659"/>
    </i>
    <i r="1">
      <x v="660"/>
    </i>
    <i r="1">
      <x v="661"/>
    </i>
    <i r="1">
      <x v="662"/>
    </i>
    <i r="1">
      <x v="663"/>
    </i>
    <i r="1">
      <x v="664"/>
    </i>
    <i t="default">
      <x v="39"/>
    </i>
    <i>
      <x v="40"/>
      <x v="665"/>
    </i>
    <i r="1">
      <x v="666"/>
    </i>
    <i r="1">
      <x v="667"/>
    </i>
    <i r="1">
      <x v="668"/>
    </i>
    <i r="1">
      <x v="669"/>
    </i>
    <i r="1">
      <x v="670"/>
    </i>
    <i r="1">
      <x v="671"/>
    </i>
    <i t="default">
      <x v="40"/>
    </i>
    <i>
      <x v="41"/>
      <x v="672"/>
    </i>
    <i r="1">
      <x v="673"/>
    </i>
    <i r="1">
      <x v="674"/>
    </i>
    <i r="1">
      <x v="675"/>
    </i>
    <i r="1">
      <x v="676"/>
    </i>
    <i r="1">
      <x v="677"/>
    </i>
    <i r="1">
      <x v="678"/>
    </i>
    <i r="1">
      <x v="679"/>
    </i>
    <i t="default">
      <x v="41"/>
    </i>
    <i>
      <x v="42"/>
      <x v="680"/>
    </i>
    <i r="1">
      <x v="681"/>
    </i>
    <i r="1">
      <x v="682"/>
    </i>
    <i r="1">
      <x v="683"/>
    </i>
    <i t="default">
      <x v="42"/>
    </i>
    <i>
      <x v="43"/>
      <x v="684"/>
    </i>
    <i r="1">
      <x v="685"/>
    </i>
    <i r="1">
      <x v="686"/>
    </i>
    <i r="1">
      <x v="687"/>
    </i>
    <i r="1">
      <x v="688"/>
    </i>
    <i r="1">
      <x v="689"/>
    </i>
    <i r="1">
      <x v="690"/>
    </i>
    <i r="1">
      <x v="691"/>
    </i>
    <i t="default">
      <x v="43"/>
    </i>
    <i>
      <x v="44"/>
      <x v="692"/>
    </i>
    <i r="1">
      <x v="693"/>
    </i>
    <i r="1">
      <x v="694"/>
    </i>
    <i r="1">
      <x v="695"/>
    </i>
    <i r="1">
      <x v="696"/>
    </i>
    <i r="1">
      <x v="697"/>
    </i>
    <i r="1">
      <x v="698"/>
    </i>
    <i t="default">
      <x v="44"/>
    </i>
    <i>
      <x v="45"/>
      <x v="699"/>
    </i>
    <i r="1">
      <x v="700"/>
    </i>
    <i r="1">
      <x v="701"/>
    </i>
    <i r="1">
      <x v="702"/>
    </i>
    <i r="1">
      <x v="703"/>
    </i>
    <i r="1">
      <x v="704"/>
    </i>
    <i r="1">
      <x v="705"/>
    </i>
    <i r="1">
      <x v="706"/>
    </i>
    <i t="default">
      <x v="45"/>
    </i>
    <i>
      <x v="46"/>
      <x v="707"/>
    </i>
    <i r="1">
      <x v="708"/>
    </i>
    <i r="1">
      <x v="709"/>
    </i>
    <i r="1">
      <x v="710"/>
    </i>
    <i r="1">
      <x v="711"/>
    </i>
    <i r="1">
      <x v="712"/>
    </i>
    <i r="1">
      <x v="713"/>
    </i>
    <i r="1">
      <x v="714"/>
    </i>
    <i r="1">
      <x v="715"/>
    </i>
    <i r="1">
      <x v="716"/>
    </i>
    <i r="1">
      <x v="717"/>
    </i>
    <i r="1">
      <x v="718"/>
    </i>
    <i r="1">
      <x v="719"/>
    </i>
    <i r="1">
      <x v="720"/>
    </i>
    <i t="default">
      <x v="46"/>
    </i>
    <i>
      <x v="47"/>
      <x v="721"/>
    </i>
    <i r="1">
      <x v="722"/>
    </i>
    <i r="1">
      <x v="723"/>
    </i>
    <i r="1">
      <x v="724"/>
    </i>
    <i r="1">
      <x v="725"/>
    </i>
    <i r="1">
      <x v="726"/>
    </i>
    <i r="1">
      <x v="727"/>
    </i>
    <i t="default">
      <x v="47"/>
    </i>
    <i>
      <x v="48"/>
      <x v="728"/>
    </i>
    <i r="1">
      <x v="729"/>
    </i>
    <i r="1">
      <x v="730"/>
    </i>
    <i r="1">
      <x v="731"/>
    </i>
    <i r="1">
      <x v="732"/>
    </i>
    <i t="default">
      <x v="48"/>
    </i>
    <i>
      <x v="49"/>
      <x v="733"/>
    </i>
    <i t="default">
      <x v="49"/>
    </i>
    <i>
      <x v="50"/>
      <x v="734"/>
    </i>
    <i r="1">
      <x v="735"/>
    </i>
    <i r="1">
      <x v="736"/>
    </i>
    <i r="1">
      <x v="737"/>
    </i>
    <i r="1">
      <x v="738"/>
    </i>
    <i r="1">
      <x v="739"/>
    </i>
    <i r="1">
      <x v="740"/>
    </i>
    <i t="default">
      <x v="50"/>
    </i>
    <i>
      <x v="51"/>
      <x v="741"/>
    </i>
    <i r="1">
      <x v="742"/>
    </i>
    <i r="1">
      <x v="743"/>
    </i>
    <i r="1">
      <x v="744"/>
    </i>
    <i r="1">
      <x v="745"/>
    </i>
    <i r="1">
      <x v="746"/>
    </i>
    <i r="1">
      <x v="747"/>
    </i>
    <i r="1">
      <x v="748"/>
    </i>
    <i r="1">
      <x v="749"/>
    </i>
    <i t="default">
      <x v="51"/>
    </i>
    <i>
      <x v="52"/>
      <x v="750"/>
    </i>
    <i r="1">
      <x v="751"/>
    </i>
    <i r="1">
      <x v="752"/>
    </i>
    <i t="default">
      <x v="52"/>
    </i>
    <i>
      <x v="53"/>
      <x v="753"/>
    </i>
    <i r="1">
      <x v="754"/>
    </i>
    <i r="1">
      <x v="755"/>
    </i>
    <i r="1">
      <x v="756"/>
    </i>
    <i r="1">
      <x v="757"/>
    </i>
    <i r="1">
      <x v="758"/>
    </i>
    <i r="1">
      <x v="759"/>
    </i>
    <i t="default">
      <x v="53"/>
    </i>
    <i>
      <x v="54"/>
      <x v="760"/>
    </i>
    <i r="1">
      <x v="761"/>
    </i>
    <i r="1">
      <x v="762"/>
    </i>
    <i r="1">
      <x v="763"/>
    </i>
    <i r="1">
      <x v="764"/>
    </i>
    <i r="1">
      <x v="765"/>
    </i>
    <i r="1">
      <x v="766"/>
    </i>
    <i r="1">
      <x v="767"/>
    </i>
    <i r="1">
      <x v="768"/>
    </i>
    <i r="1">
      <x v="769"/>
    </i>
    <i r="1">
      <x v="770"/>
    </i>
    <i r="1">
      <x v="771"/>
    </i>
    <i r="1">
      <x v="772"/>
    </i>
    <i r="1">
      <x v="773"/>
    </i>
    <i r="1">
      <x v="774"/>
    </i>
    <i t="default">
      <x v="54"/>
    </i>
    <i>
      <x v="55"/>
      <x v="775"/>
    </i>
    <i t="default">
      <x v="55"/>
    </i>
    <i>
      <x v="56"/>
      <x v="776"/>
    </i>
    <i r="1">
      <x v="777"/>
    </i>
    <i r="1">
      <x v="778"/>
    </i>
    <i r="1">
      <x v="779"/>
    </i>
    <i t="default">
      <x v="56"/>
    </i>
    <i>
      <x v="57"/>
      <x v="780"/>
    </i>
    <i t="default">
      <x v="57"/>
    </i>
    <i>
      <x v="58"/>
      <x v="781"/>
    </i>
    <i r="1">
      <x v="782"/>
    </i>
    <i r="1">
      <x v="783"/>
    </i>
    <i r="1">
      <x v="784"/>
    </i>
    <i t="default">
      <x v="58"/>
    </i>
    <i>
      <x v="59"/>
      <x v="785"/>
    </i>
    <i r="1">
      <x v="786"/>
    </i>
    <i r="1">
      <x v="787"/>
    </i>
    <i r="1">
      <x v="788"/>
    </i>
    <i t="default">
      <x v="59"/>
    </i>
    <i>
      <x v="60"/>
      <x v="789"/>
    </i>
    <i t="default">
      <x v="60"/>
    </i>
    <i>
      <x v="61"/>
      <x v="790"/>
    </i>
    <i t="default">
      <x v="61"/>
    </i>
    <i>
      <x v="62"/>
      <x v="791"/>
    </i>
    <i t="default">
      <x v="62"/>
    </i>
    <i>
      <x v="63"/>
      <x v="792"/>
    </i>
    <i t="default">
      <x v="63"/>
    </i>
    <i>
      <x v="64"/>
      <x v="793"/>
    </i>
    <i t="default">
      <x v="64"/>
    </i>
    <i>
      <x v="65"/>
      <x v="794"/>
    </i>
    <i t="default">
      <x v="65"/>
    </i>
    <i>
      <x v="66"/>
      <x v="795"/>
    </i>
    <i t="default">
      <x v="66"/>
    </i>
    <i>
      <x v="67"/>
      <x v="796"/>
    </i>
    <i t="default">
      <x v="67"/>
    </i>
    <i>
      <x v="68"/>
      <x v="797"/>
    </i>
    <i t="default">
      <x v="68"/>
    </i>
    <i>
      <x v="69"/>
      <x v="798"/>
    </i>
    <i t="default">
      <x v="69"/>
    </i>
    <i>
      <x v="70"/>
      <x v="799"/>
    </i>
    <i t="default">
      <x v="70"/>
    </i>
    <i>
      <x v="71"/>
      <x v="800"/>
    </i>
    <i t="default">
      <x v="71"/>
    </i>
    <i>
      <x v="72"/>
      <x v="801"/>
    </i>
    <i t="default">
      <x v="72"/>
    </i>
    <i>
      <x v="73"/>
      <x v="802"/>
    </i>
    <i t="default">
      <x v="73"/>
    </i>
    <i>
      <x v="74"/>
      <x v="803"/>
    </i>
    <i t="default">
      <x v="74"/>
    </i>
    <i>
      <x v="75"/>
      <x v="804"/>
    </i>
    <i t="default">
      <x v="75"/>
    </i>
    <i>
      <x v="76"/>
      <x v="805"/>
    </i>
    <i t="default">
      <x v="76"/>
    </i>
    <i>
      <x v="77"/>
      <x v="806"/>
    </i>
    <i t="default">
      <x v="77"/>
    </i>
    <i>
      <x v="78"/>
      <x v="807"/>
    </i>
    <i t="default">
      <x v="78"/>
    </i>
    <i>
      <x v="79"/>
      <x v="808"/>
    </i>
    <i t="default">
      <x v="79"/>
    </i>
    <i>
      <x v="80"/>
      <x v="809"/>
    </i>
    <i t="default">
      <x v="80"/>
    </i>
    <i>
      <x v="81"/>
      <x v="810"/>
    </i>
    <i t="default">
      <x v="81"/>
    </i>
    <i>
      <x v="82"/>
      <x v="811"/>
    </i>
    <i t="default">
      <x v="82"/>
    </i>
    <i>
      <x v="83"/>
      <x v="812"/>
    </i>
    <i t="default">
      <x v="83"/>
    </i>
    <i>
      <x v="84"/>
      <x v="813"/>
    </i>
    <i t="default">
      <x v="84"/>
    </i>
    <i>
      <x v="85"/>
      <x v="814"/>
    </i>
    <i t="default">
      <x v="85"/>
    </i>
    <i>
      <x v="86"/>
      <x v="815"/>
    </i>
    <i t="default">
      <x v="86"/>
    </i>
    <i>
      <x v="87"/>
      <x v="816"/>
    </i>
    <i t="default">
      <x v="87"/>
    </i>
    <i>
      <x v="88"/>
      <x v="817"/>
    </i>
    <i t="default">
      <x v="88"/>
    </i>
    <i>
      <x v="89"/>
      <x v="818"/>
    </i>
    <i t="default">
      <x v="89"/>
    </i>
    <i>
      <x v="90"/>
      <x v="819"/>
    </i>
    <i t="default">
      <x v="90"/>
    </i>
    <i>
      <x v="91"/>
      <x v="820"/>
    </i>
    <i t="default">
      <x v="91"/>
    </i>
    <i>
      <x v="92"/>
      <x v="821"/>
    </i>
    <i t="default">
      <x v="92"/>
    </i>
    <i>
      <x v="93"/>
      <x v="822"/>
    </i>
    <i t="default">
      <x v="93"/>
    </i>
    <i>
      <x v="94"/>
      <x v="823"/>
    </i>
    <i t="default">
      <x v="94"/>
    </i>
    <i>
      <x v="95"/>
      <x v="824"/>
    </i>
    <i t="default">
      <x v="95"/>
    </i>
    <i>
      <x v="96"/>
      <x v="825"/>
    </i>
    <i t="default">
      <x v="96"/>
    </i>
    <i>
      <x v="97"/>
      <x v="826"/>
    </i>
    <i t="default">
      <x v="97"/>
    </i>
    <i>
      <x v="98"/>
      <x v="827"/>
    </i>
    <i t="default">
      <x v="98"/>
    </i>
    <i>
      <x v="99"/>
      <x v="828"/>
    </i>
    <i t="default">
      <x v="99"/>
    </i>
    <i>
      <x v="100"/>
      <x v="829"/>
    </i>
    <i t="default">
      <x v="100"/>
    </i>
    <i>
      <x v="101"/>
      <x v="830"/>
    </i>
    <i r="1">
      <x v="831"/>
    </i>
    <i r="1">
      <x v="832"/>
    </i>
    <i r="1">
      <x v="833"/>
    </i>
    <i r="1">
      <x v="834"/>
    </i>
    <i r="1">
      <x v="835"/>
    </i>
    <i r="1">
      <x v="836"/>
    </i>
    <i r="1">
      <x v="837"/>
    </i>
    <i r="1">
      <x v="838"/>
    </i>
    <i t="default">
      <x v="101"/>
    </i>
    <i>
      <x v="102"/>
      <x v="839"/>
    </i>
    <i t="default">
      <x v="102"/>
    </i>
    <i>
      <x v="103"/>
      <x v="840"/>
    </i>
    <i t="default">
      <x v="103"/>
    </i>
    <i>
      <x v="104"/>
      <x v="841"/>
    </i>
    <i t="default">
      <x v="104"/>
    </i>
    <i>
      <x v="105"/>
      <x v="842"/>
    </i>
    <i t="default">
      <x v="105"/>
    </i>
    <i>
      <x v="106"/>
      <x v="843"/>
    </i>
    <i t="default">
      <x v="106"/>
    </i>
    <i>
      <x v="107"/>
      <x v="844"/>
    </i>
    <i t="default">
      <x v="107"/>
    </i>
    <i>
      <x v="108"/>
      <x v="436"/>
    </i>
    <i r="1">
      <x v="845"/>
    </i>
    <i t="default">
      <x v="108"/>
    </i>
    <i>
      <x v="109"/>
      <x v="846"/>
    </i>
    <i r="1">
      <x v="847"/>
    </i>
    <i t="default">
      <x v="109"/>
    </i>
    <i>
      <x v="110"/>
      <x v="848"/>
    </i>
    <i t="default">
      <x v="110"/>
    </i>
    <i>
      <x v="111"/>
      <x v="849"/>
    </i>
    <i t="default">
      <x v="111"/>
    </i>
    <i>
      <x v="112"/>
      <x v="850"/>
    </i>
    <i t="default">
      <x v="112"/>
    </i>
    <i>
      <x v="113"/>
      <x v="851"/>
    </i>
    <i t="default">
      <x v="113"/>
    </i>
    <i>
      <x v="114"/>
      <x v="852"/>
    </i>
    <i t="default">
      <x v="114"/>
    </i>
    <i>
      <x v="115"/>
      <x v="437"/>
    </i>
    <i r="1">
      <x v="853"/>
    </i>
    <i t="default">
      <x v="115"/>
    </i>
    <i>
      <x v="116"/>
      <x v="854"/>
    </i>
    <i t="default">
      <x v="116"/>
    </i>
    <i>
      <x v="117"/>
      <x v="855"/>
    </i>
    <i t="default">
      <x v="117"/>
    </i>
    <i>
      <x v="118"/>
      <x v="856"/>
    </i>
    <i t="default">
      <x v="118"/>
    </i>
    <i>
      <x v="119"/>
      <x v="857"/>
    </i>
    <i t="default">
      <x v="119"/>
    </i>
    <i>
      <x v="120"/>
      <x v="858"/>
    </i>
    <i t="default">
      <x v="120"/>
    </i>
    <i>
      <x v="121"/>
      <x v="859"/>
    </i>
    <i t="default">
      <x v="121"/>
    </i>
    <i>
      <x v="122"/>
      <x v="860"/>
    </i>
    <i t="default">
      <x v="122"/>
    </i>
    <i>
      <x v="123"/>
      <x v="861"/>
    </i>
    <i t="default">
      <x v="123"/>
    </i>
    <i>
      <x v="124"/>
      <x v="862"/>
    </i>
    <i t="default">
      <x v="124"/>
    </i>
    <i>
      <x v="125"/>
      <x v="438"/>
    </i>
    <i r="1">
      <x v="439"/>
    </i>
    <i r="1">
      <x v="863"/>
    </i>
    <i t="default">
      <x v="125"/>
    </i>
    <i>
      <x v="126"/>
      <x v="440"/>
    </i>
    <i t="default">
      <x v="126"/>
    </i>
    <i>
      <x v="127"/>
      <x v="441"/>
    </i>
    <i t="default">
      <x v="127"/>
    </i>
    <i>
      <x v="128"/>
      <x v="445"/>
    </i>
    <i t="default">
      <x v="128"/>
    </i>
    <i>
      <x v="129"/>
      <x v="442"/>
    </i>
    <i t="default">
      <x v="129"/>
    </i>
    <i>
      <x v="130"/>
      <x v="443"/>
    </i>
    <i t="default">
      <x v="130"/>
    </i>
    <i>
      <x v="131"/>
      <x v="444"/>
    </i>
    <i t="default">
      <x v="131"/>
    </i>
    <i>
      <x v="132"/>
      <x v="864"/>
    </i>
    <i t="default">
      <x v="132"/>
    </i>
    <i>
      <x v="133"/>
      <x v="865"/>
    </i>
    <i t="default">
      <x v="133"/>
    </i>
    <i>
      <x v="134"/>
      <x v="866"/>
    </i>
    <i r="1">
      <x v="867"/>
    </i>
    <i t="default">
      <x v="134"/>
    </i>
    <i>
      <x v="135"/>
      <x v="868"/>
    </i>
    <i t="default">
      <x v="135"/>
    </i>
    <i>
      <x v="136"/>
      <x v="869"/>
    </i>
    <i t="default">
      <x v="136"/>
    </i>
    <i>
      <x v="137"/>
      <x v="870"/>
    </i>
    <i t="default">
      <x v="137"/>
    </i>
    <i>
      <x v="138"/>
      <x v="871"/>
    </i>
    <i t="default">
      <x v="138"/>
    </i>
    <i>
      <x v="139"/>
      <x v="872"/>
    </i>
    <i t="default">
      <x v="139"/>
    </i>
    <i>
      <x v="140"/>
      <x v="873"/>
    </i>
    <i t="default">
      <x v="140"/>
    </i>
    <i>
      <x v="141"/>
      <x v="874"/>
    </i>
    <i t="default">
      <x v="141"/>
    </i>
    <i>
      <x v="142"/>
      <x v="875"/>
    </i>
    <i t="default">
      <x v="142"/>
    </i>
    <i>
      <x v="143"/>
      <x v="445"/>
    </i>
    <i t="default">
      <x v="143"/>
    </i>
    <i>
      <x v="144"/>
      <x v="876"/>
    </i>
    <i r="1">
      <x v="877"/>
    </i>
    <i r="1">
      <x v="878"/>
    </i>
    <i r="1">
      <x v="879"/>
    </i>
    <i t="default">
      <x v="144"/>
    </i>
    <i>
      <x v="145"/>
      <x v="880"/>
    </i>
    <i t="default">
      <x v="145"/>
    </i>
    <i t="grand">
      <x/>
    </i>
  </rowItems>
  <colFields count="1">
    <field x="-2"/>
  </colFields>
  <colItems count="4">
    <i>
      <x/>
    </i>
    <i i="1">
      <x v="1"/>
    </i>
    <i i="2">
      <x v="2"/>
    </i>
    <i i="3">
      <x v="3"/>
    </i>
  </colItems>
  <dataFields count="4">
    <dataField name="Sum of FCCS_Managed Data" fld="2" baseField="0" baseItem="0"/>
    <dataField name="Sum of FCCS_Journal Input" fld="3" baseField="0" baseItem="0"/>
    <dataField name="Sum of FCCS_Other Data" fld="4" baseField="0" baseItem="0"/>
    <dataField name="Sum of FCCS_Total Data Source" fld="5" baseField="0" baseItem="0"/>
  </dataFields>
  <formats count="453">
    <format dxfId="1061">
      <pivotArea dataOnly="0" outline="0" fieldPosition="0">
        <references count="1">
          <reference field="0" count="0" defaultSubtotal="1"/>
        </references>
      </pivotArea>
    </format>
    <format dxfId="1060">
      <pivotArea field="0" type="button" dataOnly="0" labelOnly="1" outline="0" axis="axisRow" fieldPosition="0"/>
    </format>
    <format dxfId="1059">
      <pivotArea dataOnly="0" labelOnly="1" fieldPosition="0">
        <references count="1">
          <reference field="0" count="1">
            <x v="0"/>
          </reference>
        </references>
      </pivotArea>
    </format>
    <format dxfId="1058">
      <pivotArea dataOnly="0" labelOnly="1" offset="A256" fieldPosition="0">
        <references count="1">
          <reference field="0" count="1" defaultSubtotal="1">
            <x v="0"/>
          </reference>
        </references>
      </pivotArea>
    </format>
    <format dxfId="1057">
      <pivotArea dataOnly="0" labelOnly="1" fieldPosition="0">
        <references count="1">
          <reference field="0" count="1">
            <x v="1"/>
          </reference>
        </references>
      </pivotArea>
    </format>
    <format dxfId="1056">
      <pivotArea dataOnly="0" labelOnly="1" offset="A256" fieldPosition="0">
        <references count="1">
          <reference field="0" count="1" defaultSubtotal="1">
            <x v="1"/>
          </reference>
        </references>
      </pivotArea>
    </format>
    <format dxfId="1055">
      <pivotArea dataOnly="0" labelOnly="1" fieldPosition="0">
        <references count="1">
          <reference field="0" count="1">
            <x v="2"/>
          </reference>
        </references>
      </pivotArea>
    </format>
    <format dxfId="1054">
      <pivotArea dataOnly="0" labelOnly="1" offset="A256" fieldPosition="0">
        <references count="1">
          <reference field="0" count="1" defaultSubtotal="1">
            <x v="2"/>
          </reference>
        </references>
      </pivotArea>
    </format>
    <format dxfId="1053">
      <pivotArea dataOnly="0" labelOnly="1" fieldPosition="0">
        <references count="1">
          <reference field="0" count="1">
            <x v="3"/>
          </reference>
        </references>
      </pivotArea>
    </format>
    <format dxfId="1052">
      <pivotArea dataOnly="0" labelOnly="1" offset="A256" fieldPosition="0">
        <references count="1">
          <reference field="0" count="1" defaultSubtotal="1">
            <x v="3"/>
          </reference>
        </references>
      </pivotArea>
    </format>
    <format dxfId="1051">
      <pivotArea dataOnly="0" labelOnly="1" fieldPosition="0">
        <references count="1">
          <reference field="0" count="1">
            <x v="4"/>
          </reference>
        </references>
      </pivotArea>
    </format>
    <format dxfId="1050">
      <pivotArea dataOnly="0" labelOnly="1" offset="A256" fieldPosition="0">
        <references count="1">
          <reference field="0" count="1" defaultSubtotal="1">
            <x v="4"/>
          </reference>
        </references>
      </pivotArea>
    </format>
    <format dxfId="1049">
      <pivotArea dataOnly="0" labelOnly="1" fieldPosition="0">
        <references count="1">
          <reference field="0" count="1">
            <x v="5"/>
          </reference>
        </references>
      </pivotArea>
    </format>
    <format dxfId="1048">
      <pivotArea dataOnly="0" labelOnly="1" offset="A256" fieldPosition="0">
        <references count="1">
          <reference field="0" count="1" defaultSubtotal="1">
            <x v="5"/>
          </reference>
        </references>
      </pivotArea>
    </format>
    <format dxfId="1047">
      <pivotArea dataOnly="0" labelOnly="1" fieldPosition="0">
        <references count="1">
          <reference field="0" count="1">
            <x v="6"/>
          </reference>
        </references>
      </pivotArea>
    </format>
    <format dxfId="1046">
      <pivotArea dataOnly="0" labelOnly="1" offset="A256" fieldPosition="0">
        <references count="1">
          <reference field="0" count="1" defaultSubtotal="1">
            <x v="6"/>
          </reference>
        </references>
      </pivotArea>
    </format>
    <format dxfId="1045">
      <pivotArea dataOnly="0" labelOnly="1" fieldPosition="0">
        <references count="1">
          <reference field="0" count="1">
            <x v="7"/>
          </reference>
        </references>
      </pivotArea>
    </format>
    <format dxfId="1044">
      <pivotArea dataOnly="0" labelOnly="1" offset="A256" fieldPosition="0">
        <references count="1">
          <reference field="0" count="1" defaultSubtotal="1">
            <x v="7"/>
          </reference>
        </references>
      </pivotArea>
    </format>
    <format dxfId="1043">
      <pivotArea dataOnly="0" labelOnly="1" fieldPosition="0">
        <references count="1">
          <reference field="0" count="1">
            <x v="8"/>
          </reference>
        </references>
      </pivotArea>
    </format>
    <format dxfId="1042">
      <pivotArea dataOnly="0" labelOnly="1" offset="A256" fieldPosition="0">
        <references count="1">
          <reference field="0" count="1" defaultSubtotal="1">
            <x v="8"/>
          </reference>
        </references>
      </pivotArea>
    </format>
    <format dxfId="1041">
      <pivotArea dataOnly="0" labelOnly="1" fieldPosition="0">
        <references count="1">
          <reference field="0" count="1">
            <x v="9"/>
          </reference>
        </references>
      </pivotArea>
    </format>
    <format dxfId="1040">
      <pivotArea dataOnly="0" labelOnly="1" offset="A256" fieldPosition="0">
        <references count="1">
          <reference field="0" count="1" defaultSubtotal="1">
            <x v="9"/>
          </reference>
        </references>
      </pivotArea>
    </format>
    <format dxfId="1039">
      <pivotArea dataOnly="0" labelOnly="1" fieldPosition="0">
        <references count="1">
          <reference field="0" count="1">
            <x v="10"/>
          </reference>
        </references>
      </pivotArea>
    </format>
    <format dxfId="1038">
      <pivotArea dataOnly="0" labelOnly="1" offset="A256" fieldPosition="0">
        <references count="1">
          <reference field="0" count="1" defaultSubtotal="1">
            <x v="10"/>
          </reference>
        </references>
      </pivotArea>
    </format>
    <format dxfId="1037">
      <pivotArea dataOnly="0" labelOnly="1" fieldPosition="0">
        <references count="1">
          <reference field="0" count="1">
            <x v="11"/>
          </reference>
        </references>
      </pivotArea>
    </format>
    <format dxfId="1036">
      <pivotArea dataOnly="0" labelOnly="1" offset="A256" fieldPosition="0">
        <references count="1">
          <reference field="0" count="1" defaultSubtotal="1">
            <x v="11"/>
          </reference>
        </references>
      </pivotArea>
    </format>
    <format dxfId="1035">
      <pivotArea dataOnly="0" labelOnly="1" fieldPosition="0">
        <references count="1">
          <reference field="0" count="1">
            <x v="12"/>
          </reference>
        </references>
      </pivotArea>
    </format>
    <format dxfId="1034">
      <pivotArea dataOnly="0" labelOnly="1" offset="A256" fieldPosition="0">
        <references count="1">
          <reference field="0" count="1" defaultSubtotal="1">
            <x v="12"/>
          </reference>
        </references>
      </pivotArea>
    </format>
    <format dxfId="1033">
      <pivotArea dataOnly="0" labelOnly="1" fieldPosition="0">
        <references count="1">
          <reference field="0" count="1">
            <x v="13"/>
          </reference>
        </references>
      </pivotArea>
    </format>
    <format dxfId="1032">
      <pivotArea dataOnly="0" labelOnly="1" offset="A256" fieldPosition="0">
        <references count="1">
          <reference field="0" count="1" defaultSubtotal="1">
            <x v="13"/>
          </reference>
        </references>
      </pivotArea>
    </format>
    <format dxfId="1031">
      <pivotArea dataOnly="0" labelOnly="1" fieldPosition="0">
        <references count="1">
          <reference field="0" count="1">
            <x v="14"/>
          </reference>
        </references>
      </pivotArea>
    </format>
    <format dxfId="1030">
      <pivotArea dataOnly="0" labelOnly="1" offset="A256" fieldPosition="0">
        <references count="1">
          <reference field="0" count="1" defaultSubtotal="1">
            <x v="14"/>
          </reference>
        </references>
      </pivotArea>
    </format>
    <format dxfId="1029">
      <pivotArea dataOnly="0" labelOnly="1" fieldPosition="0">
        <references count="1">
          <reference field="0" count="1">
            <x v="15"/>
          </reference>
        </references>
      </pivotArea>
    </format>
    <format dxfId="1028">
      <pivotArea dataOnly="0" labelOnly="1" offset="A256" fieldPosition="0">
        <references count="1">
          <reference field="0" count="1" defaultSubtotal="1">
            <x v="15"/>
          </reference>
        </references>
      </pivotArea>
    </format>
    <format dxfId="1027">
      <pivotArea dataOnly="0" labelOnly="1" fieldPosition="0">
        <references count="1">
          <reference field="0" count="1">
            <x v="16"/>
          </reference>
        </references>
      </pivotArea>
    </format>
    <format dxfId="1026">
      <pivotArea dataOnly="0" labelOnly="1" offset="A256" fieldPosition="0">
        <references count="1">
          <reference field="0" count="1" defaultSubtotal="1">
            <x v="16"/>
          </reference>
        </references>
      </pivotArea>
    </format>
    <format dxfId="1025">
      <pivotArea dataOnly="0" labelOnly="1" fieldPosition="0">
        <references count="1">
          <reference field="0" count="1">
            <x v="17"/>
          </reference>
        </references>
      </pivotArea>
    </format>
    <format dxfId="1024">
      <pivotArea dataOnly="0" labelOnly="1" offset="A256" fieldPosition="0">
        <references count="1">
          <reference field="0" count="1" defaultSubtotal="1">
            <x v="17"/>
          </reference>
        </references>
      </pivotArea>
    </format>
    <format dxfId="1023">
      <pivotArea dataOnly="0" labelOnly="1" fieldPosition="0">
        <references count="1">
          <reference field="0" count="1">
            <x v="18"/>
          </reference>
        </references>
      </pivotArea>
    </format>
    <format dxfId="1022">
      <pivotArea dataOnly="0" labelOnly="1" offset="A256" fieldPosition="0">
        <references count="1">
          <reference field="0" count="1" defaultSubtotal="1">
            <x v="18"/>
          </reference>
        </references>
      </pivotArea>
    </format>
    <format dxfId="1021">
      <pivotArea dataOnly="0" labelOnly="1" fieldPosition="0">
        <references count="1">
          <reference field="0" count="1">
            <x v="19"/>
          </reference>
        </references>
      </pivotArea>
    </format>
    <format dxfId="1020">
      <pivotArea dataOnly="0" labelOnly="1" offset="A256" fieldPosition="0">
        <references count="1">
          <reference field="0" count="1" defaultSubtotal="1">
            <x v="19"/>
          </reference>
        </references>
      </pivotArea>
    </format>
    <format dxfId="1019">
      <pivotArea dataOnly="0" labelOnly="1" fieldPosition="0">
        <references count="1">
          <reference field="0" count="1">
            <x v="20"/>
          </reference>
        </references>
      </pivotArea>
    </format>
    <format dxfId="1018">
      <pivotArea dataOnly="0" labelOnly="1" offset="A256" fieldPosition="0">
        <references count="1">
          <reference field="0" count="1" defaultSubtotal="1">
            <x v="20"/>
          </reference>
        </references>
      </pivotArea>
    </format>
    <format dxfId="1017">
      <pivotArea dataOnly="0" labelOnly="1" fieldPosition="0">
        <references count="1">
          <reference field="0" count="1">
            <x v="21"/>
          </reference>
        </references>
      </pivotArea>
    </format>
    <format dxfId="1016">
      <pivotArea dataOnly="0" labelOnly="1" offset="A256" fieldPosition="0">
        <references count="1">
          <reference field="0" count="1" defaultSubtotal="1">
            <x v="21"/>
          </reference>
        </references>
      </pivotArea>
    </format>
    <format dxfId="1015">
      <pivotArea dataOnly="0" labelOnly="1" fieldPosition="0">
        <references count="1">
          <reference field="0" count="1">
            <x v="22"/>
          </reference>
        </references>
      </pivotArea>
    </format>
    <format dxfId="1014">
      <pivotArea dataOnly="0" labelOnly="1" offset="A256" fieldPosition="0">
        <references count="1">
          <reference field="0" count="1" defaultSubtotal="1">
            <x v="22"/>
          </reference>
        </references>
      </pivotArea>
    </format>
    <format dxfId="1013">
      <pivotArea dataOnly="0" labelOnly="1" fieldPosition="0">
        <references count="1">
          <reference field="0" count="1">
            <x v="23"/>
          </reference>
        </references>
      </pivotArea>
    </format>
    <format dxfId="1012">
      <pivotArea dataOnly="0" labelOnly="1" offset="A256" fieldPosition="0">
        <references count="1">
          <reference field="0" count="1" defaultSubtotal="1">
            <x v="23"/>
          </reference>
        </references>
      </pivotArea>
    </format>
    <format dxfId="1011">
      <pivotArea dataOnly="0" labelOnly="1" fieldPosition="0">
        <references count="1">
          <reference field="0" count="1">
            <x v="24"/>
          </reference>
        </references>
      </pivotArea>
    </format>
    <format dxfId="1010">
      <pivotArea dataOnly="0" labelOnly="1" offset="A256" fieldPosition="0">
        <references count="1">
          <reference field="0" count="1" defaultSubtotal="1">
            <x v="24"/>
          </reference>
        </references>
      </pivotArea>
    </format>
    <format dxfId="1009">
      <pivotArea dataOnly="0" labelOnly="1" fieldPosition="0">
        <references count="1">
          <reference field="0" count="1">
            <x v="25"/>
          </reference>
        </references>
      </pivotArea>
    </format>
    <format dxfId="1008">
      <pivotArea dataOnly="0" labelOnly="1" offset="A256" fieldPosition="0">
        <references count="1">
          <reference field="0" count="1" defaultSubtotal="1">
            <x v="25"/>
          </reference>
        </references>
      </pivotArea>
    </format>
    <format dxfId="1007">
      <pivotArea dataOnly="0" labelOnly="1" fieldPosition="0">
        <references count="1">
          <reference field="0" count="1">
            <x v="26"/>
          </reference>
        </references>
      </pivotArea>
    </format>
    <format dxfId="1006">
      <pivotArea dataOnly="0" labelOnly="1" offset="A256" fieldPosition="0">
        <references count="1">
          <reference field="0" count="1" defaultSubtotal="1">
            <x v="26"/>
          </reference>
        </references>
      </pivotArea>
    </format>
    <format dxfId="1005">
      <pivotArea dataOnly="0" labelOnly="1" fieldPosition="0">
        <references count="1">
          <reference field="0" count="1">
            <x v="27"/>
          </reference>
        </references>
      </pivotArea>
    </format>
    <format dxfId="1004">
      <pivotArea dataOnly="0" labelOnly="1" offset="A256" fieldPosition="0">
        <references count="1">
          <reference field="0" count="1" defaultSubtotal="1">
            <x v="27"/>
          </reference>
        </references>
      </pivotArea>
    </format>
    <format dxfId="1003">
      <pivotArea dataOnly="0" labelOnly="1" fieldPosition="0">
        <references count="1">
          <reference field="0" count="1">
            <x v="28"/>
          </reference>
        </references>
      </pivotArea>
    </format>
    <format dxfId="1002">
      <pivotArea dataOnly="0" labelOnly="1" offset="A256" fieldPosition="0">
        <references count="1">
          <reference field="0" count="1" defaultSubtotal="1">
            <x v="28"/>
          </reference>
        </references>
      </pivotArea>
    </format>
    <format dxfId="1001">
      <pivotArea dataOnly="0" labelOnly="1" fieldPosition="0">
        <references count="1">
          <reference field="0" count="1">
            <x v="29"/>
          </reference>
        </references>
      </pivotArea>
    </format>
    <format dxfId="1000">
      <pivotArea dataOnly="0" labelOnly="1" offset="A256" fieldPosition="0">
        <references count="1">
          <reference field="0" count="1" defaultSubtotal="1">
            <x v="29"/>
          </reference>
        </references>
      </pivotArea>
    </format>
    <format dxfId="999">
      <pivotArea dataOnly="0" labelOnly="1" fieldPosition="0">
        <references count="1">
          <reference field="0" count="1">
            <x v="30"/>
          </reference>
        </references>
      </pivotArea>
    </format>
    <format dxfId="998">
      <pivotArea dataOnly="0" labelOnly="1" offset="A256" fieldPosition="0">
        <references count="1">
          <reference field="0" count="1" defaultSubtotal="1">
            <x v="30"/>
          </reference>
        </references>
      </pivotArea>
    </format>
    <format dxfId="997">
      <pivotArea dataOnly="0" labelOnly="1" fieldPosition="0">
        <references count="1">
          <reference field="0" count="1">
            <x v="31"/>
          </reference>
        </references>
      </pivotArea>
    </format>
    <format dxfId="996">
      <pivotArea dataOnly="0" labelOnly="1" offset="A256" fieldPosition="0">
        <references count="1">
          <reference field="0" count="1" defaultSubtotal="1">
            <x v="31"/>
          </reference>
        </references>
      </pivotArea>
    </format>
    <format dxfId="995">
      <pivotArea dataOnly="0" labelOnly="1" fieldPosition="0">
        <references count="1">
          <reference field="0" count="1">
            <x v="32"/>
          </reference>
        </references>
      </pivotArea>
    </format>
    <format dxfId="994">
      <pivotArea dataOnly="0" labelOnly="1" offset="A256" fieldPosition="0">
        <references count="1">
          <reference field="0" count="1" defaultSubtotal="1">
            <x v="32"/>
          </reference>
        </references>
      </pivotArea>
    </format>
    <format dxfId="993">
      <pivotArea dataOnly="0" labelOnly="1" fieldPosition="0">
        <references count="1">
          <reference field="0" count="1">
            <x v="33"/>
          </reference>
        </references>
      </pivotArea>
    </format>
    <format dxfId="992">
      <pivotArea dataOnly="0" labelOnly="1" offset="A256" fieldPosition="0">
        <references count="1">
          <reference field="0" count="1" defaultSubtotal="1">
            <x v="33"/>
          </reference>
        </references>
      </pivotArea>
    </format>
    <format dxfId="991">
      <pivotArea dataOnly="0" labelOnly="1" fieldPosition="0">
        <references count="1">
          <reference field="0" count="1">
            <x v="34"/>
          </reference>
        </references>
      </pivotArea>
    </format>
    <format dxfId="990">
      <pivotArea dataOnly="0" labelOnly="1" offset="A256" fieldPosition="0">
        <references count="1">
          <reference field="0" count="1" defaultSubtotal="1">
            <x v="34"/>
          </reference>
        </references>
      </pivotArea>
    </format>
    <format dxfId="989">
      <pivotArea dataOnly="0" labelOnly="1" fieldPosition="0">
        <references count="1">
          <reference field="0" count="1">
            <x v="35"/>
          </reference>
        </references>
      </pivotArea>
    </format>
    <format dxfId="988">
      <pivotArea dataOnly="0" labelOnly="1" offset="A256" fieldPosition="0">
        <references count="1">
          <reference field="0" count="1" defaultSubtotal="1">
            <x v="35"/>
          </reference>
        </references>
      </pivotArea>
    </format>
    <format dxfId="987">
      <pivotArea dataOnly="0" labelOnly="1" fieldPosition="0">
        <references count="1">
          <reference field="0" count="1">
            <x v="36"/>
          </reference>
        </references>
      </pivotArea>
    </format>
    <format dxfId="986">
      <pivotArea dataOnly="0" labelOnly="1" offset="A256" fieldPosition="0">
        <references count="1">
          <reference field="0" count="1" defaultSubtotal="1">
            <x v="36"/>
          </reference>
        </references>
      </pivotArea>
    </format>
    <format dxfId="985">
      <pivotArea dataOnly="0" labelOnly="1" fieldPosition="0">
        <references count="1">
          <reference field="0" count="1">
            <x v="37"/>
          </reference>
        </references>
      </pivotArea>
    </format>
    <format dxfId="984">
      <pivotArea dataOnly="0" labelOnly="1" offset="A256" fieldPosition="0">
        <references count="1">
          <reference field="0" count="1" defaultSubtotal="1">
            <x v="37"/>
          </reference>
        </references>
      </pivotArea>
    </format>
    <format dxfId="983">
      <pivotArea dataOnly="0" labelOnly="1" fieldPosition="0">
        <references count="1">
          <reference field="0" count="1">
            <x v="38"/>
          </reference>
        </references>
      </pivotArea>
    </format>
    <format dxfId="982">
      <pivotArea dataOnly="0" labelOnly="1" offset="A256" fieldPosition="0">
        <references count="1">
          <reference field="0" count="1" defaultSubtotal="1">
            <x v="38"/>
          </reference>
        </references>
      </pivotArea>
    </format>
    <format dxfId="981">
      <pivotArea dataOnly="0" labelOnly="1" fieldPosition="0">
        <references count="1">
          <reference field="0" count="1">
            <x v="39"/>
          </reference>
        </references>
      </pivotArea>
    </format>
    <format dxfId="980">
      <pivotArea dataOnly="0" labelOnly="1" offset="A256" fieldPosition="0">
        <references count="1">
          <reference field="0" count="1" defaultSubtotal="1">
            <x v="39"/>
          </reference>
        </references>
      </pivotArea>
    </format>
    <format dxfId="979">
      <pivotArea dataOnly="0" labelOnly="1" fieldPosition="0">
        <references count="1">
          <reference field="0" count="1">
            <x v="40"/>
          </reference>
        </references>
      </pivotArea>
    </format>
    <format dxfId="978">
      <pivotArea dataOnly="0" labelOnly="1" offset="A256" fieldPosition="0">
        <references count="1">
          <reference field="0" count="1" defaultSubtotal="1">
            <x v="40"/>
          </reference>
        </references>
      </pivotArea>
    </format>
    <format dxfId="977">
      <pivotArea dataOnly="0" labelOnly="1" fieldPosition="0">
        <references count="1">
          <reference field="0" count="1">
            <x v="41"/>
          </reference>
        </references>
      </pivotArea>
    </format>
    <format dxfId="976">
      <pivotArea dataOnly="0" labelOnly="1" offset="A256" fieldPosition="0">
        <references count="1">
          <reference field="0" count="1" defaultSubtotal="1">
            <x v="41"/>
          </reference>
        </references>
      </pivotArea>
    </format>
    <format dxfId="975">
      <pivotArea dataOnly="0" labelOnly="1" fieldPosition="0">
        <references count="1">
          <reference field="0" count="1">
            <x v="42"/>
          </reference>
        </references>
      </pivotArea>
    </format>
    <format dxfId="974">
      <pivotArea dataOnly="0" labelOnly="1" offset="A256" fieldPosition="0">
        <references count="1">
          <reference field="0" count="1" defaultSubtotal="1">
            <x v="42"/>
          </reference>
        </references>
      </pivotArea>
    </format>
    <format dxfId="973">
      <pivotArea dataOnly="0" labelOnly="1" fieldPosition="0">
        <references count="1">
          <reference field="0" count="1">
            <x v="43"/>
          </reference>
        </references>
      </pivotArea>
    </format>
    <format dxfId="972">
      <pivotArea dataOnly="0" labelOnly="1" offset="A256" fieldPosition="0">
        <references count="1">
          <reference field="0" count="1" defaultSubtotal="1">
            <x v="43"/>
          </reference>
        </references>
      </pivotArea>
    </format>
    <format dxfId="971">
      <pivotArea dataOnly="0" labelOnly="1" fieldPosition="0">
        <references count="1">
          <reference field="0" count="1">
            <x v="44"/>
          </reference>
        </references>
      </pivotArea>
    </format>
    <format dxfId="970">
      <pivotArea dataOnly="0" labelOnly="1" offset="A256" fieldPosition="0">
        <references count="1">
          <reference field="0" count="1" defaultSubtotal="1">
            <x v="44"/>
          </reference>
        </references>
      </pivotArea>
    </format>
    <format dxfId="969">
      <pivotArea dataOnly="0" labelOnly="1" fieldPosition="0">
        <references count="1">
          <reference field="0" count="1">
            <x v="45"/>
          </reference>
        </references>
      </pivotArea>
    </format>
    <format dxfId="968">
      <pivotArea dataOnly="0" labelOnly="1" offset="A256" fieldPosition="0">
        <references count="1">
          <reference field="0" count="1" defaultSubtotal="1">
            <x v="45"/>
          </reference>
        </references>
      </pivotArea>
    </format>
    <format dxfId="967">
      <pivotArea dataOnly="0" labelOnly="1" fieldPosition="0">
        <references count="1">
          <reference field="0" count="1">
            <x v="46"/>
          </reference>
        </references>
      </pivotArea>
    </format>
    <format dxfId="966">
      <pivotArea dataOnly="0" labelOnly="1" offset="A256" fieldPosition="0">
        <references count="1">
          <reference field="0" count="1" defaultSubtotal="1">
            <x v="46"/>
          </reference>
        </references>
      </pivotArea>
    </format>
    <format dxfId="965">
      <pivotArea dataOnly="0" labelOnly="1" fieldPosition="0">
        <references count="1">
          <reference field="0" count="1">
            <x v="47"/>
          </reference>
        </references>
      </pivotArea>
    </format>
    <format dxfId="964">
      <pivotArea dataOnly="0" labelOnly="1" offset="A256" fieldPosition="0">
        <references count="1">
          <reference field="0" count="1" defaultSubtotal="1">
            <x v="47"/>
          </reference>
        </references>
      </pivotArea>
    </format>
    <format dxfId="963">
      <pivotArea dataOnly="0" labelOnly="1" fieldPosition="0">
        <references count="1">
          <reference field="0" count="1">
            <x v="48"/>
          </reference>
        </references>
      </pivotArea>
    </format>
    <format dxfId="962">
      <pivotArea dataOnly="0" labelOnly="1" offset="A256" fieldPosition="0">
        <references count="1">
          <reference field="0" count="1" defaultSubtotal="1">
            <x v="48"/>
          </reference>
        </references>
      </pivotArea>
    </format>
    <format dxfId="961">
      <pivotArea dataOnly="0" labelOnly="1" fieldPosition="0">
        <references count="1">
          <reference field="0" count="1">
            <x v="49"/>
          </reference>
        </references>
      </pivotArea>
    </format>
    <format dxfId="960">
      <pivotArea dataOnly="0" labelOnly="1" offset="A256" fieldPosition="0">
        <references count="1">
          <reference field="0" count="1" defaultSubtotal="1">
            <x v="49"/>
          </reference>
        </references>
      </pivotArea>
    </format>
    <format dxfId="959">
      <pivotArea dataOnly="0" labelOnly="1" fieldPosition="0">
        <references count="1">
          <reference field="0" count="1">
            <x v="50"/>
          </reference>
        </references>
      </pivotArea>
    </format>
    <format dxfId="958">
      <pivotArea dataOnly="0" labelOnly="1" offset="A256" fieldPosition="0">
        <references count="1">
          <reference field="0" count="1" defaultSubtotal="1">
            <x v="50"/>
          </reference>
        </references>
      </pivotArea>
    </format>
    <format dxfId="957">
      <pivotArea dataOnly="0" labelOnly="1" fieldPosition="0">
        <references count="1">
          <reference field="0" count="1">
            <x v="51"/>
          </reference>
        </references>
      </pivotArea>
    </format>
    <format dxfId="956">
      <pivotArea dataOnly="0" labelOnly="1" offset="A256" fieldPosition="0">
        <references count="1">
          <reference field="0" count="1" defaultSubtotal="1">
            <x v="51"/>
          </reference>
        </references>
      </pivotArea>
    </format>
    <format dxfId="955">
      <pivotArea dataOnly="0" labelOnly="1" fieldPosition="0">
        <references count="1">
          <reference field="0" count="1">
            <x v="52"/>
          </reference>
        </references>
      </pivotArea>
    </format>
    <format dxfId="954">
      <pivotArea dataOnly="0" labelOnly="1" offset="A256" fieldPosition="0">
        <references count="1">
          <reference field="0" count="1" defaultSubtotal="1">
            <x v="52"/>
          </reference>
        </references>
      </pivotArea>
    </format>
    <format dxfId="953">
      <pivotArea dataOnly="0" labelOnly="1" fieldPosition="0">
        <references count="1">
          <reference field="0" count="1">
            <x v="53"/>
          </reference>
        </references>
      </pivotArea>
    </format>
    <format dxfId="952">
      <pivotArea dataOnly="0" labelOnly="1" offset="A256" fieldPosition="0">
        <references count="1">
          <reference field="0" count="1" defaultSubtotal="1">
            <x v="53"/>
          </reference>
        </references>
      </pivotArea>
    </format>
    <format dxfId="951">
      <pivotArea dataOnly="0" labelOnly="1" fieldPosition="0">
        <references count="1">
          <reference field="0" count="1">
            <x v="54"/>
          </reference>
        </references>
      </pivotArea>
    </format>
    <format dxfId="950">
      <pivotArea dataOnly="0" labelOnly="1" offset="A256" fieldPosition="0">
        <references count="1">
          <reference field="0" count="1" defaultSubtotal="1">
            <x v="54"/>
          </reference>
        </references>
      </pivotArea>
    </format>
    <format dxfId="949">
      <pivotArea dataOnly="0" labelOnly="1" fieldPosition="0">
        <references count="1">
          <reference field="0" count="1">
            <x v="55"/>
          </reference>
        </references>
      </pivotArea>
    </format>
    <format dxfId="948">
      <pivotArea dataOnly="0" labelOnly="1" offset="A256" fieldPosition="0">
        <references count="1">
          <reference field="0" count="1" defaultSubtotal="1">
            <x v="55"/>
          </reference>
        </references>
      </pivotArea>
    </format>
    <format dxfId="947">
      <pivotArea dataOnly="0" labelOnly="1" fieldPosition="0">
        <references count="1">
          <reference field="0" count="1">
            <x v="56"/>
          </reference>
        </references>
      </pivotArea>
    </format>
    <format dxfId="946">
      <pivotArea dataOnly="0" labelOnly="1" offset="A256" fieldPosition="0">
        <references count="1">
          <reference field="0" count="1" defaultSubtotal="1">
            <x v="56"/>
          </reference>
        </references>
      </pivotArea>
    </format>
    <format dxfId="945">
      <pivotArea dataOnly="0" labelOnly="1" fieldPosition="0">
        <references count="1">
          <reference field="0" count="1">
            <x v="57"/>
          </reference>
        </references>
      </pivotArea>
    </format>
    <format dxfId="944">
      <pivotArea dataOnly="0" labelOnly="1" offset="A256" fieldPosition="0">
        <references count="1">
          <reference field="0" count="1" defaultSubtotal="1">
            <x v="57"/>
          </reference>
        </references>
      </pivotArea>
    </format>
    <format dxfId="943">
      <pivotArea dataOnly="0" labelOnly="1" fieldPosition="0">
        <references count="1">
          <reference field="0" count="1">
            <x v="58"/>
          </reference>
        </references>
      </pivotArea>
    </format>
    <format dxfId="942">
      <pivotArea dataOnly="0" labelOnly="1" offset="A256" fieldPosition="0">
        <references count="1">
          <reference field="0" count="1" defaultSubtotal="1">
            <x v="58"/>
          </reference>
        </references>
      </pivotArea>
    </format>
    <format dxfId="941">
      <pivotArea dataOnly="0" labelOnly="1" fieldPosition="0">
        <references count="1">
          <reference field="0" count="1">
            <x v="59"/>
          </reference>
        </references>
      </pivotArea>
    </format>
    <format dxfId="940">
      <pivotArea dataOnly="0" labelOnly="1" offset="A256" fieldPosition="0">
        <references count="1">
          <reference field="0" count="1" defaultSubtotal="1">
            <x v="59"/>
          </reference>
        </references>
      </pivotArea>
    </format>
    <format dxfId="939">
      <pivotArea dataOnly="0" labelOnly="1" fieldPosition="0">
        <references count="1">
          <reference field="0" count="1">
            <x v="60"/>
          </reference>
        </references>
      </pivotArea>
    </format>
    <format dxfId="938">
      <pivotArea dataOnly="0" labelOnly="1" offset="A256" fieldPosition="0">
        <references count="1">
          <reference field="0" count="1" defaultSubtotal="1">
            <x v="60"/>
          </reference>
        </references>
      </pivotArea>
    </format>
    <format dxfId="937">
      <pivotArea dataOnly="0" labelOnly="1" fieldPosition="0">
        <references count="1">
          <reference field="0" count="1">
            <x v="61"/>
          </reference>
        </references>
      </pivotArea>
    </format>
    <format dxfId="936">
      <pivotArea dataOnly="0" labelOnly="1" offset="A256" fieldPosition="0">
        <references count="1">
          <reference field="0" count="1" defaultSubtotal="1">
            <x v="61"/>
          </reference>
        </references>
      </pivotArea>
    </format>
    <format dxfId="935">
      <pivotArea dataOnly="0" labelOnly="1" fieldPosition="0">
        <references count="1">
          <reference field="0" count="1">
            <x v="62"/>
          </reference>
        </references>
      </pivotArea>
    </format>
    <format dxfId="934">
      <pivotArea dataOnly="0" labelOnly="1" offset="A256" fieldPosition="0">
        <references count="1">
          <reference field="0" count="1" defaultSubtotal="1">
            <x v="62"/>
          </reference>
        </references>
      </pivotArea>
    </format>
    <format dxfId="933">
      <pivotArea dataOnly="0" labelOnly="1" fieldPosition="0">
        <references count="1">
          <reference field="0" count="1">
            <x v="63"/>
          </reference>
        </references>
      </pivotArea>
    </format>
    <format dxfId="932">
      <pivotArea dataOnly="0" labelOnly="1" offset="A256" fieldPosition="0">
        <references count="1">
          <reference field="0" count="1" defaultSubtotal="1">
            <x v="63"/>
          </reference>
        </references>
      </pivotArea>
    </format>
    <format dxfId="931">
      <pivotArea dataOnly="0" labelOnly="1" fieldPosition="0">
        <references count="1">
          <reference field="0" count="1">
            <x v="64"/>
          </reference>
        </references>
      </pivotArea>
    </format>
    <format dxfId="930">
      <pivotArea dataOnly="0" labelOnly="1" offset="A256" fieldPosition="0">
        <references count="1">
          <reference field="0" count="1" defaultSubtotal="1">
            <x v="64"/>
          </reference>
        </references>
      </pivotArea>
    </format>
    <format dxfId="929">
      <pivotArea dataOnly="0" labelOnly="1" fieldPosition="0">
        <references count="1">
          <reference field="0" count="1">
            <x v="65"/>
          </reference>
        </references>
      </pivotArea>
    </format>
    <format dxfId="928">
      <pivotArea dataOnly="0" labelOnly="1" offset="A256" fieldPosition="0">
        <references count="1">
          <reference field="0" count="1" defaultSubtotal="1">
            <x v="65"/>
          </reference>
        </references>
      </pivotArea>
    </format>
    <format dxfId="927">
      <pivotArea dataOnly="0" labelOnly="1" fieldPosition="0">
        <references count="1">
          <reference field="0" count="1">
            <x v="66"/>
          </reference>
        </references>
      </pivotArea>
    </format>
    <format dxfId="926">
      <pivotArea dataOnly="0" labelOnly="1" offset="A256" fieldPosition="0">
        <references count="1">
          <reference field="0" count="1" defaultSubtotal="1">
            <x v="66"/>
          </reference>
        </references>
      </pivotArea>
    </format>
    <format dxfId="925">
      <pivotArea dataOnly="0" labelOnly="1" fieldPosition="0">
        <references count="1">
          <reference field="0" count="1">
            <x v="67"/>
          </reference>
        </references>
      </pivotArea>
    </format>
    <format dxfId="924">
      <pivotArea dataOnly="0" labelOnly="1" offset="A256" fieldPosition="0">
        <references count="1">
          <reference field="0" count="1" defaultSubtotal="1">
            <x v="67"/>
          </reference>
        </references>
      </pivotArea>
    </format>
    <format dxfId="923">
      <pivotArea dataOnly="0" labelOnly="1" fieldPosition="0">
        <references count="1">
          <reference field="0" count="1">
            <x v="68"/>
          </reference>
        </references>
      </pivotArea>
    </format>
    <format dxfId="922">
      <pivotArea dataOnly="0" labelOnly="1" offset="A256" fieldPosition="0">
        <references count="1">
          <reference field="0" count="1" defaultSubtotal="1">
            <x v="68"/>
          </reference>
        </references>
      </pivotArea>
    </format>
    <format dxfId="921">
      <pivotArea dataOnly="0" labelOnly="1" fieldPosition="0">
        <references count="1">
          <reference field="0" count="1">
            <x v="69"/>
          </reference>
        </references>
      </pivotArea>
    </format>
    <format dxfId="920">
      <pivotArea dataOnly="0" labelOnly="1" offset="A256" fieldPosition="0">
        <references count="1">
          <reference field="0" count="1" defaultSubtotal="1">
            <x v="69"/>
          </reference>
        </references>
      </pivotArea>
    </format>
    <format dxfId="919">
      <pivotArea dataOnly="0" labelOnly="1" fieldPosition="0">
        <references count="1">
          <reference field="0" count="1">
            <x v="70"/>
          </reference>
        </references>
      </pivotArea>
    </format>
    <format dxfId="918">
      <pivotArea dataOnly="0" labelOnly="1" offset="A256" fieldPosition="0">
        <references count="1">
          <reference field="0" count="1" defaultSubtotal="1">
            <x v="70"/>
          </reference>
        </references>
      </pivotArea>
    </format>
    <format dxfId="917">
      <pivotArea dataOnly="0" labelOnly="1" fieldPosition="0">
        <references count="1">
          <reference field="0" count="1">
            <x v="71"/>
          </reference>
        </references>
      </pivotArea>
    </format>
    <format dxfId="916">
      <pivotArea dataOnly="0" labelOnly="1" offset="A256" fieldPosition="0">
        <references count="1">
          <reference field="0" count="1" defaultSubtotal="1">
            <x v="71"/>
          </reference>
        </references>
      </pivotArea>
    </format>
    <format dxfId="915">
      <pivotArea dataOnly="0" labelOnly="1" fieldPosition="0">
        <references count="1">
          <reference field="0" count="1">
            <x v="72"/>
          </reference>
        </references>
      </pivotArea>
    </format>
    <format dxfId="914">
      <pivotArea dataOnly="0" labelOnly="1" offset="A256" fieldPosition="0">
        <references count="1">
          <reference field="0" count="1" defaultSubtotal="1">
            <x v="72"/>
          </reference>
        </references>
      </pivotArea>
    </format>
    <format dxfId="913">
      <pivotArea dataOnly="0" labelOnly="1" fieldPosition="0">
        <references count="1">
          <reference field="0" count="1">
            <x v="73"/>
          </reference>
        </references>
      </pivotArea>
    </format>
    <format dxfId="912">
      <pivotArea dataOnly="0" labelOnly="1" offset="A256" fieldPosition="0">
        <references count="1">
          <reference field="0" count="1" defaultSubtotal="1">
            <x v="73"/>
          </reference>
        </references>
      </pivotArea>
    </format>
    <format dxfId="911">
      <pivotArea dataOnly="0" labelOnly="1" fieldPosition="0">
        <references count="1">
          <reference field="0" count="1">
            <x v="74"/>
          </reference>
        </references>
      </pivotArea>
    </format>
    <format dxfId="910">
      <pivotArea dataOnly="0" labelOnly="1" offset="A256" fieldPosition="0">
        <references count="1">
          <reference field="0" count="1" defaultSubtotal="1">
            <x v="74"/>
          </reference>
        </references>
      </pivotArea>
    </format>
    <format dxfId="909">
      <pivotArea dataOnly="0" labelOnly="1" fieldPosition="0">
        <references count="1">
          <reference field="0" count="1">
            <x v="75"/>
          </reference>
        </references>
      </pivotArea>
    </format>
    <format dxfId="908">
      <pivotArea dataOnly="0" labelOnly="1" offset="A256" fieldPosition="0">
        <references count="1">
          <reference field="0" count="1" defaultSubtotal="1">
            <x v="75"/>
          </reference>
        </references>
      </pivotArea>
    </format>
    <format dxfId="907">
      <pivotArea dataOnly="0" labelOnly="1" fieldPosition="0">
        <references count="1">
          <reference field="0" count="1">
            <x v="76"/>
          </reference>
        </references>
      </pivotArea>
    </format>
    <format dxfId="906">
      <pivotArea dataOnly="0" labelOnly="1" offset="A256" fieldPosition="0">
        <references count="1">
          <reference field="0" count="1" defaultSubtotal="1">
            <x v="76"/>
          </reference>
        </references>
      </pivotArea>
    </format>
    <format dxfId="905">
      <pivotArea dataOnly="0" labelOnly="1" fieldPosition="0">
        <references count="1">
          <reference field="0" count="1">
            <x v="77"/>
          </reference>
        </references>
      </pivotArea>
    </format>
    <format dxfId="904">
      <pivotArea dataOnly="0" labelOnly="1" offset="A256" fieldPosition="0">
        <references count="1">
          <reference field="0" count="1" defaultSubtotal="1">
            <x v="77"/>
          </reference>
        </references>
      </pivotArea>
    </format>
    <format dxfId="903">
      <pivotArea dataOnly="0" labelOnly="1" fieldPosition="0">
        <references count="1">
          <reference field="0" count="1">
            <x v="78"/>
          </reference>
        </references>
      </pivotArea>
    </format>
    <format dxfId="902">
      <pivotArea dataOnly="0" labelOnly="1" offset="A256" fieldPosition="0">
        <references count="1">
          <reference field="0" count="1" defaultSubtotal="1">
            <x v="78"/>
          </reference>
        </references>
      </pivotArea>
    </format>
    <format dxfId="901">
      <pivotArea dataOnly="0" labelOnly="1" fieldPosition="0">
        <references count="1">
          <reference field="0" count="1">
            <x v="79"/>
          </reference>
        </references>
      </pivotArea>
    </format>
    <format dxfId="900">
      <pivotArea dataOnly="0" labelOnly="1" offset="A256" fieldPosition="0">
        <references count="1">
          <reference field="0" count="1" defaultSubtotal="1">
            <x v="79"/>
          </reference>
        </references>
      </pivotArea>
    </format>
    <format dxfId="899">
      <pivotArea dataOnly="0" labelOnly="1" fieldPosition="0">
        <references count="1">
          <reference field="0" count="1">
            <x v="80"/>
          </reference>
        </references>
      </pivotArea>
    </format>
    <format dxfId="898">
      <pivotArea dataOnly="0" labelOnly="1" offset="A256" fieldPosition="0">
        <references count="1">
          <reference field="0" count="1" defaultSubtotal="1">
            <x v="80"/>
          </reference>
        </references>
      </pivotArea>
    </format>
    <format dxfId="897">
      <pivotArea dataOnly="0" labelOnly="1" fieldPosition="0">
        <references count="1">
          <reference field="0" count="1">
            <x v="81"/>
          </reference>
        </references>
      </pivotArea>
    </format>
    <format dxfId="896">
      <pivotArea dataOnly="0" labelOnly="1" offset="A256" fieldPosition="0">
        <references count="1">
          <reference field="0" count="1" defaultSubtotal="1">
            <x v="81"/>
          </reference>
        </references>
      </pivotArea>
    </format>
    <format dxfId="895">
      <pivotArea dataOnly="0" labelOnly="1" fieldPosition="0">
        <references count="1">
          <reference field="0" count="1">
            <x v="82"/>
          </reference>
        </references>
      </pivotArea>
    </format>
    <format dxfId="894">
      <pivotArea dataOnly="0" labelOnly="1" offset="A256" fieldPosition="0">
        <references count="1">
          <reference field="0" count="1" defaultSubtotal="1">
            <x v="82"/>
          </reference>
        </references>
      </pivotArea>
    </format>
    <format dxfId="893">
      <pivotArea dataOnly="0" labelOnly="1" fieldPosition="0">
        <references count="1">
          <reference field="0" count="1">
            <x v="83"/>
          </reference>
        </references>
      </pivotArea>
    </format>
    <format dxfId="892">
      <pivotArea dataOnly="0" labelOnly="1" offset="A256" fieldPosition="0">
        <references count="1">
          <reference field="0" count="1" defaultSubtotal="1">
            <x v="83"/>
          </reference>
        </references>
      </pivotArea>
    </format>
    <format dxfId="891">
      <pivotArea dataOnly="0" labelOnly="1" fieldPosition="0">
        <references count="1">
          <reference field="0" count="1">
            <x v="84"/>
          </reference>
        </references>
      </pivotArea>
    </format>
    <format dxfId="890">
      <pivotArea dataOnly="0" labelOnly="1" offset="A256" fieldPosition="0">
        <references count="1">
          <reference field="0" count="1" defaultSubtotal="1">
            <x v="84"/>
          </reference>
        </references>
      </pivotArea>
    </format>
    <format dxfId="889">
      <pivotArea dataOnly="0" labelOnly="1" fieldPosition="0">
        <references count="1">
          <reference field="0" count="1">
            <x v="85"/>
          </reference>
        </references>
      </pivotArea>
    </format>
    <format dxfId="888">
      <pivotArea dataOnly="0" labelOnly="1" offset="A256" fieldPosition="0">
        <references count="1">
          <reference field="0" count="1" defaultSubtotal="1">
            <x v="85"/>
          </reference>
        </references>
      </pivotArea>
    </format>
    <format dxfId="887">
      <pivotArea dataOnly="0" labelOnly="1" fieldPosition="0">
        <references count="1">
          <reference field="0" count="1">
            <x v="86"/>
          </reference>
        </references>
      </pivotArea>
    </format>
    <format dxfId="886">
      <pivotArea dataOnly="0" labelOnly="1" offset="A256" fieldPosition="0">
        <references count="1">
          <reference field="0" count="1" defaultSubtotal="1">
            <x v="86"/>
          </reference>
        </references>
      </pivotArea>
    </format>
    <format dxfId="885">
      <pivotArea dataOnly="0" labelOnly="1" fieldPosition="0">
        <references count="1">
          <reference field="0" count="1">
            <x v="87"/>
          </reference>
        </references>
      </pivotArea>
    </format>
    <format dxfId="884">
      <pivotArea dataOnly="0" labelOnly="1" offset="A256" fieldPosition="0">
        <references count="1">
          <reference field="0" count="1" defaultSubtotal="1">
            <x v="87"/>
          </reference>
        </references>
      </pivotArea>
    </format>
    <format dxfId="883">
      <pivotArea dataOnly="0" labelOnly="1" fieldPosition="0">
        <references count="1">
          <reference field="0" count="1">
            <x v="88"/>
          </reference>
        </references>
      </pivotArea>
    </format>
    <format dxfId="882">
      <pivotArea dataOnly="0" labelOnly="1" offset="A256" fieldPosition="0">
        <references count="1">
          <reference field="0" count="1" defaultSubtotal="1">
            <x v="88"/>
          </reference>
        </references>
      </pivotArea>
    </format>
    <format dxfId="881">
      <pivotArea dataOnly="0" labelOnly="1" fieldPosition="0">
        <references count="1">
          <reference field="0" count="1">
            <x v="89"/>
          </reference>
        </references>
      </pivotArea>
    </format>
    <format dxfId="880">
      <pivotArea dataOnly="0" labelOnly="1" offset="A256" fieldPosition="0">
        <references count="1">
          <reference field="0" count="1" defaultSubtotal="1">
            <x v="89"/>
          </reference>
        </references>
      </pivotArea>
    </format>
    <format dxfId="879">
      <pivotArea dataOnly="0" labelOnly="1" fieldPosition="0">
        <references count="1">
          <reference field="0" count="1">
            <x v="90"/>
          </reference>
        </references>
      </pivotArea>
    </format>
    <format dxfId="878">
      <pivotArea dataOnly="0" labelOnly="1" offset="A256" fieldPosition="0">
        <references count="1">
          <reference field="0" count="1" defaultSubtotal="1">
            <x v="90"/>
          </reference>
        </references>
      </pivotArea>
    </format>
    <format dxfId="877">
      <pivotArea dataOnly="0" labelOnly="1" fieldPosition="0">
        <references count="1">
          <reference field="0" count="1">
            <x v="91"/>
          </reference>
        </references>
      </pivotArea>
    </format>
    <format dxfId="876">
      <pivotArea dataOnly="0" labelOnly="1" offset="A256" fieldPosition="0">
        <references count="1">
          <reference field="0" count="1" defaultSubtotal="1">
            <x v="91"/>
          </reference>
        </references>
      </pivotArea>
    </format>
    <format dxfId="875">
      <pivotArea dataOnly="0" labelOnly="1" fieldPosition="0">
        <references count="1">
          <reference field="0" count="1">
            <x v="92"/>
          </reference>
        </references>
      </pivotArea>
    </format>
    <format dxfId="874">
      <pivotArea dataOnly="0" labelOnly="1" offset="A256" fieldPosition="0">
        <references count="1">
          <reference field="0" count="1" defaultSubtotal="1">
            <x v="92"/>
          </reference>
        </references>
      </pivotArea>
    </format>
    <format dxfId="873">
      <pivotArea dataOnly="0" labelOnly="1" fieldPosition="0">
        <references count="1">
          <reference field="0" count="1">
            <x v="93"/>
          </reference>
        </references>
      </pivotArea>
    </format>
    <format dxfId="872">
      <pivotArea dataOnly="0" labelOnly="1" offset="A256" fieldPosition="0">
        <references count="1">
          <reference field="0" count="1" defaultSubtotal="1">
            <x v="93"/>
          </reference>
        </references>
      </pivotArea>
    </format>
    <format dxfId="871">
      <pivotArea dataOnly="0" labelOnly="1" fieldPosition="0">
        <references count="1">
          <reference field="0" count="1">
            <x v="94"/>
          </reference>
        </references>
      </pivotArea>
    </format>
    <format dxfId="870">
      <pivotArea dataOnly="0" labelOnly="1" offset="A256" fieldPosition="0">
        <references count="1">
          <reference field="0" count="1" defaultSubtotal="1">
            <x v="94"/>
          </reference>
        </references>
      </pivotArea>
    </format>
    <format dxfId="869">
      <pivotArea dataOnly="0" labelOnly="1" fieldPosition="0">
        <references count="1">
          <reference field="0" count="1">
            <x v="95"/>
          </reference>
        </references>
      </pivotArea>
    </format>
    <format dxfId="868">
      <pivotArea dataOnly="0" labelOnly="1" offset="A256" fieldPosition="0">
        <references count="1">
          <reference field="0" count="1" defaultSubtotal="1">
            <x v="95"/>
          </reference>
        </references>
      </pivotArea>
    </format>
    <format dxfId="867">
      <pivotArea dataOnly="0" labelOnly="1" fieldPosition="0">
        <references count="1">
          <reference field="0" count="1">
            <x v="96"/>
          </reference>
        </references>
      </pivotArea>
    </format>
    <format dxfId="866">
      <pivotArea dataOnly="0" labelOnly="1" offset="A256" fieldPosition="0">
        <references count="1">
          <reference field="0" count="1" defaultSubtotal="1">
            <x v="96"/>
          </reference>
        </references>
      </pivotArea>
    </format>
    <format dxfId="865">
      <pivotArea dataOnly="0" labelOnly="1" fieldPosition="0">
        <references count="1">
          <reference field="0" count="1">
            <x v="97"/>
          </reference>
        </references>
      </pivotArea>
    </format>
    <format dxfId="864">
      <pivotArea dataOnly="0" labelOnly="1" offset="A256" fieldPosition="0">
        <references count="1">
          <reference field="0" count="1" defaultSubtotal="1">
            <x v="97"/>
          </reference>
        </references>
      </pivotArea>
    </format>
    <format dxfId="863">
      <pivotArea dataOnly="0" labelOnly="1" fieldPosition="0">
        <references count="1">
          <reference field="0" count="1">
            <x v="98"/>
          </reference>
        </references>
      </pivotArea>
    </format>
    <format dxfId="862">
      <pivotArea dataOnly="0" labelOnly="1" offset="A256" fieldPosition="0">
        <references count="1">
          <reference field="0" count="1" defaultSubtotal="1">
            <x v="98"/>
          </reference>
        </references>
      </pivotArea>
    </format>
    <format dxfId="861">
      <pivotArea dataOnly="0" labelOnly="1" fieldPosition="0">
        <references count="1">
          <reference field="0" count="1">
            <x v="99"/>
          </reference>
        </references>
      </pivotArea>
    </format>
    <format dxfId="860">
      <pivotArea dataOnly="0" labelOnly="1" offset="A256" fieldPosition="0">
        <references count="1">
          <reference field="0" count="1" defaultSubtotal="1">
            <x v="99"/>
          </reference>
        </references>
      </pivotArea>
    </format>
    <format dxfId="859">
      <pivotArea dataOnly="0" labelOnly="1" fieldPosition="0">
        <references count="1">
          <reference field="0" count="1">
            <x v="100"/>
          </reference>
        </references>
      </pivotArea>
    </format>
    <format dxfId="858">
      <pivotArea dataOnly="0" labelOnly="1" offset="A256" fieldPosition="0">
        <references count="1">
          <reference field="0" count="1" defaultSubtotal="1">
            <x v="100"/>
          </reference>
        </references>
      </pivotArea>
    </format>
    <format dxfId="857">
      <pivotArea dataOnly="0" labelOnly="1" fieldPosition="0">
        <references count="1">
          <reference field="0" count="1">
            <x v="101"/>
          </reference>
        </references>
      </pivotArea>
    </format>
    <format dxfId="856">
      <pivotArea dataOnly="0" labelOnly="1" offset="A256" fieldPosition="0">
        <references count="1">
          <reference field="0" count="1" defaultSubtotal="1">
            <x v="101"/>
          </reference>
        </references>
      </pivotArea>
    </format>
    <format dxfId="855">
      <pivotArea dataOnly="0" labelOnly="1" fieldPosition="0">
        <references count="1">
          <reference field="0" count="1">
            <x v="102"/>
          </reference>
        </references>
      </pivotArea>
    </format>
    <format dxfId="854">
      <pivotArea dataOnly="0" labelOnly="1" offset="A256" fieldPosition="0">
        <references count="1">
          <reference field="0" count="1" defaultSubtotal="1">
            <x v="102"/>
          </reference>
        </references>
      </pivotArea>
    </format>
    <format dxfId="853">
      <pivotArea dataOnly="0" labelOnly="1" fieldPosition="0">
        <references count="1">
          <reference field="0" count="1">
            <x v="103"/>
          </reference>
        </references>
      </pivotArea>
    </format>
    <format dxfId="852">
      <pivotArea dataOnly="0" labelOnly="1" offset="A256" fieldPosition="0">
        <references count="1">
          <reference field="0" count="1" defaultSubtotal="1">
            <x v="103"/>
          </reference>
        </references>
      </pivotArea>
    </format>
    <format dxfId="851">
      <pivotArea dataOnly="0" labelOnly="1" fieldPosition="0">
        <references count="1">
          <reference field="0" count="1">
            <x v="104"/>
          </reference>
        </references>
      </pivotArea>
    </format>
    <format dxfId="850">
      <pivotArea dataOnly="0" labelOnly="1" offset="A256" fieldPosition="0">
        <references count="1">
          <reference field="0" count="1" defaultSubtotal="1">
            <x v="104"/>
          </reference>
        </references>
      </pivotArea>
    </format>
    <format dxfId="849">
      <pivotArea dataOnly="0" labelOnly="1" fieldPosition="0">
        <references count="1">
          <reference field="0" count="1">
            <x v="105"/>
          </reference>
        </references>
      </pivotArea>
    </format>
    <format dxfId="848">
      <pivotArea dataOnly="0" labelOnly="1" offset="A256" fieldPosition="0">
        <references count="1">
          <reference field="0" count="1" defaultSubtotal="1">
            <x v="105"/>
          </reference>
        </references>
      </pivotArea>
    </format>
    <format dxfId="847">
      <pivotArea dataOnly="0" labelOnly="1" fieldPosition="0">
        <references count="1">
          <reference field="0" count="1">
            <x v="106"/>
          </reference>
        </references>
      </pivotArea>
    </format>
    <format dxfId="846">
      <pivotArea dataOnly="0" labelOnly="1" offset="A256" fieldPosition="0">
        <references count="1">
          <reference field="0" count="1" defaultSubtotal="1">
            <x v="106"/>
          </reference>
        </references>
      </pivotArea>
    </format>
    <format dxfId="845">
      <pivotArea dataOnly="0" labelOnly="1" fieldPosition="0">
        <references count="1">
          <reference field="0" count="1">
            <x v="107"/>
          </reference>
        </references>
      </pivotArea>
    </format>
    <format dxfId="844">
      <pivotArea dataOnly="0" labelOnly="1" offset="A256" fieldPosition="0">
        <references count="1">
          <reference field="0" count="1" defaultSubtotal="1">
            <x v="107"/>
          </reference>
        </references>
      </pivotArea>
    </format>
    <format dxfId="843">
      <pivotArea dataOnly="0" labelOnly="1" fieldPosition="0">
        <references count="1">
          <reference field="0" count="1">
            <x v="108"/>
          </reference>
        </references>
      </pivotArea>
    </format>
    <format dxfId="842">
      <pivotArea dataOnly="0" labelOnly="1" offset="A256" fieldPosition="0">
        <references count="1">
          <reference field="0" count="1" defaultSubtotal="1">
            <x v="108"/>
          </reference>
        </references>
      </pivotArea>
    </format>
    <format dxfId="841">
      <pivotArea dataOnly="0" labelOnly="1" fieldPosition="0">
        <references count="1">
          <reference field="0" count="1">
            <x v="109"/>
          </reference>
        </references>
      </pivotArea>
    </format>
    <format dxfId="840">
      <pivotArea dataOnly="0" labelOnly="1" offset="A256" fieldPosition="0">
        <references count="1">
          <reference field="0" count="1" defaultSubtotal="1">
            <x v="109"/>
          </reference>
        </references>
      </pivotArea>
    </format>
    <format dxfId="839">
      <pivotArea dataOnly="0" labelOnly="1" fieldPosition="0">
        <references count="1">
          <reference field="0" count="1">
            <x v="110"/>
          </reference>
        </references>
      </pivotArea>
    </format>
    <format dxfId="838">
      <pivotArea dataOnly="0" labelOnly="1" offset="A256" fieldPosition="0">
        <references count="1">
          <reference field="0" count="1" defaultSubtotal="1">
            <x v="110"/>
          </reference>
        </references>
      </pivotArea>
    </format>
    <format dxfId="837">
      <pivotArea dataOnly="0" labelOnly="1" fieldPosition="0">
        <references count="1">
          <reference field="0" count="1">
            <x v="111"/>
          </reference>
        </references>
      </pivotArea>
    </format>
    <format dxfId="836">
      <pivotArea dataOnly="0" labelOnly="1" offset="A256" fieldPosition="0">
        <references count="1">
          <reference field="0" count="1" defaultSubtotal="1">
            <x v="111"/>
          </reference>
        </references>
      </pivotArea>
    </format>
    <format dxfId="835">
      <pivotArea dataOnly="0" labelOnly="1" fieldPosition="0">
        <references count="1">
          <reference field="0" count="1">
            <x v="112"/>
          </reference>
        </references>
      </pivotArea>
    </format>
    <format dxfId="834">
      <pivotArea dataOnly="0" labelOnly="1" offset="A256" fieldPosition="0">
        <references count="1">
          <reference field="0" count="1" defaultSubtotal="1">
            <x v="112"/>
          </reference>
        </references>
      </pivotArea>
    </format>
    <format dxfId="833">
      <pivotArea dataOnly="0" labelOnly="1" fieldPosition="0">
        <references count="1">
          <reference field="0" count="1">
            <x v="113"/>
          </reference>
        </references>
      </pivotArea>
    </format>
    <format dxfId="832">
      <pivotArea dataOnly="0" labelOnly="1" offset="A256" fieldPosition="0">
        <references count="1">
          <reference field="0" count="1" defaultSubtotal="1">
            <x v="113"/>
          </reference>
        </references>
      </pivotArea>
    </format>
    <format dxfId="831">
      <pivotArea dataOnly="0" labelOnly="1" fieldPosition="0">
        <references count="1">
          <reference field="0" count="1">
            <x v="114"/>
          </reference>
        </references>
      </pivotArea>
    </format>
    <format dxfId="830">
      <pivotArea dataOnly="0" labelOnly="1" offset="A256" fieldPosition="0">
        <references count="1">
          <reference field="0" count="1" defaultSubtotal="1">
            <x v="114"/>
          </reference>
        </references>
      </pivotArea>
    </format>
    <format dxfId="829">
      <pivotArea dataOnly="0" labelOnly="1" fieldPosition="0">
        <references count="1">
          <reference field="0" count="1">
            <x v="115"/>
          </reference>
        </references>
      </pivotArea>
    </format>
    <format dxfId="828">
      <pivotArea dataOnly="0" labelOnly="1" offset="A256" fieldPosition="0">
        <references count="1">
          <reference field="0" count="1" defaultSubtotal="1">
            <x v="115"/>
          </reference>
        </references>
      </pivotArea>
    </format>
    <format dxfId="827">
      <pivotArea dataOnly="0" labelOnly="1" fieldPosition="0">
        <references count="1">
          <reference field="0" count="1">
            <x v="116"/>
          </reference>
        </references>
      </pivotArea>
    </format>
    <format dxfId="826">
      <pivotArea dataOnly="0" labelOnly="1" offset="A256" fieldPosition="0">
        <references count="1">
          <reference field="0" count="1" defaultSubtotal="1">
            <x v="116"/>
          </reference>
        </references>
      </pivotArea>
    </format>
    <format dxfId="825">
      <pivotArea dataOnly="0" labelOnly="1" fieldPosition="0">
        <references count="1">
          <reference field="0" count="1">
            <x v="117"/>
          </reference>
        </references>
      </pivotArea>
    </format>
    <format dxfId="824">
      <pivotArea dataOnly="0" labelOnly="1" offset="A256" fieldPosition="0">
        <references count="1">
          <reference field="0" count="1" defaultSubtotal="1">
            <x v="117"/>
          </reference>
        </references>
      </pivotArea>
    </format>
    <format dxfId="823">
      <pivotArea dataOnly="0" labelOnly="1" fieldPosition="0">
        <references count="1">
          <reference field="0" count="1">
            <x v="118"/>
          </reference>
        </references>
      </pivotArea>
    </format>
    <format dxfId="822">
      <pivotArea dataOnly="0" labelOnly="1" offset="A256" fieldPosition="0">
        <references count="1">
          <reference field="0" count="1" defaultSubtotal="1">
            <x v="118"/>
          </reference>
        </references>
      </pivotArea>
    </format>
    <format dxfId="821">
      <pivotArea dataOnly="0" labelOnly="1" fieldPosition="0">
        <references count="1">
          <reference field="0" count="1">
            <x v="119"/>
          </reference>
        </references>
      </pivotArea>
    </format>
    <format dxfId="820">
      <pivotArea dataOnly="0" labelOnly="1" offset="A256" fieldPosition="0">
        <references count="1">
          <reference field="0" count="1" defaultSubtotal="1">
            <x v="119"/>
          </reference>
        </references>
      </pivotArea>
    </format>
    <format dxfId="819">
      <pivotArea dataOnly="0" labelOnly="1" fieldPosition="0">
        <references count="1">
          <reference field="0" count="1">
            <x v="120"/>
          </reference>
        </references>
      </pivotArea>
    </format>
    <format dxfId="818">
      <pivotArea dataOnly="0" labelOnly="1" offset="A256" fieldPosition="0">
        <references count="1">
          <reference field="0" count="1" defaultSubtotal="1">
            <x v="120"/>
          </reference>
        </references>
      </pivotArea>
    </format>
    <format dxfId="817">
      <pivotArea dataOnly="0" labelOnly="1" fieldPosition="0">
        <references count="1">
          <reference field="0" count="1">
            <x v="121"/>
          </reference>
        </references>
      </pivotArea>
    </format>
    <format dxfId="816">
      <pivotArea dataOnly="0" labelOnly="1" offset="A256" fieldPosition="0">
        <references count="1">
          <reference field="0" count="1" defaultSubtotal="1">
            <x v="121"/>
          </reference>
        </references>
      </pivotArea>
    </format>
    <format dxfId="815">
      <pivotArea dataOnly="0" labelOnly="1" fieldPosition="0">
        <references count="1">
          <reference field="0" count="1">
            <x v="122"/>
          </reference>
        </references>
      </pivotArea>
    </format>
    <format dxfId="814">
      <pivotArea dataOnly="0" labelOnly="1" offset="A256" fieldPosition="0">
        <references count="1">
          <reference field="0" count="1" defaultSubtotal="1">
            <x v="122"/>
          </reference>
        </references>
      </pivotArea>
    </format>
    <format dxfId="813">
      <pivotArea dataOnly="0" labelOnly="1" fieldPosition="0">
        <references count="1">
          <reference field="0" count="1">
            <x v="123"/>
          </reference>
        </references>
      </pivotArea>
    </format>
    <format dxfId="812">
      <pivotArea dataOnly="0" labelOnly="1" offset="A256" fieldPosition="0">
        <references count="1">
          <reference field="0" count="1" defaultSubtotal="1">
            <x v="123"/>
          </reference>
        </references>
      </pivotArea>
    </format>
    <format dxfId="811">
      <pivotArea dataOnly="0" labelOnly="1" fieldPosition="0">
        <references count="1">
          <reference field="0" count="1">
            <x v="124"/>
          </reference>
        </references>
      </pivotArea>
    </format>
    <format dxfId="810">
      <pivotArea dataOnly="0" labelOnly="1" offset="A256" fieldPosition="0">
        <references count="1">
          <reference field="0" count="1" defaultSubtotal="1">
            <x v="124"/>
          </reference>
        </references>
      </pivotArea>
    </format>
    <format dxfId="809">
      <pivotArea dataOnly="0" labelOnly="1" fieldPosition="0">
        <references count="1">
          <reference field="0" count="1">
            <x v="125"/>
          </reference>
        </references>
      </pivotArea>
    </format>
    <format dxfId="808">
      <pivotArea dataOnly="0" labelOnly="1" offset="A256" fieldPosition="0">
        <references count="1">
          <reference field="0" count="1" defaultSubtotal="1">
            <x v="125"/>
          </reference>
        </references>
      </pivotArea>
    </format>
    <format dxfId="807">
      <pivotArea dataOnly="0" labelOnly="1" fieldPosition="0">
        <references count="1">
          <reference field="0" count="1">
            <x v="126"/>
          </reference>
        </references>
      </pivotArea>
    </format>
    <format dxfId="806">
      <pivotArea dataOnly="0" labelOnly="1" offset="A256" fieldPosition="0">
        <references count="1">
          <reference field="0" count="1" defaultSubtotal="1">
            <x v="126"/>
          </reference>
        </references>
      </pivotArea>
    </format>
    <format dxfId="805">
      <pivotArea dataOnly="0" labelOnly="1" fieldPosition="0">
        <references count="1">
          <reference field="0" count="1">
            <x v="127"/>
          </reference>
        </references>
      </pivotArea>
    </format>
    <format dxfId="804">
      <pivotArea dataOnly="0" labelOnly="1" offset="A256" fieldPosition="0">
        <references count="1">
          <reference field="0" count="1" defaultSubtotal="1">
            <x v="127"/>
          </reference>
        </references>
      </pivotArea>
    </format>
    <format dxfId="803">
      <pivotArea dataOnly="0" labelOnly="1" fieldPosition="0">
        <references count="1">
          <reference field="0" count="1">
            <x v="128"/>
          </reference>
        </references>
      </pivotArea>
    </format>
    <format dxfId="802">
      <pivotArea dataOnly="0" labelOnly="1" offset="A256" fieldPosition="0">
        <references count="1">
          <reference field="0" count="1" defaultSubtotal="1">
            <x v="128"/>
          </reference>
        </references>
      </pivotArea>
    </format>
    <format dxfId="801">
      <pivotArea dataOnly="0" labelOnly="1" fieldPosition="0">
        <references count="1">
          <reference field="0" count="1">
            <x v="129"/>
          </reference>
        </references>
      </pivotArea>
    </format>
    <format dxfId="800">
      <pivotArea dataOnly="0" labelOnly="1" offset="A256" fieldPosition="0">
        <references count="1">
          <reference field="0" count="1" defaultSubtotal="1">
            <x v="129"/>
          </reference>
        </references>
      </pivotArea>
    </format>
    <format dxfId="799">
      <pivotArea dataOnly="0" labelOnly="1" fieldPosition="0">
        <references count="1">
          <reference field="0" count="1">
            <x v="130"/>
          </reference>
        </references>
      </pivotArea>
    </format>
    <format dxfId="798">
      <pivotArea dataOnly="0" labelOnly="1" offset="A256" fieldPosition="0">
        <references count="1">
          <reference field="0" count="1" defaultSubtotal="1">
            <x v="130"/>
          </reference>
        </references>
      </pivotArea>
    </format>
    <format dxfId="797">
      <pivotArea dataOnly="0" labelOnly="1" fieldPosition="0">
        <references count="1">
          <reference field="0" count="1">
            <x v="131"/>
          </reference>
        </references>
      </pivotArea>
    </format>
    <format dxfId="796">
      <pivotArea dataOnly="0" labelOnly="1" offset="A256" fieldPosition="0">
        <references count="1">
          <reference field="0" count="1" defaultSubtotal="1">
            <x v="131"/>
          </reference>
        </references>
      </pivotArea>
    </format>
    <format dxfId="795">
      <pivotArea dataOnly="0" labelOnly="1" fieldPosition="0">
        <references count="1">
          <reference field="0" count="1">
            <x v="132"/>
          </reference>
        </references>
      </pivotArea>
    </format>
    <format dxfId="794">
      <pivotArea dataOnly="0" labelOnly="1" offset="A256" fieldPosition="0">
        <references count="1">
          <reference field="0" count="1" defaultSubtotal="1">
            <x v="132"/>
          </reference>
        </references>
      </pivotArea>
    </format>
    <format dxfId="793">
      <pivotArea dataOnly="0" labelOnly="1" fieldPosition="0">
        <references count="1">
          <reference field="0" count="1">
            <x v="133"/>
          </reference>
        </references>
      </pivotArea>
    </format>
    <format dxfId="792">
      <pivotArea dataOnly="0" labelOnly="1" offset="A256" fieldPosition="0">
        <references count="1">
          <reference field="0" count="1" defaultSubtotal="1">
            <x v="133"/>
          </reference>
        </references>
      </pivotArea>
    </format>
    <format dxfId="791">
      <pivotArea dataOnly="0" labelOnly="1" fieldPosition="0">
        <references count="1">
          <reference field="0" count="1">
            <x v="134"/>
          </reference>
        </references>
      </pivotArea>
    </format>
    <format dxfId="790">
      <pivotArea dataOnly="0" labelOnly="1" offset="A256" fieldPosition="0">
        <references count="1">
          <reference field="0" count="1" defaultSubtotal="1">
            <x v="134"/>
          </reference>
        </references>
      </pivotArea>
    </format>
    <format dxfId="789">
      <pivotArea dataOnly="0" labelOnly="1" fieldPosition="0">
        <references count="1">
          <reference field="0" count="1">
            <x v="135"/>
          </reference>
        </references>
      </pivotArea>
    </format>
    <format dxfId="788">
      <pivotArea dataOnly="0" labelOnly="1" offset="A256" fieldPosition="0">
        <references count="1">
          <reference field="0" count="1" defaultSubtotal="1">
            <x v="135"/>
          </reference>
        </references>
      </pivotArea>
    </format>
    <format dxfId="787">
      <pivotArea dataOnly="0" labelOnly="1" fieldPosition="0">
        <references count="1">
          <reference field="0" count="1">
            <x v="136"/>
          </reference>
        </references>
      </pivotArea>
    </format>
    <format dxfId="786">
      <pivotArea dataOnly="0" labelOnly="1" offset="A256" fieldPosition="0">
        <references count="1">
          <reference field="0" count="1" defaultSubtotal="1">
            <x v="136"/>
          </reference>
        </references>
      </pivotArea>
    </format>
    <format dxfId="785">
      <pivotArea dataOnly="0" labelOnly="1" fieldPosition="0">
        <references count="1">
          <reference field="0" count="1">
            <x v="137"/>
          </reference>
        </references>
      </pivotArea>
    </format>
    <format dxfId="784">
      <pivotArea dataOnly="0" labelOnly="1" offset="A256" fieldPosition="0">
        <references count="1">
          <reference field="0" count="1" defaultSubtotal="1">
            <x v="137"/>
          </reference>
        </references>
      </pivotArea>
    </format>
    <format dxfId="783">
      <pivotArea dataOnly="0" labelOnly="1" fieldPosition="0">
        <references count="1">
          <reference field="0" count="1">
            <x v="138"/>
          </reference>
        </references>
      </pivotArea>
    </format>
    <format dxfId="782">
      <pivotArea dataOnly="0" labelOnly="1" offset="A256" fieldPosition="0">
        <references count="1">
          <reference field="0" count="1" defaultSubtotal="1">
            <x v="138"/>
          </reference>
        </references>
      </pivotArea>
    </format>
    <format dxfId="781">
      <pivotArea dataOnly="0" labelOnly="1" fieldPosition="0">
        <references count="1">
          <reference field="0" count="1">
            <x v="139"/>
          </reference>
        </references>
      </pivotArea>
    </format>
    <format dxfId="780">
      <pivotArea dataOnly="0" labelOnly="1" offset="A256" fieldPosition="0">
        <references count="1">
          <reference field="0" count="1" defaultSubtotal="1">
            <x v="139"/>
          </reference>
        </references>
      </pivotArea>
    </format>
    <format dxfId="779">
      <pivotArea dataOnly="0" labelOnly="1" fieldPosition="0">
        <references count="1">
          <reference field="0" count="1">
            <x v="140"/>
          </reference>
        </references>
      </pivotArea>
    </format>
    <format dxfId="778">
      <pivotArea dataOnly="0" labelOnly="1" offset="A256" fieldPosition="0">
        <references count="1">
          <reference field="0" count="1" defaultSubtotal="1">
            <x v="140"/>
          </reference>
        </references>
      </pivotArea>
    </format>
    <format dxfId="777">
      <pivotArea dataOnly="0" labelOnly="1" fieldPosition="0">
        <references count="1">
          <reference field="0" count="1">
            <x v="141"/>
          </reference>
        </references>
      </pivotArea>
    </format>
    <format dxfId="776">
      <pivotArea dataOnly="0" labelOnly="1" offset="A256" fieldPosition="0">
        <references count="1">
          <reference field="0" count="1" defaultSubtotal="1">
            <x v="141"/>
          </reference>
        </references>
      </pivotArea>
    </format>
    <format dxfId="775">
      <pivotArea dataOnly="0" labelOnly="1" fieldPosition="0">
        <references count="1">
          <reference field="0" count="1">
            <x v="142"/>
          </reference>
        </references>
      </pivotArea>
    </format>
    <format dxfId="774">
      <pivotArea dataOnly="0" labelOnly="1" offset="A256" fieldPosition="0">
        <references count="1">
          <reference field="0" count="1" defaultSubtotal="1">
            <x v="142"/>
          </reference>
        </references>
      </pivotArea>
    </format>
    <format dxfId="773">
      <pivotArea dataOnly="0" labelOnly="1" fieldPosition="0">
        <references count="1">
          <reference field="0" count="1">
            <x v="143"/>
          </reference>
        </references>
      </pivotArea>
    </format>
    <format dxfId="772">
      <pivotArea dataOnly="0" labelOnly="1" offset="A256" fieldPosition="0">
        <references count="1">
          <reference field="0" count="1" defaultSubtotal="1">
            <x v="143"/>
          </reference>
        </references>
      </pivotArea>
    </format>
    <format dxfId="771">
      <pivotArea dataOnly="0" labelOnly="1" grandRow="1" outline="0" offset="A256" fieldPosition="0"/>
    </format>
    <format dxfId="770">
      <pivotArea type="all" dataOnly="0" outline="0" fieldPosition="0"/>
    </format>
    <format dxfId="769">
      <pivotArea outline="0" collapsedLevelsAreSubtotals="1" fieldPosition="0"/>
    </format>
    <format dxfId="768">
      <pivotArea field="0" type="button" dataOnly="0" labelOnly="1" outline="0" axis="axisRow" fieldPosition="0"/>
    </format>
    <format dxfId="767">
      <pivotArea field="1" type="button" dataOnly="0" labelOnly="1" outline="0" axis="axisRow" fieldPosition="1"/>
    </format>
    <format dxfId="766">
      <pivotArea dataOnly="0" labelOnly="1" fieldPosition="0">
        <references count="1">
          <reference field="0" count="25">
            <x v="0"/>
            <x v="1"/>
            <x v="2"/>
            <x v="3"/>
            <x v="4"/>
            <x v="5"/>
            <x v="6"/>
            <x v="7"/>
            <x v="8"/>
            <x v="9"/>
            <x v="10"/>
            <x v="11"/>
            <x v="12"/>
            <x v="13"/>
            <x v="14"/>
            <x v="15"/>
            <x v="16"/>
            <x v="17"/>
            <x v="18"/>
            <x v="19"/>
            <x v="20"/>
            <x v="21"/>
            <x v="22"/>
            <x v="23"/>
            <x v="24"/>
          </reference>
        </references>
      </pivotArea>
    </format>
    <format dxfId="765">
      <pivotArea dataOnly="0" labelOnly="1" fieldPosition="0">
        <references count="1">
          <reference field="0" count="25" defaultSubtotal="1">
            <x v="0"/>
            <x v="1"/>
            <x v="2"/>
            <x v="3"/>
            <x v="4"/>
            <x v="5"/>
            <x v="6"/>
            <x v="7"/>
            <x v="8"/>
            <x v="9"/>
            <x v="10"/>
            <x v="11"/>
            <x v="12"/>
            <x v="13"/>
            <x v="14"/>
            <x v="15"/>
            <x v="16"/>
            <x v="17"/>
            <x v="18"/>
            <x v="19"/>
            <x v="20"/>
            <x v="21"/>
            <x v="22"/>
            <x v="23"/>
            <x v="24"/>
          </reference>
        </references>
      </pivotArea>
    </format>
    <format dxfId="764">
      <pivotArea dataOnly="0" labelOnly="1" fieldPosition="0">
        <references count="1">
          <reference field="0" count="25">
            <x v="25"/>
            <x v="26"/>
            <x v="27"/>
            <x v="28"/>
            <x v="29"/>
            <x v="30"/>
            <x v="31"/>
            <x v="32"/>
            <x v="33"/>
            <x v="34"/>
            <x v="35"/>
            <x v="36"/>
            <x v="37"/>
            <x v="38"/>
            <x v="39"/>
            <x v="40"/>
            <x v="41"/>
            <x v="42"/>
            <x v="43"/>
            <x v="44"/>
            <x v="45"/>
            <x v="46"/>
            <x v="47"/>
            <x v="48"/>
            <x v="49"/>
          </reference>
        </references>
      </pivotArea>
    </format>
    <format dxfId="763">
      <pivotArea dataOnly="0" labelOnly="1" fieldPosition="0">
        <references count="1">
          <reference field="0" count="25" defaultSubtotal="1">
            <x v="25"/>
            <x v="26"/>
            <x v="27"/>
            <x v="28"/>
            <x v="29"/>
            <x v="30"/>
            <x v="31"/>
            <x v="32"/>
            <x v="33"/>
            <x v="34"/>
            <x v="35"/>
            <x v="36"/>
            <x v="37"/>
            <x v="38"/>
            <x v="39"/>
            <x v="40"/>
            <x v="41"/>
            <x v="42"/>
            <x v="43"/>
            <x v="44"/>
            <x v="45"/>
            <x v="46"/>
            <x v="47"/>
            <x v="48"/>
            <x v="49"/>
          </reference>
        </references>
      </pivotArea>
    </format>
    <format dxfId="762">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761">
      <pivotArea dataOnly="0" labelOnly="1" fieldPosition="0">
        <references count="1">
          <reference field="0" count="25" defaultSubtotal="1">
            <x v="50"/>
            <x v="51"/>
            <x v="52"/>
            <x v="53"/>
            <x v="54"/>
            <x v="55"/>
            <x v="56"/>
            <x v="57"/>
            <x v="58"/>
            <x v="59"/>
            <x v="60"/>
            <x v="61"/>
            <x v="62"/>
            <x v="63"/>
            <x v="64"/>
            <x v="65"/>
            <x v="66"/>
            <x v="67"/>
            <x v="68"/>
            <x v="69"/>
            <x v="70"/>
            <x v="71"/>
            <x v="72"/>
            <x v="73"/>
            <x v="74"/>
          </reference>
        </references>
      </pivotArea>
    </format>
    <format dxfId="760">
      <pivotArea dataOnly="0" labelOnly="1" fieldPosition="0">
        <references count="1">
          <reference field="0" count="25">
            <x v="75"/>
            <x v="76"/>
            <x v="77"/>
            <x v="78"/>
            <x v="79"/>
            <x v="80"/>
            <x v="81"/>
            <x v="82"/>
            <x v="83"/>
            <x v="84"/>
            <x v="85"/>
            <x v="86"/>
            <x v="87"/>
            <x v="88"/>
            <x v="89"/>
            <x v="90"/>
            <x v="91"/>
            <x v="92"/>
            <x v="93"/>
            <x v="94"/>
            <x v="95"/>
            <x v="96"/>
            <x v="97"/>
            <x v="98"/>
            <x v="99"/>
          </reference>
        </references>
      </pivotArea>
    </format>
    <format dxfId="759">
      <pivotArea dataOnly="0" labelOnly="1" fieldPosition="0">
        <references count="1">
          <reference field="0" count="25" defaultSubtotal="1">
            <x v="75"/>
            <x v="76"/>
            <x v="77"/>
            <x v="78"/>
            <x v="79"/>
            <x v="80"/>
            <x v="81"/>
            <x v="82"/>
            <x v="83"/>
            <x v="84"/>
            <x v="85"/>
            <x v="86"/>
            <x v="87"/>
            <x v="88"/>
            <x v="89"/>
            <x v="90"/>
            <x v="91"/>
            <x v="92"/>
            <x v="93"/>
            <x v="94"/>
            <x v="95"/>
            <x v="96"/>
            <x v="97"/>
            <x v="98"/>
            <x v="99"/>
          </reference>
        </references>
      </pivotArea>
    </format>
    <format dxfId="758">
      <pivotArea dataOnly="0" labelOnly="1" fieldPosition="0">
        <references count="1">
          <reference field="0" count="25">
            <x v="100"/>
            <x v="101"/>
            <x v="102"/>
            <x v="103"/>
            <x v="104"/>
            <x v="105"/>
            <x v="106"/>
            <x v="107"/>
            <x v="108"/>
            <x v="109"/>
            <x v="110"/>
            <x v="111"/>
            <x v="112"/>
            <x v="113"/>
            <x v="114"/>
            <x v="115"/>
            <x v="116"/>
            <x v="117"/>
            <x v="118"/>
            <x v="119"/>
            <x v="120"/>
            <x v="121"/>
            <x v="122"/>
            <x v="123"/>
            <x v="124"/>
          </reference>
        </references>
      </pivotArea>
    </format>
    <format dxfId="757">
      <pivotArea dataOnly="0" labelOnly="1" fieldPosition="0">
        <references count="1">
          <reference field="0" count="25" defaultSubtotal="1">
            <x v="100"/>
            <x v="101"/>
            <x v="102"/>
            <x v="103"/>
            <x v="104"/>
            <x v="105"/>
            <x v="106"/>
            <x v="107"/>
            <x v="108"/>
            <x v="109"/>
            <x v="110"/>
            <x v="111"/>
            <x v="112"/>
            <x v="113"/>
            <x v="114"/>
            <x v="115"/>
            <x v="116"/>
            <x v="117"/>
            <x v="118"/>
            <x v="119"/>
            <x v="120"/>
            <x v="121"/>
            <x v="122"/>
            <x v="123"/>
            <x v="124"/>
          </reference>
        </references>
      </pivotArea>
    </format>
    <format dxfId="756">
      <pivotArea dataOnly="0" labelOnly="1" fieldPosition="0">
        <references count="1">
          <reference field="0" count="19">
            <x v="125"/>
            <x v="126"/>
            <x v="127"/>
            <x v="128"/>
            <x v="129"/>
            <x v="130"/>
            <x v="131"/>
            <x v="132"/>
            <x v="133"/>
            <x v="134"/>
            <x v="135"/>
            <x v="136"/>
            <x v="137"/>
            <x v="138"/>
            <x v="139"/>
            <x v="140"/>
            <x v="141"/>
            <x v="142"/>
            <x v="143"/>
          </reference>
        </references>
      </pivotArea>
    </format>
    <format dxfId="755">
      <pivotArea dataOnly="0" labelOnly="1" fieldPosition="0">
        <references count="1">
          <reference field="0" count="19" defaultSubtotal="1">
            <x v="125"/>
            <x v="126"/>
            <x v="127"/>
            <x v="128"/>
            <x v="129"/>
            <x v="130"/>
            <x v="131"/>
            <x v="132"/>
            <x v="133"/>
            <x v="134"/>
            <x v="135"/>
            <x v="136"/>
            <x v="137"/>
            <x v="138"/>
            <x v="139"/>
            <x v="140"/>
            <x v="141"/>
            <x v="142"/>
            <x v="143"/>
          </reference>
        </references>
      </pivotArea>
    </format>
    <format dxfId="754">
      <pivotArea dataOnly="0" labelOnly="1" grandRow="1" outline="0" fieldPosition="0"/>
    </format>
    <format dxfId="753">
      <pivotArea dataOnly="0" labelOnly="1" fieldPosition="0">
        <references count="2">
          <reference field="0" count="1" selected="0">
            <x v="0"/>
          </reference>
          <reference field="1" count="2">
            <x v="446"/>
            <x v="447"/>
          </reference>
        </references>
      </pivotArea>
    </format>
    <format dxfId="752">
      <pivotArea dataOnly="0" labelOnly="1" fieldPosition="0">
        <references count="2">
          <reference field="0" count="1" selected="0">
            <x v="1"/>
          </reference>
          <reference field="1" count="10">
            <x v="430"/>
            <x v="431"/>
            <x v="448"/>
            <x v="449"/>
            <x v="450"/>
            <x v="451"/>
            <x v="452"/>
            <x v="453"/>
            <x v="454"/>
            <x v="455"/>
          </reference>
        </references>
      </pivotArea>
    </format>
    <format dxfId="751">
      <pivotArea dataOnly="0" labelOnly="1" fieldPosition="0">
        <references count="2">
          <reference field="0" count="1" selected="0">
            <x v="2"/>
          </reference>
          <reference field="1" count="6">
            <x v="456"/>
            <x v="457"/>
            <x v="458"/>
            <x v="459"/>
            <x v="460"/>
            <x v="461"/>
          </reference>
        </references>
      </pivotArea>
    </format>
    <format dxfId="750">
      <pivotArea dataOnly="0" labelOnly="1" fieldPosition="0">
        <references count="2">
          <reference field="0" count="1" selected="0">
            <x v="3"/>
          </reference>
          <reference field="1" count="16">
            <x v="432"/>
            <x v="462"/>
            <x v="463"/>
            <x v="464"/>
            <x v="465"/>
            <x v="466"/>
            <x v="467"/>
            <x v="468"/>
            <x v="469"/>
            <x v="470"/>
            <x v="471"/>
            <x v="472"/>
            <x v="473"/>
            <x v="474"/>
            <x v="475"/>
            <x v="476"/>
          </reference>
        </references>
      </pivotArea>
    </format>
    <format dxfId="749">
      <pivotArea dataOnly="0" labelOnly="1" fieldPosition="0">
        <references count="2">
          <reference field="0" count="1" selected="0">
            <x v="4"/>
          </reference>
          <reference field="1" count="6">
            <x v="477"/>
            <x v="478"/>
            <x v="479"/>
            <x v="480"/>
            <x v="481"/>
            <x v="482"/>
          </reference>
        </references>
      </pivotArea>
    </format>
    <format dxfId="748">
      <pivotArea dataOnly="0" labelOnly="1" fieldPosition="0">
        <references count="2">
          <reference field="0" count="1" selected="0">
            <x v="5"/>
          </reference>
          <reference field="1" count="8">
            <x v="483"/>
            <x v="484"/>
            <x v="485"/>
            <x v="486"/>
            <x v="487"/>
            <x v="488"/>
            <x v="489"/>
            <x v="490"/>
          </reference>
        </references>
      </pivotArea>
    </format>
    <format dxfId="747">
      <pivotArea dataOnly="0" labelOnly="1" fieldPosition="0">
        <references count="2">
          <reference field="0" count="1" selected="0">
            <x v="6"/>
          </reference>
          <reference field="1" count="5">
            <x v="491"/>
            <x v="492"/>
            <x v="493"/>
            <x v="494"/>
            <x v="495"/>
          </reference>
        </references>
      </pivotArea>
    </format>
    <format dxfId="746">
      <pivotArea dataOnly="0" labelOnly="1" fieldPosition="0">
        <references count="2">
          <reference field="0" count="1" selected="0">
            <x v="7"/>
          </reference>
          <reference field="1" count="6">
            <x v="496"/>
            <x v="497"/>
            <x v="498"/>
            <x v="499"/>
            <x v="500"/>
            <x v="501"/>
          </reference>
        </references>
      </pivotArea>
    </format>
    <format dxfId="745">
      <pivotArea dataOnly="0" labelOnly="1" fieldPosition="0">
        <references count="2">
          <reference field="0" count="1" selected="0">
            <x v="8"/>
          </reference>
          <reference field="1" count="6">
            <x v="502"/>
            <x v="503"/>
            <x v="504"/>
            <x v="505"/>
            <x v="506"/>
            <x v="507"/>
          </reference>
        </references>
      </pivotArea>
    </format>
    <format dxfId="744">
      <pivotArea dataOnly="0" labelOnly="1" fieldPosition="0">
        <references count="2">
          <reference field="0" count="1" selected="0">
            <x v="9"/>
          </reference>
          <reference field="1" count="5">
            <x v="508"/>
            <x v="509"/>
            <x v="510"/>
            <x v="511"/>
            <x v="512"/>
          </reference>
        </references>
      </pivotArea>
    </format>
    <format dxfId="743">
      <pivotArea dataOnly="0" labelOnly="1" fieldPosition="0">
        <references count="2">
          <reference field="0" count="1" selected="0">
            <x v="10"/>
          </reference>
          <reference field="1" count="3">
            <x v="513"/>
            <x v="514"/>
            <x v="515"/>
          </reference>
        </references>
      </pivotArea>
    </format>
    <format dxfId="742">
      <pivotArea dataOnly="0" labelOnly="1" fieldPosition="0">
        <references count="2">
          <reference field="0" count="1" selected="0">
            <x v="11"/>
          </reference>
          <reference field="1" count="6">
            <x v="516"/>
            <x v="517"/>
            <x v="518"/>
            <x v="519"/>
            <x v="520"/>
            <x v="521"/>
          </reference>
        </references>
      </pivotArea>
    </format>
    <format dxfId="741">
      <pivotArea dataOnly="0" labelOnly="1" fieldPosition="0">
        <references count="2">
          <reference field="0" count="1" selected="0">
            <x v="12"/>
          </reference>
          <reference field="1" count="5">
            <x v="522"/>
            <x v="523"/>
            <x v="524"/>
            <x v="525"/>
            <x v="526"/>
          </reference>
        </references>
      </pivotArea>
    </format>
    <format dxfId="740">
      <pivotArea dataOnly="0" labelOnly="1" fieldPosition="0">
        <references count="2">
          <reference field="0" count="1" selected="0">
            <x v="13"/>
          </reference>
          <reference field="1" count="4">
            <x v="527"/>
            <x v="528"/>
            <x v="529"/>
            <x v="530"/>
          </reference>
        </references>
      </pivotArea>
    </format>
    <format dxfId="739">
      <pivotArea dataOnly="0" labelOnly="1" fieldPosition="0">
        <references count="2">
          <reference field="0" count="1" selected="0">
            <x v="14"/>
          </reference>
          <reference field="1" count="17">
            <x v="531"/>
            <x v="532"/>
            <x v="533"/>
            <x v="534"/>
            <x v="535"/>
            <x v="536"/>
            <x v="537"/>
            <x v="538"/>
            <x v="539"/>
            <x v="540"/>
            <x v="541"/>
            <x v="542"/>
            <x v="543"/>
            <x v="544"/>
            <x v="545"/>
            <x v="546"/>
            <x v="547"/>
          </reference>
        </references>
      </pivotArea>
    </format>
    <format dxfId="738">
      <pivotArea dataOnly="0" labelOnly="1" fieldPosition="0">
        <references count="2">
          <reference field="0" count="1" selected="0">
            <x v="15"/>
          </reference>
          <reference field="1" count="3">
            <x v="548"/>
            <x v="549"/>
            <x v="550"/>
          </reference>
        </references>
      </pivotArea>
    </format>
    <format dxfId="737">
      <pivotArea dataOnly="0" labelOnly="1" fieldPosition="0">
        <references count="2">
          <reference field="0" count="1" selected="0">
            <x v="16"/>
          </reference>
          <reference field="1" count="11">
            <x v="551"/>
            <x v="552"/>
            <x v="553"/>
            <x v="554"/>
            <x v="555"/>
            <x v="556"/>
            <x v="557"/>
            <x v="558"/>
            <x v="559"/>
            <x v="560"/>
            <x v="561"/>
          </reference>
        </references>
      </pivotArea>
    </format>
    <format dxfId="736">
      <pivotArea dataOnly="0" labelOnly="1" fieldPosition="0">
        <references count="2">
          <reference field="0" count="1" selected="0">
            <x v="17"/>
          </reference>
          <reference field="1" count="1">
            <x v="562"/>
          </reference>
        </references>
      </pivotArea>
    </format>
    <format dxfId="735">
      <pivotArea dataOnly="0" labelOnly="1" fieldPosition="0">
        <references count="2">
          <reference field="0" count="1" selected="0">
            <x v="18"/>
          </reference>
          <reference field="1" count="3">
            <x v="563"/>
            <x v="564"/>
            <x v="565"/>
          </reference>
        </references>
      </pivotArea>
    </format>
    <format dxfId="734">
      <pivotArea dataOnly="0" labelOnly="1" fieldPosition="0">
        <references count="2">
          <reference field="0" count="1" selected="0">
            <x v="19"/>
          </reference>
          <reference field="1" count="8">
            <x v="566"/>
            <x v="567"/>
            <x v="568"/>
            <x v="569"/>
            <x v="570"/>
            <x v="571"/>
            <x v="572"/>
            <x v="573"/>
          </reference>
        </references>
      </pivotArea>
    </format>
    <format dxfId="733">
      <pivotArea dataOnly="0" labelOnly="1" fieldPosition="0">
        <references count="2">
          <reference field="0" count="1" selected="0">
            <x v="20"/>
          </reference>
          <reference field="1" count="9">
            <x v="574"/>
            <x v="575"/>
            <x v="576"/>
            <x v="577"/>
            <x v="578"/>
            <x v="579"/>
            <x v="580"/>
            <x v="581"/>
            <x v="582"/>
          </reference>
        </references>
      </pivotArea>
    </format>
    <format dxfId="732">
      <pivotArea dataOnly="0" labelOnly="1" fieldPosition="0">
        <references count="2">
          <reference field="0" count="1" selected="0">
            <x v="21"/>
          </reference>
          <reference field="1" count="4">
            <x v="583"/>
            <x v="584"/>
            <x v="585"/>
            <x v="586"/>
          </reference>
        </references>
      </pivotArea>
    </format>
    <format dxfId="731">
      <pivotArea dataOnly="0" labelOnly="1" fieldPosition="0">
        <references count="2">
          <reference field="0" count="1" selected="0">
            <x v="22"/>
          </reference>
          <reference field="1" count="3">
            <x v="587"/>
            <x v="588"/>
            <x v="589"/>
          </reference>
        </references>
      </pivotArea>
    </format>
    <format dxfId="730">
      <pivotArea dataOnly="0" labelOnly="1" fieldPosition="0">
        <references count="2">
          <reference field="0" count="1" selected="0">
            <x v="23"/>
          </reference>
          <reference field="1" count="3">
            <x v="590"/>
            <x v="591"/>
            <x v="592"/>
          </reference>
        </references>
      </pivotArea>
    </format>
    <format dxfId="729">
      <pivotArea dataOnly="0" labelOnly="1" fieldPosition="0">
        <references count="2">
          <reference field="0" count="1" selected="0">
            <x v="24"/>
          </reference>
          <reference field="1" count="2">
            <x v="593"/>
            <x v="594"/>
          </reference>
        </references>
      </pivotArea>
    </format>
    <format dxfId="728">
      <pivotArea dataOnly="0" labelOnly="1" fieldPosition="0">
        <references count="2">
          <reference field="0" count="1" selected="0">
            <x v="25"/>
          </reference>
          <reference field="1" count="3">
            <x v="595"/>
            <x v="596"/>
            <x v="597"/>
          </reference>
        </references>
      </pivotArea>
    </format>
    <format dxfId="727">
      <pivotArea dataOnly="0" labelOnly="1" fieldPosition="0">
        <references count="2">
          <reference field="0" count="1" selected="0">
            <x v="26"/>
          </reference>
          <reference field="1" count="4">
            <x v="598"/>
            <x v="599"/>
            <x v="600"/>
            <x v="601"/>
          </reference>
        </references>
      </pivotArea>
    </format>
    <format dxfId="726">
      <pivotArea dataOnly="0" labelOnly="1" fieldPosition="0">
        <references count="2">
          <reference field="0" count="1" selected="0">
            <x v="27"/>
          </reference>
          <reference field="1" count="2">
            <x v="602"/>
            <x v="603"/>
          </reference>
        </references>
      </pivotArea>
    </format>
    <format dxfId="725">
      <pivotArea dataOnly="0" labelOnly="1" fieldPosition="0">
        <references count="2">
          <reference field="0" count="1" selected="0">
            <x v="28"/>
          </reference>
          <reference field="1" count="3">
            <x v="604"/>
            <x v="605"/>
            <x v="606"/>
          </reference>
        </references>
      </pivotArea>
    </format>
    <format dxfId="724">
      <pivotArea dataOnly="0" labelOnly="1" fieldPosition="0">
        <references count="2">
          <reference field="0" count="1" selected="0">
            <x v="29"/>
          </reference>
          <reference field="1" count="8">
            <x v="607"/>
            <x v="608"/>
            <x v="609"/>
            <x v="610"/>
            <x v="611"/>
            <x v="612"/>
            <x v="613"/>
            <x v="614"/>
          </reference>
        </references>
      </pivotArea>
    </format>
    <format dxfId="723">
      <pivotArea dataOnly="0" labelOnly="1" fieldPosition="0">
        <references count="2">
          <reference field="0" count="1" selected="0">
            <x v="30"/>
          </reference>
          <reference field="1" count="7">
            <x v="615"/>
            <x v="616"/>
            <x v="617"/>
            <x v="618"/>
            <x v="619"/>
            <x v="620"/>
            <x v="621"/>
          </reference>
        </references>
      </pivotArea>
    </format>
    <format dxfId="722">
      <pivotArea dataOnly="0" labelOnly="1" fieldPosition="0">
        <references count="2">
          <reference field="0" count="1" selected="0">
            <x v="31"/>
          </reference>
          <reference field="1" count="4">
            <x v="622"/>
            <x v="623"/>
            <x v="624"/>
            <x v="625"/>
          </reference>
        </references>
      </pivotArea>
    </format>
    <format dxfId="721">
      <pivotArea dataOnly="0" labelOnly="1" fieldPosition="0">
        <references count="2">
          <reference field="0" count="1" selected="0">
            <x v="32"/>
          </reference>
          <reference field="1" count="1">
            <x v="626"/>
          </reference>
        </references>
      </pivotArea>
    </format>
    <format dxfId="720">
      <pivotArea dataOnly="0" labelOnly="1" fieldPosition="0">
        <references count="2">
          <reference field="0" count="1" selected="0">
            <x v="33"/>
          </reference>
          <reference field="1" count="3">
            <x v="433"/>
            <x v="434"/>
            <x v="435"/>
          </reference>
        </references>
      </pivotArea>
    </format>
    <format dxfId="719">
      <pivotArea dataOnly="0" labelOnly="1" fieldPosition="0">
        <references count="2">
          <reference field="0" count="1" selected="0">
            <x v="34"/>
          </reference>
          <reference field="1" count="4">
            <x v="627"/>
            <x v="628"/>
            <x v="629"/>
            <x v="630"/>
          </reference>
        </references>
      </pivotArea>
    </format>
    <format dxfId="718">
      <pivotArea dataOnly="0" labelOnly="1" fieldPosition="0">
        <references count="2">
          <reference field="0" count="1" selected="0">
            <x v="35"/>
          </reference>
          <reference field="1" count="4">
            <x v="631"/>
            <x v="632"/>
            <x v="633"/>
            <x v="634"/>
          </reference>
        </references>
      </pivotArea>
    </format>
    <format dxfId="717">
      <pivotArea dataOnly="0" labelOnly="1" fieldPosition="0">
        <references count="2">
          <reference field="0" count="1" selected="0">
            <x v="36"/>
          </reference>
          <reference field="1" count="5">
            <x v="635"/>
            <x v="636"/>
            <x v="637"/>
            <x v="638"/>
            <x v="639"/>
          </reference>
        </references>
      </pivotArea>
    </format>
    <format dxfId="716">
      <pivotArea dataOnly="0" labelOnly="1" fieldPosition="0">
        <references count="2">
          <reference field="0" count="1" selected="0">
            <x v="37"/>
          </reference>
          <reference field="1" count="7">
            <x v="640"/>
            <x v="641"/>
            <x v="642"/>
            <x v="643"/>
            <x v="644"/>
            <x v="645"/>
            <x v="646"/>
          </reference>
        </references>
      </pivotArea>
    </format>
    <format dxfId="715">
      <pivotArea dataOnly="0" labelOnly="1" fieldPosition="0">
        <references count="2">
          <reference field="0" count="1" selected="0">
            <x v="38"/>
          </reference>
          <reference field="1" count="11">
            <x v="647"/>
            <x v="648"/>
            <x v="649"/>
            <x v="650"/>
            <x v="651"/>
            <x v="652"/>
            <x v="653"/>
            <x v="654"/>
            <x v="655"/>
            <x v="656"/>
            <x v="657"/>
          </reference>
        </references>
      </pivotArea>
    </format>
    <format dxfId="714">
      <pivotArea dataOnly="0" labelOnly="1" fieldPosition="0">
        <references count="2">
          <reference field="0" count="1" selected="0">
            <x v="39"/>
          </reference>
          <reference field="1" count="7">
            <x v="658"/>
            <x v="659"/>
            <x v="660"/>
            <x v="661"/>
            <x v="662"/>
            <x v="663"/>
            <x v="664"/>
          </reference>
        </references>
      </pivotArea>
    </format>
    <format dxfId="713">
      <pivotArea dataOnly="0" labelOnly="1" fieldPosition="0">
        <references count="2">
          <reference field="0" count="1" selected="0">
            <x v="40"/>
          </reference>
          <reference field="1" count="7">
            <x v="665"/>
            <x v="666"/>
            <x v="667"/>
            <x v="668"/>
            <x v="669"/>
            <x v="670"/>
            <x v="671"/>
          </reference>
        </references>
      </pivotArea>
    </format>
    <format dxfId="712">
      <pivotArea dataOnly="0" labelOnly="1" fieldPosition="0">
        <references count="2">
          <reference field="0" count="1" selected="0">
            <x v="41"/>
          </reference>
          <reference field="1" count="8">
            <x v="672"/>
            <x v="673"/>
            <x v="674"/>
            <x v="675"/>
            <x v="676"/>
            <x v="677"/>
            <x v="678"/>
            <x v="679"/>
          </reference>
        </references>
      </pivotArea>
    </format>
    <format dxfId="711">
      <pivotArea dataOnly="0" labelOnly="1" fieldPosition="0">
        <references count="2">
          <reference field="0" count="1" selected="0">
            <x v="42"/>
          </reference>
          <reference field="1" count="4">
            <x v="680"/>
            <x v="681"/>
            <x v="682"/>
            <x v="683"/>
          </reference>
        </references>
      </pivotArea>
    </format>
    <format dxfId="710">
      <pivotArea dataOnly="0" labelOnly="1" fieldPosition="0">
        <references count="2">
          <reference field="0" count="1" selected="0">
            <x v="43"/>
          </reference>
          <reference field="1" count="8">
            <x v="684"/>
            <x v="685"/>
            <x v="686"/>
            <x v="687"/>
            <x v="688"/>
            <x v="689"/>
            <x v="690"/>
            <x v="691"/>
          </reference>
        </references>
      </pivotArea>
    </format>
    <format dxfId="709">
      <pivotArea dataOnly="0" labelOnly="1" fieldPosition="0">
        <references count="2">
          <reference field="0" count="1" selected="0">
            <x v="44"/>
          </reference>
          <reference field="1" count="7">
            <x v="692"/>
            <x v="693"/>
            <x v="694"/>
            <x v="695"/>
            <x v="696"/>
            <x v="697"/>
            <x v="698"/>
          </reference>
        </references>
      </pivotArea>
    </format>
    <format dxfId="708">
      <pivotArea dataOnly="0" labelOnly="1" fieldPosition="0">
        <references count="2">
          <reference field="0" count="1" selected="0">
            <x v="45"/>
          </reference>
          <reference field="1" count="8">
            <x v="699"/>
            <x v="700"/>
            <x v="701"/>
            <x v="702"/>
            <x v="703"/>
            <x v="704"/>
            <x v="705"/>
            <x v="706"/>
          </reference>
        </references>
      </pivotArea>
    </format>
    <format dxfId="707">
      <pivotArea dataOnly="0" labelOnly="1" fieldPosition="0">
        <references count="2">
          <reference field="0" count="1" selected="0">
            <x v="46"/>
          </reference>
          <reference field="1" count="14">
            <x v="707"/>
            <x v="708"/>
            <x v="709"/>
            <x v="710"/>
            <x v="711"/>
            <x v="712"/>
            <x v="713"/>
            <x v="714"/>
            <x v="715"/>
            <x v="716"/>
            <x v="717"/>
            <x v="718"/>
            <x v="719"/>
            <x v="720"/>
          </reference>
        </references>
      </pivotArea>
    </format>
    <format dxfId="706">
      <pivotArea dataOnly="0" labelOnly="1" fieldPosition="0">
        <references count="2">
          <reference field="0" count="1" selected="0">
            <x v="47"/>
          </reference>
          <reference field="1" count="7">
            <x v="721"/>
            <x v="722"/>
            <x v="723"/>
            <x v="724"/>
            <x v="725"/>
            <x v="726"/>
            <x v="727"/>
          </reference>
        </references>
      </pivotArea>
    </format>
    <format dxfId="705">
      <pivotArea dataOnly="0" labelOnly="1" fieldPosition="0">
        <references count="2">
          <reference field="0" count="1" selected="0">
            <x v="48"/>
          </reference>
          <reference field="1" count="5">
            <x v="728"/>
            <x v="729"/>
            <x v="730"/>
            <x v="731"/>
            <x v="732"/>
          </reference>
        </references>
      </pivotArea>
    </format>
    <format dxfId="704">
      <pivotArea dataOnly="0" labelOnly="1" fieldPosition="0">
        <references count="2">
          <reference field="0" count="1" selected="0">
            <x v="49"/>
          </reference>
          <reference field="1" count="1">
            <x v="733"/>
          </reference>
        </references>
      </pivotArea>
    </format>
    <format dxfId="703">
      <pivotArea dataOnly="0" labelOnly="1" fieldPosition="0">
        <references count="2">
          <reference field="0" count="1" selected="0">
            <x v="50"/>
          </reference>
          <reference field="1" count="7">
            <x v="734"/>
            <x v="735"/>
            <x v="736"/>
            <x v="737"/>
            <x v="738"/>
            <x v="739"/>
            <x v="740"/>
          </reference>
        </references>
      </pivotArea>
    </format>
    <format dxfId="702">
      <pivotArea dataOnly="0" labelOnly="1" fieldPosition="0">
        <references count="2">
          <reference field="0" count="1" selected="0">
            <x v="51"/>
          </reference>
          <reference field="1" count="9">
            <x v="741"/>
            <x v="742"/>
            <x v="743"/>
            <x v="744"/>
            <x v="745"/>
            <x v="746"/>
            <x v="747"/>
            <x v="748"/>
            <x v="749"/>
          </reference>
        </references>
      </pivotArea>
    </format>
    <format dxfId="701">
      <pivotArea dataOnly="0" labelOnly="1" fieldPosition="0">
        <references count="2">
          <reference field="0" count="1" selected="0">
            <x v="52"/>
          </reference>
          <reference field="1" count="3">
            <x v="750"/>
            <x v="751"/>
            <x v="752"/>
          </reference>
        </references>
      </pivotArea>
    </format>
    <format dxfId="700">
      <pivotArea dataOnly="0" labelOnly="1" fieldPosition="0">
        <references count="2">
          <reference field="0" count="1" selected="0">
            <x v="53"/>
          </reference>
          <reference field="1" count="7">
            <x v="753"/>
            <x v="754"/>
            <x v="755"/>
            <x v="756"/>
            <x v="757"/>
            <x v="758"/>
            <x v="759"/>
          </reference>
        </references>
      </pivotArea>
    </format>
    <format dxfId="699">
      <pivotArea dataOnly="0" labelOnly="1" fieldPosition="0">
        <references count="2">
          <reference field="0" count="1" selected="0">
            <x v="54"/>
          </reference>
          <reference field="1" count="15">
            <x v="760"/>
            <x v="761"/>
            <x v="762"/>
            <x v="763"/>
            <x v="764"/>
            <x v="765"/>
            <x v="766"/>
            <x v="767"/>
            <x v="768"/>
            <x v="769"/>
            <x v="770"/>
            <x v="771"/>
            <x v="772"/>
            <x v="773"/>
            <x v="774"/>
          </reference>
        </references>
      </pivotArea>
    </format>
    <format dxfId="698">
      <pivotArea dataOnly="0" labelOnly="1" fieldPosition="0">
        <references count="2">
          <reference field="0" count="1" selected="0">
            <x v="55"/>
          </reference>
          <reference field="1" count="1">
            <x v="775"/>
          </reference>
        </references>
      </pivotArea>
    </format>
    <format dxfId="697">
      <pivotArea dataOnly="0" labelOnly="1" fieldPosition="0">
        <references count="2">
          <reference field="0" count="1" selected="0">
            <x v="56"/>
          </reference>
          <reference field="1" count="4">
            <x v="776"/>
            <x v="777"/>
            <x v="778"/>
            <x v="779"/>
          </reference>
        </references>
      </pivotArea>
    </format>
    <format dxfId="696">
      <pivotArea dataOnly="0" labelOnly="1" fieldPosition="0">
        <references count="2">
          <reference field="0" count="1" selected="0">
            <x v="57"/>
          </reference>
          <reference field="1" count="1">
            <x v="780"/>
          </reference>
        </references>
      </pivotArea>
    </format>
    <format dxfId="695">
      <pivotArea dataOnly="0" labelOnly="1" fieldPosition="0">
        <references count="2">
          <reference field="0" count="1" selected="0">
            <x v="58"/>
          </reference>
          <reference field="1" count="4">
            <x v="781"/>
            <x v="782"/>
            <x v="783"/>
            <x v="784"/>
          </reference>
        </references>
      </pivotArea>
    </format>
    <format dxfId="694">
      <pivotArea dataOnly="0" labelOnly="1" fieldPosition="0">
        <references count="2">
          <reference field="0" count="1" selected="0">
            <x v="59"/>
          </reference>
          <reference field="1" count="4">
            <x v="785"/>
            <x v="786"/>
            <x v="787"/>
            <x v="788"/>
          </reference>
        </references>
      </pivotArea>
    </format>
    <format dxfId="693">
      <pivotArea dataOnly="0" labelOnly="1" fieldPosition="0">
        <references count="2">
          <reference field="0" count="1" selected="0">
            <x v="60"/>
          </reference>
          <reference field="1" count="1">
            <x v="789"/>
          </reference>
        </references>
      </pivotArea>
    </format>
    <format dxfId="692">
      <pivotArea dataOnly="0" labelOnly="1" fieldPosition="0">
        <references count="2">
          <reference field="0" count="1" selected="0">
            <x v="61"/>
          </reference>
          <reference field="1" count="1">
            <x v="790"/>
          </reference>
        </references>
      </pivotArea>
    </format>
    <format dxfId="691">
      <pivotArea dataOnly="0" labelOnly="1" fieldPosition="0">
        <references count="2">
          <reference field="0" count="1" selected="0">
            <x v="62"/>
          </reference>
          <reference field="1" count="1">
            <x v="791"/>
          </reference>
        </references>
      </pivotArea>
    </format>
    <format dxfId="690">
      <pivotArea dataOnly="0" labelOnly="1" fieldPosition="0">
        <references count="2">
          <reference field="0" count="1" selected="0">
            <x v="63"/>
          </reference>
          <reference field="1" count="1">
            <x v="792"/>
          </reference>
        </references>
      </pivotArea>
    </format>
    <format dxfId="689">
      <pivotArea dataOnly="0" labelOnly="1" fieldPosition="0">
        <references count="2">
          <reference field="0" count="1" selected="0">
            <x v="64"/>
          </reference>
          <reference field="1" count="1">
            <x v="793"/>
          </reference>
        </references>
      </pivotArea>
    </format>
    <format dxfId="688">
      <pivotArea dataOnly="0" labelOnly="1" fieldPosition="0">
        <references count="2">
          <reference field="0" count="1" selected="0">
            <x v="65"/>
          </reference>
          <reference field="1" count="1">
            <x v="794"/>
          </reference>
        </references>
      </pivotArea>
    </format>
    <format dxfId="687">
      <pivotArea dataOnly="0" labelOnly="1" fieldPosition="0">
        <references count="2">
          <reference field="0" count="1" selected="0">
            <x v="66"/>
          </reference>
          <reference field="1" count="1">
            <x v="795"/>
          </reference>
        </references>
      </pivotArea>
    </format>
    <format dxfId="686">
      <pivotArea dataOnly="0" labelOnly="1" fieldPosition="0">
        <references count="2">
          <reference field="0" count="1" selected="0">
            <x v="67"/>
          </reference>
          <reference field="1" count="1">
            <x v="796"/>
          </reference>
        </references>
      </pivotArea>
    </format>
    <format dxfId="685">
      <pivotArea dataOnly="0" labelOnly="1" fieldPosition="0">
        <references count="2">
          <reference field="0" count="1" selected="0">
            <x v="68"/>
          </reference>
          <reference field="1" count="1">
            <x v="797"/>
          </reference>
        </references>
      </pivotArea>
    </format>
    <format dxfId="684">
      <pivotArea dataOnly="0" labelOnly="1" fieldPosition="0">
        <references count="2">
          <reference field="0" count="1" selected="0">
            <x v="69"/>
          </reference>
          <reference field="1" count="1">
            <x v="798"/>
          </reference>
        </references>
      </pivotArea>
    </format>
    <format dxfId="683">
      <pivotArea dataOnly="0" labelOnly="1" fieldPosition="0">
        <references count="2">
          <reference field="0" count="1" selected="0">
            <x v="70"/>
          </reference>
          <reference field="1" count="1">
            <x v="799"/>
          </reference>
        </references>
      </pivotArea>
    </format>
    <format dxfId="682">
      <pivotArea dataOnly="0" labelOnly="1" fieldPosition="0">
        <references count="2">
          <reference field="0" count="1" selected="0">
            <x v="71"/>
          </reference>
          <reference field="1" count="1">
            <x v="800"/>
          </reference>
        </references>
      </pivotArea>
    </format>
    <format dxfId="681">
      <pivotArea dataOnly="0" labelOnly="1" fieldPosition="0">
        <references count="2">
          <reference field="0" count="1" selected="0">
            <x v="72"/>
          </reference>
          <reference field="1" count="1">
            <x v="801"/>
          </reference>
        </references>
      </pivotArea>
    </format>
    <format dxfId="680">
      <pivotArea dataOnly="0" labelOnly="1" fieldPosition="0">
        <references count="2">
          <reference field="0" count="1" selected="0">
            <x v="73"/>
          </reference>
          <reference field="1" count="1">
            <x v="802"/>
          </reference>
        </references>
      </pivotArea>
    </format>
    <format dxfId="679">
      <pivotArea dataOnly="0" labelOnly="1" fieldPosition="0">
        <references count="2">
          <reference field="0" count="1" selected="0">
            <x v="74"/>
          </reference>
          <reference field="1" count="1">
            <x v="803"/>
          </reference>
        </references>
      </pivotArea>
    </format>
    <format dxfId="678">
      <pivotArea dataOnly="0" labelOnly="1" fieldPosition="0">
        <references count="2">
          <reference field="0" count="1" selected="0">
            <x v="75"/>
          </reference>
          <reference field="1" count="1">
            <x v="804"/>
          </reference>
        </references>
      </pivotArea>
    </format>
    <format dxfId="677">
      <pivotArea dataOnly="0" labelOnly="1" fieldPosition="0">
        <references count="2">
          <reference field="0" count="1" selected="0">
            <x v="76"/>
          </reference>
          <reference field="1" count="1">
            <x v="805"/>
          </reference>
        </references>
      </pivotArea>
    </format>
    <format dxfId="676">
      <pivotArea dataOnly="0" labelOnly="1" fieldPosition="0">
        <references count="2">
          <reference field="0" count="1" selected="0">
            <x v="77"/>
          </reference>
          <reference field="1" count="1">
            <x v="806"/>
          </reference>
        </references>
      </pivotArea>
    </format>
    <format dxfId="675">
      <pivotArea dataOnly="0" labelOnly="1" fieldPosition="0">
        <references count="2">
          <reference field="0" count="1" selected="0">
            <x v="78"/>
          </reference>
          <reference field="1" count="1">
            <x v="807"/>
          </reference>
        </references>
      </pivotArea>
    </format>
    <format dxfId="674">
      <pivotArea dataOnly="0" labelOnly="1" fieldPosition="0">
        <references count="2">
          <reference field="0" count="1" selected="0">
            <x v="79"/>
          </reference>
          <reference field="1" count="1">
            <x v="808"/>
          </reference>
        </references>
      </pivotArea>
    </format>
    <format dxfId="673">
      <pivotArea dataOnly="0" labelOnly="1" fieldPosition="0">
        <references count="2">
          <reference field="0" count="1" selected="0">
            <x v="80"/>
          </reference>
          <reference field="1" count="1">
            <x v="809"/>
          </reference>
        </references>
      </pivotArea>
    </format>
    <format dxfId="672">
      <pivotArea dataOnly="0" labelOnly="1" fieldPosition="0">
        <references count="2">
          <reference field="0" count="1" selected="0">
            <x v="81"/>
          </reference>
          <reference field="1" count="1">
            <x v="810"/>
          </reference>
        </references>
      </pivotArea>
    </format>
    <format dxfId="671">
      <pivotArea dataOnly="0" labelOnly="1" fieldPosition="0">
        <references count="2">
          <reference field="0" count="1" selected="0">
            <x v="82"/>
          </reference>
          <reference field="1" count="1">
            <x v="811"/>
          </reference>
        </references>
      </pivotArea>
    </format>
    <format dxfId="670">
      <pivotArea dataOnly="0" labelOnly="1" fieldPosition="0">
        <references count="2">
          <reference field="0" count="1" selected="0">
            <x v="83"/>
          </reference>
          <reference field="1" count="1">
            <x v="812"/>
          </reference>
        </references>
      </pivotArea>
    </format>
    <format dxfId="669">
      <pivotArea dataOnly="0" labelOnly="1" fieldPosition="0">
        <references count="2">
          <reference field="0" count="1" selected="0">
            <x v="84"/>
          </reference>
          <reference field="1" count="1">
            <x v="813"/>
          </reference>
        </references>
      </pivotArea>
    </format>
    <format dxfId="668">
      <pivotArea dataOnly="0" labelOnly="1" fieldPosition="0">
        <references count="2">
          <reference field="0" count="1" selected="0">
            <x v="85"/>
          </reference>
          <reference field="1" count="1">
            <x v="814"/>
          </reference>
        </references>
      </pivotArea>
    </format>
    <format dxfId="667">
      <pivotArea dataOnly="0" labelOnly="1" fieldPosition="0">
        <references count="2">
          <reference field="0" count="1" selected="0">
            <x v="86"/>
          </reference>
          <reference field="1" count="1">
            <x v="815"/>
          </reference>
        </references>
      </pivotArea>
    </format>
    <format dxfId="666">
      <pivotArea dataOnly="0" labelOnly="1" fieldPosition="0">
        <references count="2">
          <reference field="0" count="1" selected="0">
            <x v="87"/>
          </reference>
          <reference field="1" count="1">
            <x v="816"/>
          </reference>
        </references>
      </pivotArea>
    </format>
    <format dxfId="665">
      <pivotArea dataOnly="0" labelOnly="1" fieldPosition="0">
        <references count="2">
          <reference field="0" count="1" selected="0">
            <x v="88"/>
          </reference>
          <reference field="1" count="1">
            <x v="817"/>
          </reference>
        </references>
      </pivotArea>
    </format>
    <format dxfId="664">
      <pivotArea dataOnly="0" labelOnly="1" fieldPosition="0">
        <references count="2">
          <reference field="0" count="1" selected="0">
            <x v="89"/>
          </reference>
          <reference field="1" count="1">
            <x v="818"/>
          </reference>
        </references>
      </pivotArea>
    </format>
    <format dxfId="663">
      <pivotArea dataOnly="0" labelOnly="1" fieldPosition="0">
        <references count="2">
          <reference field="0" count="1" selected="0">
            <x v="90"/>
          </reference>
          <reference field="1" count="1">
            <x v="819"/>
          </reference>
        </references>
      </pivotArea>
    </format>
    <format dxfId="662">
      <pivotArea dataOnly="0" labelOnly="1" fieldPosition="0">
        <references count="2">
          <reference field="0" count="1" selected="0">
            <x v="91"/>
          </reference>
          <reference field="1" count="1">
            <x v="820"/>
          </reference>
        </references>
      </pivotArea>
    </format>
    <format dxfId="661">
      <pivotArea dataOnly="0" labelOnly="1" fieldPosition="0">
        <references count="2">
          <reference field="0" count="1" selected="0">
            <x v="92"/>
          </reference>
          <reference field="1" count="1">
            <x v="821"/>
          </reference>
        </references>
      </pivotArea>
    </format>
    <format dxfId="660">
      <pivotArea dataOnly="0" labelOnly="1" fieldPosition="0">
        <references count="2">
          <reference field="0" count="1" selected="0">
            <x v="93"/>
          </reference>
          <reference field="1" count="1">
            <x v="822"/>
          </reference>
        </references>
      </pivotArea>
    </format>
    <format dxfId="659">
      <pivotArea dataOnly="0" labelOnly="1" fieldPosition="0">
        <references count="2">
          <reference field="0" count="1" selected="0">
            <x v="94"/>
          </reference>
          <reference field="1" count="1">
            <x v="823"/>
          </reference>
        </references>
      </pivotArea>
    </format>
    <format dxfId="658">
      <pivotArea dataOnly="0" labelOnly="1" fieldPosition="0">
        <references count="2">
          <reference field="0" count="1" selected="0">
            <x v="95"/>
          </reference>
          <reference field="1" count="1">
            <x v="824"/>
          </reference>
        </references>
      </pivotArea>
    </format>
    <format dxfId="657">
      <pivotArea dataOnly="0" labelOnly="1" fieldPosition="0">
        <references count="2">
          <reference field="0" count="1" selected="0">
            <x v="96"/>
          </reference>
          <reference field="1" count="1">
            <x v="825"/>
          </reference>
        </references>
      </pivotArea>
    </format>
    <format dxfId="656">
      <pivotArea dataOnly="0" labelOnly="1" fieldPosition="0">
        <references count="2">
          <reference field="0" count="1" selected="0">
            <x v="97"/>
          </reference>
          <reference field="1" count="1">
            <x v="826"/>
          </reference>
        </references>
      </pivotArea>
    </format>
    <format dxfId="655">
      <pivotArea dataOnly="0" labelOnly="1" fieldPosition="0">
        <references count="2">
          <reference field="0" count="1" selected="0">
            <x v="98"/>
          </reference>
          <reference field="1" count="1">
            <x v="827"/>
          </reference>
        </references>
      </pivotArea>
    </format>
    <format dxfId="654">
      <pivotArea dataOnly="0" labelOnly="1" fieldPosition="0">
        <references count="2">
          <reference field="0" count="1" selected="0">
            <x v="99"/>
          </reference>
          <reference field="1" count="1">
            <x v="828"/>
          </reference>
        </references>
      </pivotArea>
    </format>
    <format dxfId="653">
      <pivotArea dataOnly="0" labelOnly="1" fieldPosition="0">
        <references count="2">
          <reference field="0" count="1" selected="0">
            <x v="100"/>
          </reference>
          <reference field="1" count="1">
            <x v="829"/>
          </reference>
        </references>
      </pivotArea>
    </format>
    <format dxfId="652">
      <pivotArea dataOnly="0" labelOnly="1" fieldPosition="0">
        <references count="2">
          <reference field="0" count="1" selected="0">
            <x v="101"/>
          </reference>
          <reference field="1" count="9">
            <x v="830"/>
            <x v="831"/>
            <x v="832"/>
            <x v="833"/>
            <x v="834"/>
            <x v="835"/>
            <x v="836"/>
            <x v="837"/>
            <x v="838"/>
          </reference>
        </references>
      </pivotArea>
    </format>
    <format dxfId="651">
      <pivotArea dataOnly="0" labelOnly="1" fieldPosition="0">
        <references count="2">
          <reference field="0" count="1" selected="0">
            <x v="102"/>
          </reference>
          <reference field="1" count="1">
            <x v="839"/>
          </reference>
        </references>
      </pivotArea>
    </format>
    <format dxfId="650">
      <pivotArea dataOnly="0" labelOnly="1" fieldPosition="0">
        <references count="2">
          <reference field="0" count="1" selected="0">
            <x v="103"/>
          </reference>
          <reference field="1" count="1">
            <x v="840"/>
          </reference>
        </references>
      </pivotArea>
    </format>
    <format dxfId="649">
      <pivotArea dataOnly="0" labelOnly="1" fieldPosition="0">
        <references count="2">
          <reference field="0" count="1" selected="0">
            <x v="104"/>
          </reference>
          <reference field="1" count="1">
            <x v="841"/>
          </reference>
        </references>
      </pivotArea>
    </format>
    <format dxfId="648">
      <pivotArea dataOnly="0" labelOnly="1" fieldPosition="0">
        <references count="2">
          <reference field="0" count="1" selected="0">
            <x v="105"/>
          </reference>
          <reference field="1" count="1">
            <x v="842"/>
          </reference>
        </references>
      </pivotArea>
    </format>
    <format dxfId="647">
      <pivotArea dataOnly="0" labelOnly="1" fieldPosition="0">
        <references count="2">
          <reference field="0" count="1" selected="0">
            <x v="106"/>
          </reference>
          <reference field="1" count="1">
            <x v="843"/>
          </reference>
        </references>
      </pivotArea>
    </format>
    <format dxfId="646">
      <pivotArea dataOnly="0" labelOnly="1" fieldPosition="0">
        <references count="2">
          <reference field="0" count="1" selected="0">
            <x v="107"/>
          </reference>
          <reference field="1" count="1">
            <x v="844"/>
          </reference>
        </references>
      </pivotArea>
    </format>
    <format dxfId="645">
      <pivotArea dataOnly="0" labelOnly="1" fieldPosition="0">
        <references count="2">
          <reference field="0" count="1" selected="0">
            <x v="108"/>
          </reference>
          <reference field="1" count="2">
            <x v="436"/>
            <x v="845"/>
          </reference>
        </references>
      </pivotArea>
    </format>
    <format dxfId="644">
      <pivotArea dataOnly="0" labelOnly="1" fieldPosition="0">
        <references count="2">
          <reference field="0" count="1" selected="0">
            <x v="109"/>
          </reference>
          <reference field="1" count="2">
            <x v="846"/>
            <x v="847"/>
          </reference>
        </references>
      </pivotArea>
    </format>
    <format dxfId="643">
      <pivotArea dataOnly="0" labelOnly="1" fieldPosition="0">
        <references count="2">
          <reference field="0" count="1" selected="0">
            <x v="110"/>
          </reference>
          <reference field="1" count="1">
            <x v="848"/>
          </reference>
        </references>
      </pivotArea>
    </format>
    <format dxfId="642">
      <pivotArea dataOnly="0" labelOnly="1" fieldPosition="0">
        <references count="2">
          <reference field="0" count="1" selected="0">
            <x v="111"/>
          </reference>
          <reference field="1" count="1">
            <x v="849"/>
          </reference>
        </references>
      </pivotArea>
    </format>
    <format dxfId="641">
      <pivotArea dataOnly="0" labelOnly="1" fieldPosition="0">
        <references count="2">
          <reference field="0" count="1" selected="0">
            <x v="112"/>
          </reference>
          <reference field="1" count="1">
            <x v="850"/>
          </reference>
        </references>
      </pivotArea>
    </format>
    <format dxfId="640">
      <pivotArea dataOnly="0" labelOnly="1" fieldPosition="0">
        <references count="2">
          <reference field="0" count="1" selected="0">
            <x v="113"/>
          </reference>
          <reference field="1" count="1">
            <x v="851"/>
          </reference>
        </references>
      </pivotArea>
    </format>
    <format dxfId="639">
      <pivotArea dataOnly="0" labelOnly="1" fieldPosition="0">
        <references count="2">
          <reference field="0" count="1" selected="0">
            <x v="114"/>
          </reference>
          <reference field="1" count="1">
            <x v="852"/>
          </reference>
        </references>
      </pivotArea>
    </format>
    <format dxfId="638">
      <pivotArea dataOnly="0" labelOnly="1" fieldPosition="0">
        <references count="2">
          <reference field="0" count="1" selected="0">
            <x v="115"/>
          </reference>
          <reference field="1" count="2">
            <x v="437"/>
            <x v="853"/>
          </reference>
        </references>
      </pivotArea>
    </format>
    <format dxfId="637">
      <pivotArea dataOnly="0" labelOnly="1" fieldPosition="0">
        <references count="2">
          <reference field="0" count="1" selected="0">
            <x v="116"/>
          </reference>
          <reference field="1" count="1">
            <x v="854"/>
          </reference>
        </references>
      </pivotArea>
    </format>
    <format dxfId="636">
      <pivotArea dataOnly="0" labelOnly="1" fieldPosition="0">
        <references count="2">
          <reference field="0" count="1" selected="0">
            <x v="117"/>
          </reference>
          <reference field="1" count="1">
            <x v="855"/>
          </reference>
        </references>
      </pivotArea>
    </format>
    <format dxfId="635">
      <pivotArea dataOnly="0" labelOnly="1" fieldPosition="0">
        <references count="2">
          <reference field="0" count="1" selected="0">
            <x v="118"/>
          </reference>
          <reference field="1" count="1">
            <x v="856"/>
          </reference>
        </references>
      </pivotArea>
    </format>
    <format dxfId="634">
      <pivotArea dataOnly="0" labelOnly="1" fieldPosition="0">
        <references count="2">
          <reference field="0" count="1" selected="0">
            <x v="119"/>
          </reference>
          <reference field="1" count="1">
            <x v="857"/>
          </reference>
        </references>
      </pivotArea>
    </format>
    <format dxfId="633">
      <pivotArea dataOnly="0" labelOnly="1" fieldPosition="0">
        <references count="2">
          <reference field="0" count="1" selected="0">
            <x v="120"/>
          </reference>
          <reference field="1" count="1">
            <x v="858"/>
          </reference>
        </references>
      </pivotArea>
    </format>
    <format dxfId="632">
      <pivotArea dataOnly="0" labelOnly="1" fieldPosition="0">
        <references count="2">
          <reference field="0" count="1" selected="0">
            <x v="121"/>
          </reference>
          <reference field="1" count="1">
            <x v="859"/>
          </reference>
        </references>
      </pivotArea>
    </format>
    <format dxfId="631">
      <pivotArea dataOnly="0" labelOnly="1" fieldPosition="0">
        <references count="2">
          <reference field="0" count="1" selected="0">
            <x v="122"/>
          </reference>
          <reference field="1" count="1">
            <x v="860"/>
          </reference>
        </references>
      </pivotArea>
    </format>
    <format dxfId="630">
      <pivotArea dataOnly="0" labelOnly="1" fieldPosition="0">
        <references count="2">
          <reference field="0" count="1" selected="0">
            <x v="123"/>
          </reference>
          <reference field="1" count="1">
            <x v="861"/>
          </reference>
        </references>
      </pivotArea>
    </format>
    <format dxfId="629">
      <pivotArea dataOnly="0" labelOnly="1" fieldPosition="0">
        <references count="2">
          <reference field="0" count="1" selected="0">
            <x v="124"/>
          </reference>
          <reference field="1" count="1">
            <x v="862"/>
          </reference>
        </references>
      </pivotArea>
    </format>
    <format dxfId="628">
      <pivotArea dataOnly="0" labelOnly="1" fieldPosition="0">
        <references count="2">
          <reference field="0" count="1" selected="0">
            <x v="125"/>
          </reference>
          <reference field="1" count="3">
            <x v="438"/>
            <x v="439"/>
            <x v="863"/>
          </reference>
        </references>
      </pivotArea>
    </format>
    <format dxfId="627">
      <pivotArea dataOnly="0" labelOnly="1" fieldPosition="0">
        <references count="2">
          <reference field="0" count="1" selected="0">
            <x v="126"/>
          </reference>
          <reference field="1" count="1">
            <x v="440"/>
          </reference>
        </references>
      </pivotArea>
    </format>
    <format dxfId="626">
      <pivotArea dataOnly="0" labelOnly="1" fieldPosition="0">
        <references count="2">
          <reference field="0" count="1" selected="0">
            <x v="127"/>
          </reference>
          <reference field="1" count="1">
            <x v="442"/>
          </reference>
        </references>
      </pivotArea>
    </format>
    <format dxfId="625">
      <pivotArea dataOnly="0" labelOnly="1" fieldPosition="0">
        <references count="2">
          <reference field="0" count="1" selected="0">
            <x v="128"/>
          </reference>
          <reference field="1" count="1">
            <x v="864"/>
          </reference>
        </references>
      </pivotArea>
    </format>
    <format dxfId="624">
      <pivotArea dataOnly="0" labelOnly="1" fieldPosition="0">
        <references count="2">
          <reference field="0" count="1" selected="0">
            <x v="129"/>
          </reference>
          <reference field="1" count="1">
            <x v="444"/>
          </reference>
        </references>
      </pivotArea>
    </format>
    <format dxfId="623">
      <pivotArea dataOnly="0" labelOnly="1" fieldPosition="0">
        <references count="2">
          <reference field="0" count="1" selected="0">
            <x v="130"/>
          </reference>
          <reference field="1" count="1">
            <x v="441"/>
          </reference>
        </references>
      </pivotArea>
    </format>
    <format dxfId="622">
      <pivotArea dataOnly="0" labelOnly="1" fieldPosition="0">
        <references count="2">
          <reference field="0" count="1" selected="0">
            <x v="131"/>
          </reference>
          <reference field="1" count="1">
            <x v="445"/>
          </reference>
        </references>
      </pivotArea>
    </format>
    <format dxfId="621">
      <pivotArea dataOnly="0" labelOnly="1" fieldPosition="0">
        <references count="2">
          <reference field="0" count="1" selected="0">
            <x v="132"/>
          </reference>
          <reference field="1" count="1">
            <x v="865"/>
          </reference>
        </references>
      </pivotArea>
    </format>
    <format dxfId="620">
      <pivotArea dataOnly="0" labelOnly="1" fieldPosition="0">
        <references count="2">
          <reference field="0" count="1" selected="0">
            <x v="133"/>
          </reference>
          <reference field="1" count="1">
            <x v="866"/>
          </reference>
        </references>
      </pivotArea>
    </format>
    <format dxfId="619">
      <pivotArea dataOnly="0" labelOnly="1" fieldPosition="0">
        <references count="2">
          <reference field="0" count="1" selected="0">
            <x v="134"/>
          </reference>
          <reference field="1" count="2">
            <x v="867"/>
            <x v="868"/>
          </reference>
        </references>
      </pivotArea>
    </format>
    <format dxfId="618">
      <pivotArea dataOnly="0" labelOnly="1" fieldPosition="0">
        <references count="2">
          <reference field="0" count="1" selected="0">
            <x v="135"/>
          </reference>
          <reference field="1" count="1">
            <x v="869"/>
          </reference>
        </references>
      </pivotArea>
    </format>
    <format dxfId="617">
      <pivotArea dataOnly="0" labelOnly="1" fieldPosition="0">
        <references count="2">
          <reference field="0" count="1" selected="0">
            <x v="136"/>
          </reference>
          <reference field="1" count="1">
            <x v="870"/>
          </reference>
        </references>
      </pivotArea>
    </format>
    <format dxfId="616">
      <pivotArea dataOnly="0" labelOnly="1" fieldPosition="0">
        <references count="2">
          <reference field="0" count="1" selected="0">
            <x v="137"/>
          </reference>
          <reference field="1" count="1">
            <x v="871"/>
          </reference>
        </references>
      </pivotArea>
    </format>
    <format dxfId="615">
      <pivotArea dataOnly="0" labelOnly="1" fieldPosition="0">
        <references count="2">
          <reference field="0" count="1" selected="0">
            <x v="138"/>
          </reference>
          <reference field="1" count="1">
            <x v="872"/>
          </reference>
        </references>
      </pivotArea>
    </format>
    <format dxfId="614">
      <pivotArea dataOnly="0" labelOnly="1" fieldPosition="0">
        <references count="2">
          <reference field="0" count="1" selected="0">
            <x v="139"/>
          </reference>
          <reference field="1" count="1">
            <x v="873"/>
          </reference>
        </references>
      </pivotArea>
    </format>
    <format dxfId="613">
      <pivotArea dataOnly="0" labelOnly="1" fieldPosition="0">
        <references count="2">
          <reference field="0" count="1" selected="0">
            <x v="140"/>
          </reference>
          <reference field="1" count="1">
            <x v="874"/>
          </reference>
        </references>
      </pivotArea>
    </format>
    <format dxfId="612">
      <pivotArea dataOnly="0" labelOnly="1" fieldPosition="0">
        <references count="2">
          <reference field="0" count="1" selected="0">
            <x v="141"/>
          </reference>
          <reference field="1" count="1">
            <x v="875"/>
          </reference>
        </references>
      </pivotArea>
    </format>
    <format dxfId="611">
      <pivotArea dataOnly="0" labelOnly="1" fieldPosition="0">
        <references count="2">
          <reference field="0" count="1" selected="0">
            <x v="142"/>
          </reference>
          <reference field="1" count="1">
            <x v="443"/>
          </reference>
        </references>
      </pivotArea>
    </format>
    <format dxfId="610">
      <pivotArea dataOnly="0" labelOnly="1" fieldPosition="0">
        <references count="2">
          <reference field="0" count="1" selected="0">
            <x v="143"/>
          </reference>
          <reference field="1" count="1">
            <x v="445"/>
          </reference>
        </references>
      </pivotArea>
    </format>
    <format dxfId="609">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86B5A35-EDF1-46E1-B627-84933033AF0C}" name="PivotTable19"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D3:AI602" firstHeaderRow="0" firstDataRow="1" firstDataCol="2"/>
  <pivotFields count="22">
    <pivotField axis="axisRow" outline="0" showAll="0">
      <items count="147">
        <item x="1"/>
        <item x="2"/>
        <item x="3"/>
        <item x="4"/>
        <item x="5"/>
        <item x="6"/>
        <item x="7"/>
        <item x="8"/>
        <item x="9"/>
        <item x="10"/>
        <item x="11"/>
        <item x="12"/>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7"/>
        <item x="108"/>
        <item x="109"/>
        <item x="110"/>
        <item x="111"/>
        <item x="112"/>
        <item x="113"/>
        <item x="114"/>
        <item x="115"/>
        <item x="116"/>
        <item x="117"/>
        <item x="118"/>
        <item x="119"/>
        <item x="120"/>
        <item x="121"/>
        <item x="122"/>
        <item x="123"/>
        <item x="124"/>
        <item x="125"/>
        <item x="126"/>
        <item x="127"/>
        <item x="128"/>
        <item x="129"/>
        <item x="143"/>
        <item x="130"/>
        <item x="144"/>
        <item x="142"/>
        <item x="145"/>
        <item x="131"/>
        <item x="132"/>
        <item x="133"/>
        <item x="134"/>
        <item x="135"/>
        <item x="136"/>
        <item x="137"/>
        <item x="138"/>
        <item x="139"/>
        <item x="140"/>
        <item x="141"/>
        <item x="0"/>
        <item x="13"/>
        <item x="106"/>
        <item t="default"/>
      </items>
    </pivotField>
    <pivotField axis="axisRow" outline="0" showAll="0" defaultSubtotal="0">
      <items count="451">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48"/>
        <item x="449"/>
        <item x="447"/>
        <item x="450"/>
        <item x="435"/>
        <item x="436"/>
        <item x="437"/>
        <item x="438"/>
        <item x="439"/>
        <item x="440"/>
        <item x="441"/>
        <item x="442"/>
        <item x="443"/>
        <item x="444"/>
        <item x="445"/>
        <item x="446"/>
        <item x="0"/>
        <item x="80"/>
        <item x="81"/>
        <item x="82"/>
        <item x="83"/>
        <item x="406"/>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s>
  <rowFields count="2">
    <field x="0"/>
    <field x="1"/>
  </rowFields>
  <rowItems count="599">
    <i>
      <x/>
      <x/>
    </i>
    <i r="1">
      <x v="1"/>
    </i>
    <i t="default">
      <x/>
    </i>
    <i>
      <x v="1"/>
      <x v="2"/>
    </i>
    <i r="1">
      <x v="3"/>
    </i>
    <i r="1">
      <x v="4"/>
    </i>
    <i r="1">
      <x v="5"/>
    </i>
    <i r="1">
      <x v="6"/>
    </i>
    <i r="1">
      <x v="7"/>
    </i>
    <i r="1">
      <x v="8"/>
    </i>
    <i r="1">
      <x v="9"/>
    </i>
    <i r="1">
      <x v="10"/>
    </i>
    <i r="1">
      <x v="11"/>
    </i>
    <i t="default">
      <x v="1"/>
    </i>
    <i>
      <x v="2"/>
      <x v="12"/>
    </i>
    <i r="1">
      <x v="13"/>
    </i>
    <i r="1">
      <x v="14"/>
    </i>
    <i r="1">
      <x v="15"/>
    </i>
    <i r="1">
      <x v="16"/>
    </i>
    <i r="1">
      <x v="17"/>
    </i>
    <i t="default">
      <x v="2"/>
    </i>
    <i>
      <x v="3"/>
      <x v="18"/>
    </i>
    <i r="1">
      <x v="19"/>
    </i>
    <i r="1">
      <x v="20"/>
    </i>
    <i r="1">
      <x v="21"/>
    </i>
    <i r="1">
      <x v="22"/>
    </i>
    <i r="1">
      <x v="23"/>
    </i>
    <i r="1">
      <x v="24"/>
    </i>
    <i r="1">
      <x v="25"/>
    </i>
    <i r="1">
      <x v="26"/>
    </i>
    <i r="1">
      <x v="27"/>
    </i>
    <i r="1">
      <x v="28"/>
    </i>
    <i r="1">
      <x v="29"/>
    </i>
    <i r="1">
      <x v="30"/>
    </i>
    <i r="1">
      <x v="31"/>
    </i>
    <i r="1">
      <x v="32"/>
    </i>
    <i r="1">
      <x v="33"/>
    </i>
    <i t="default">
      <x v="3"/>
    </i>
    <i>
      <x v="4"/>
      <x v="34"/>
    </i>
    <i r="1">
      <x v="35"/>
    </i>
    <i r="1">
      <x v="36"/>
    </i>
    <i r="1">
      <x v="37"/>
    </i>
    <i r="1">
      <x v="38"/>
    </i>
    <i r="1">
      <x v="39"/>
    </i>
    <i t="default">
      <x v="4"/>
    </i>
    <i>
      <x v="5"/>
      <x v="40"/>
    </i>
    <i r="1">
      <x v="41"/>
    </i>
    <i r="1">
      <x v="42"/>
    </i>
    <i r="1">
      <x v="43"/>
    </i>
    <i r="1">
      <x v="44"/>
    </i>
    <i r="1">
      <x v="45"/>
    </i>
    <i r="1">
      <x v="46"/>
    </i>
    <i r="1">
      <x v="47"/>
    </i>
    <i t="default">
      <x v="5"/>
    </i>
    <i>
      <x v="6"/>
      <x v="48"/>
    </i>
    <i r="1">
      <x v="49"/>
    </i>
    <i r="1">
      <x v="50"/>
    </i>
    <i r="1">
      <x v="51"/>
    </i>
    <i r="1">
      <x v="52"/>
    </i>
    <i t="default">
      <x v="6"/>
    </i>
    <i>
      <x v="7"/>
      <x v="53"/>
    </i>
    <i r="1">
      <x v="54"/>
    </i>
    <i r="1">
      <x v="55"/>
    </i>
    <i r="1">
      <x v="56"/>
    </i>
    <i r="1">
      <x v="57"/>
    </i>
    <i r="1">
      <x v="58"/>
    </i>
    <i t="default">
      <x v="7"/>
    </i>
    <i>
      <x v="8"/>
      <x v="59"/>
    </i>
    <i r="1">
      <x v="60"/>
    </i>
    <i r="1">
      <x v="61"/>
    </i>
    <i r="1">
      <x v="62"/>
    </i>
    <i r="1">
      <x v="63"/>
    </i>
    <i r="1">
      <x v="64"/>
    </i>
    <i t="default">
      <x v="8"/>
    </i>
    <i>
      <x v="9"/>
      <x v="65"/>
    </i>
    <i r="1">
      <x v="66"/>
    </i>
    <i r="1">
      <x v="67"/>
    </i>
    <i r="1">
      <x v="68"/>
    </i>
    <i r="1">
      <x v="69"/>
    </i>
    <i t="default">
      <x v="9"/>
    </i>
    <i>
      <x v="10"/>
      <x v="70"/>
    </i>
    <i r="1">
      <x v="71"/>
    </i>
    <i r="1">
      <x v="72"/>
    </i>
    <i t="default">
      <x v="10"/>
    </i>
    <i>
      <x v="11"/>
      <x v="73"/>
    </i>
    <i r="1">
      <x v="74"/>
    </i>
    <i r="1">
      <x v="75"/>
    </i>
    <i r="1">
      <x v="76"/>
    </i>
    <i r="1">
      <x v="77"/>
    </i>
    <i r="1">
      <x v="78"/>
    </i>
    <i t="default">
      <x v="11"/>
    </i>
    <i>
      <x v="12"/>
      <x v="79"/>
    </i>
    <i r="1">
      <x v="80"/>
    </i>
    <i r="1">
      <x v="81"/>
    </i>
    <i r="1">
      <x v="82"/>
    </i>
    <i r="1">
      <x v="83"/>
    </i>
    <i t="default">
      <x v="12"/>
    </i>
    <i>
      <x v="13"/>
      <x v="84"/>
    </i>
    <i r="1">
      <x v="85"/>
    </i>
    <i r="1">
      <x v="86"/>
    </i>
    <i r="1">
      <x v="87"/>
    </i>
    <i t="default">
      <x v="13"/>
    </i>
    <i>
      <x v="14"/>
      <x v="88"/>
    </i>
    <i r="1">
      <x v="89"/>
    </i>
    <i r="1">
      <x v="90"/>
    </i>
    <i r="1">
      <x v="91"/>
    </i>
    <i r="1">
      <x v="92"/>
    </i>
    <i r="1">
      <x v="93"/>
    </i>
    <i r="1">
      <x v="94"/>
    </i>
    <i r="1">
      <x v="95"/>
    </i>
    <i r="1">
      <x v="96"/>
    </i>
    <i r="1">
      <x v="97"/>
    </i>
    <i r="1">
      <x v="98"/>
    </i>
    <i r="1">
      <x v="99"/>
    </i>
    <i r="1">
      <x v="100"/>
    </i>
    <i r="1">
      <x v="101"/>
    </i>
    <i r="1">
      <x v="102"/>
    </i>
    <i r="1">
      <x v="103"/>
    </i>
    <i r="1">
      <x v="104"/>
    </i>
    <i t="default">
      <x v="14"/>
    </i>
    <i>
      <x v="15"/>
      <x v="105"/>
    </i>
    <i r="1">
      <x v="106"/>
    </i>
    <i r="1">
      <x v="107"/>
    </i>
    <i t="default">
      <x v="15"/>
    </i>
    <i>
      <x v="16"/>
      <x v="108"/>
    </i>
    <i r="1">
      <x v="109"/>
    </i>
    <i r="1">
      <x v="110"/>
    </i>
    <i r="1">
      <x v="111"/>
    </i>
    <i r="1">
      <x v="112"/>
    </i>
    <i r="1">
      <x v="113"/>
    </i>
    <i r="1">
      <x v="114"/>
    </i>
    <i r="1">
      <x v="115"/>
    </i>
    <i r="1">
      <x v="116"/>
    </i>
    <i r="1">
      <x v="117"/>
    </i>
    <i r="1">
      <x v="118"/>
    </i>
    <i t="default">
      <x v="16"/>
    </i>
    <i>
      <x v="17"/>
      <x v="119"/>
    </i>
    <i t="default">
      <x v="17"/>
    </i>
    <i>
      <x v="18"/>
      <x v="120"/>
    </i>
    <i r="1">
      <x v="121"/>
    </i>
    <i r="1">
      <x v="122"/>
    </i>
    <i t="default">
      <x v="18"/>
    </i>
    <i>
      <x v="19"/>
      <x v="123"/>
    </i>
    <i r="1">
      <x v="124"/>
    </i>
    <i r="1">
      <x v="125"/>
    </i>
    <i r="1">
      <x v="126"/>
    </i>
    <i r="1">
      <x v="127"/>
    </i>
    <i r="1">
      <x v="128"/>
    </i>
    <i r="1">
      <x v="129"/>
    </i>
    <i r="1">
      <x v="130"/>
    </i>
    <i t="default">
      <x v="19"/>
    </i>
    <i>
      <x v="20"/>
      <x v="131"/>
    </i>
    <i r="1">
      <x v="132"/>
    </i>
    <i r="1">
      <x v="133"/>
    </i>
    <i r="1">
      <x v="134"/>
    </i>
    <i r="1">
      <x v="135"/>
    </i>
    <i r="1">
      <x v="136"/>
    </i>
    <i r="1">
      <x v="137"/>
    </i>
    <i r="1">
      <x v="138"/>
    </i>
    <i r="1">
      <x v="139"/>
    </i>
    <i t="default">
      <x v="20"/>
    </i>
    <i>
      <x v="21"/>
      <x v="140"/>
    </i>
    <i r="1">
      <x v="141"/>
    </i>
    <i r="1">
      <x v="142"/>
    </i>
    <i r="1">
      <x v="143"/>
    </i>
    <i t="default">
      <x v="21"/>
    </i>
    <i>
      <x v="22"/>
      <x v="144"/>
    </i>
    <i r="1">
      <x v="145"/>
    </i>
    <i r="1">
      <x v="146"/>
    </i>
    <i t="default">
      <x v="22"/>
    </i>
    <i>
      <x v="23"/>
      <x v="147"/>
    </i>
    <i r="1">
      <x v="148"/>
    </i>
    <i r="1">
      <x v="149"/>
    </i>
    <i t="default">
      <x v="23"/>
    </i>
    <i>
      <x v="24"/>
      <x v="150"/>
    </i>
    <i r="1">
      <x v="151"/>
    </i>
    <i t="default">
      <x v="24"/>
    </i>
    <i>
      <x v="25"/>
      <x v="152"/>
    </i>
    <i r="1">
      <x v="153"/>
    </i>
    <i r="1">
      <x v="154"/>
    </i>
    <i t="default">
      <x v="25"/>
    </i>
    <i>
      <x v="26"/>
      <x v="155"/>
    </i>
    <i r="1">
      <x v="156"/>
    </i>
    <i r="1">
      <x v="157"/>
    </i>
    <i r="1">
      <x v="158"/>
    </i>
    <i t="default">
      <x v="26"/>
    </i>
    <i>
      <x v="27"/>
      <x v="159"/>
    </i>
    <i r="1">
      <x v="160"/>
    </i>
    <i t="default">
      <x v="27"/>
    </i>
    <i>
      <x v="28"/>
      <x v="161"/>
    </i>
    <i r="1">
      <x v="162"/>
    </i>
    <i r="1">
      <x v="163"/>
    </i>
    <i t="default">
      <x v="28"/>
    </i>
    <i>
      <x v="29"/>
      <x v="164"/>
    </i>
    <i r="1">
      <x v="165"/>
    </i>
    <i r="1">
      <x v="166"/>
    </i>
    <i r="1">
      <x v="167"/>
    </i>
    <i r="1">
      <x v="168"/>
    </i>
    <i r="1">
      <x v="169"/>
    </i>
    <i r="1">
      <x v="170"/>
    </i>
    <i r="1">
      <x v="171"/>
    </i>
    <i t="default">
      <x v="29"/>
    </i>
    <i>
      <x v="30"/>
      <x v="172"/>
    </i>
    <i r="1">
      <x v="173"/>
    </i>
    <i r="1">
      <x v="174"/>
    </i>
    <i r="1">
      <x v="175"/>
    </i>
    <i r="1">
      <x v="176"/>
    </i>
    <i r="1">
      <x v="177"/>
    </i>
    <i r="1">
      <x v="178"/>
    </i>
    <i t="default">
      <x v="30"/>
    </i>
    <i>
      <x v="31"/>
      <x v="179"/>
    </i>
    <i r="1">
      <x v="180"/>
    </i>
    <i r="1">
      <x v="181"/>
    </i>
    <i r="1">
      <x v="182"/>
    </i>
    <i t="default">
      <x v="31"/>
    </i>
    <i>
      <x v="32"/>
      <x v="183"/>
    </i>
    <i t="default">
      <x v="32"/>
    </i>
    <i>
      <x v="33"/>
      <x v="184"/>
    </i>
    <i r="1">
      <x v="185"/>
    </i>
    <i r="1">
      <x v="186"/>
    </i>
    <i t="default">
      <x v="33"/>
    </i>
    <i>
      <x v="34"/>
      <x v="187"/>
    </i>
    <i r="1">
      <x v="188"/>
    </i>
    <i r="1">
      <x v="189"/>
    </i>
    <i r="1">
      <x v="190"/>
    </i>
    <i t="default">
      <x v="34"/>
    </i>
    <i>
      <x v="35"/>
      <x v="191"/>
    </i>
    <i r="1">
      <x v="192"/>
    </i>
    <i r="1">
      <x v="193"/>
    </i>
    <i r="1">
      <x v="194"/>
    </i>
    <i t="default">
      <x v="35"/>
    </i>
    <i>
      <x v="36"/>
      <x v="195"/>
    </i>
    <i r="1">
      <x v="196"/>
    </i>
    <i r="1">
      <x v="197"/>
    </i>
    <i r="1">
      <x v="198"/>
    </i>
    <i r="1">
      <x v="199"/>
    </i>
    <i t="default">
      <x v="36"/>
    </i>
    <i>
      <x v="37"/>
      <x v="200"/>
    </i>
    <i r="1">
      <x v="201"/>
    </i>
    <i r="1">
      <x v="202"/>
    </i>
    <i r="1">
      <x v="203"/>
    </i>
    <i r="1">
      <x v="204"/>
    </i>
    <i r="1">
      <x v="205"/>
    </i>
    <i r="1">
      <x v="206"/>
    </i>
    <i t="default">
      <x v="37"/>
    </i>
    <i>
      <x v="38"/>
      <x v="207"/>
    </i>
    <i r="1">
      <x v="208"/>
    </i>
    <i r="1">
      <x v="209"/>
    </i>
    <i r="1">
      <x v="210"/>
    </i>
    <i r="1">
      <x v="211"/>
    </i>
    <i r="1">
      <x v="212"/>
    </i>
    <i r="1">
      <x v="213"/>
    </i>
    <i r="1">
      <x v="214"/>
    </i>
    <i r="1">
      <x v="215"/>
    </i>
    <i r="1">
      <x v="216"/>
    </i>
    <i r="1">
      <x v="217"/>
    </i>
    <i t="default">
      <x v="38"/>
    </i>
    <i>
      <x v="39"/>
      <x v="218"/>
    </i>
    <i r="1">
      <x v="219"/>
    </i>
    <i r="1">
      <x v="220"/>
    </i>
    <i r="1">
      <x v="221"/>
    </i>
    <i r="1">
      <x v="222"/>
    </i>
    <i r="1">
      <x v="223"/>
    </i>
    <i r="1">
      <x v="224"/>
    </i>
    <i t="default">
      <x v="39"/>
    </i>
    <i>
      <x v="40"/>
      <x v="225"/>
    </i>
    <i r="1">
      <x v="226"/>
    </i>
    <i r="1">
      <x v="227"/>
    </i>
    <i r="1">
      <x v="228"/>
    </i>
    <i r="1">
      <x v="229"/>
    </i>
    <i r="1">
      <x v="230"/>
    </i>
    <i r="1">
      <x v="231"/>
    </i>
    <i t="default">
      <x v="40"/>
    </i>
    <i>
      <x v="41"/>
      <x v="232"/>
    </i>
    <i r="1">
      <x v="233"/>
    </i>
    <i r="1">
      <x v="234"/>
    </i>
    <i r="1">
      <x v="235"/>
    </i>
    <i r="1">
      <x v="236"/>
    </i>
    <i r="1">
      <x v="237"/>
    </i>
    <i r="1">
      <x v="238"/>
    </i>
    <i r="1">
      <x v="239"/>
    </i>
    <i t="default">
      <x v="41"/>
    </i>
    <i>
      <x v="42"/>
      <x v="240"/>
    </i>
    <i r="1">
      <x v="241"/>
    </i>
    <i r="1">
      <x v="242"/>
    </i>
    <i r="1">
      <x v="243"/>
    </i>
    <i t="default">
      <x v="42"/>
    </i>
    <i>
      <x v="43"/>
      <x v="244"/>
    </i>
    <i r="1">
      <x v="245"/>
    </i>
    <i r="1">
      <x v="246"/>
    </i>
    <i r="1">
      <x v="247"/>
    </i>
    <i r="1">
      <x v="248"/>
    </i>
    <i r="1">
      <x v="249"/>
    </i>
    <i r="1">
      <x v="250"/>
    </i>
    <i r="1">
      <x v="251"/>
    </i>
    <i t="default">
      <x v="43"/>
    </i>
    <i>
      <x v="44"/>
      <x v="252"/>
    </i>
    <i r="1">
      <x v="253"/>
    </i>
    <i r="1">
      <x v="254"/>
    </i>
    <i r="1">
      <x v="255"/>
    </i>
    <i r="1">
      <x v="256"/>
    </i>
    <i r="1">
      <x v="257"/>
    </i>
    <i r="1">
      <x v="258"/>
    </i>
    <i t="default">
      <x v="44"/>
    </i>
    <i>
      <x v="45"/>
      <x v="259"/>
    </i>
    <i r="1">
      <x v="260"/>
    </i>
    <i r="1">
      <x v="261"/>
    </i>
    <i r="1">
      <x v="262"/>
    </i>
    <i r="1">
      <x v="263"/>
    </i>
    <i r="1">
      <x v="264"/>
    </i>
    <i r="1">
      <x v="265"/>
    </i>
    <i r="1">
      <x v="266"/>
    </i>
    <i t="default">
      <x v="45"/>
    </i>
    <i>
      <x v="46"/>
      <x v="267"/>
    </i>
    <i r="1">
      <x v="268"/>
    </i>
    <i r="1">
      <x v="269"/>
    </i>
    <i r="1">
      <x v="270"/>
    </i>
    <i r="1">
      <x v="271"/>
    </i>
    <i r="1">
      <x v="272"/>
    </i>
    <i r="1">
      <x v="273"/>
    </i>
    <i r="1">
      <x v="274"/>
    </i>
    <i r="1">
      <x v="275"/>
    </i>
    <i r="1">
      <x v="276"/>
    </i>
    <i r="1">
      <x v="277"/>
    </i>
    <i r="1">
      <x v="278"/>
    </i>
    <i r="1">
      <x v="279"/>
    </i>
    <i r="1">
      <x v="280"/>
    </i>
    <i t="default">
      <x v="46"/>
    </i>
    <i>
      <x v="47"/>
      <x v="281"/>
    </i>
    <i r="1">
      <x v="282"/>
    </i>
    <i r="1">
      <x v="283"/>
    </i>
    <i r="1">
      <x v="284"/>
    </i>
    <i r="1">
      <x v="285"/>
    </i>
    <i r="1">
      <x v="286"/>
    </i>
    <i r="1">
      <x v="287"/>
    </i>
    <i t="default">
      <x v="47"/>
    </i>
    <i>
      <x v="48"/>
      <x v="288"/>
    </i>
    <i r="1">
      <x v="289"/>
    </i>
    <i r="1">
      <x v="290"/>
    </i>
    <i r="1">
      <x v="291"/>
    </i>
    <i r="1">
      <x v="292"/>
    </i>
    <i t="default">
      <x v="48"/>
    </i>
    <i>
      <x v="49"/>
      <x v="293"/>
    </i>
    <i t="default">
      <x v="49"/>
    </i>
    <i>
      <x v="50"/>
      <x v="294"/>
    </i>
    <i r="1">
      <x v="295"/>
    </i>
    <i r="1">
      <x v="296"/>
    </i>
    <i r="1">
      <x v="297"/>
    </i>
    <i r="1">
      <x v="298"/>
    </i>
    <i r="1">
      <x v="299"/>
    </i>
    <i r="1">
      <x v="300"/>
    </i>
    <i t="default">
      <x v="50"/>
    </i>
    <i>
      <x v="51"/>
      <x v="301"/>
    </i>
    <i r="1">
      <x v="302"/>
    </i>
    <i r="1">
      <x v="303"/>
    </i>
    <i r="1">
      <x v="304"/>
    </i>
    <i r="1">
      <x v="305"/>
    </i>
    <i r="1">
      <x v="306"/>
    </i>
    <i r="1">
      <x v="307"/>
    </i>
    <i r="1">
      <x v="308"/>
    </i>
    <i r="1">
      <x v="309"/>
    </i>
    <i t="default">
      <x v="51"/>
    </i>
    <i>
      <x v="52"/>
      <x v="310"/>
    </i>
    <i r="1">
      <x v="311"/>
    </i>
    <i r="1">
      <x v="312"/>
    </i>
    <i t="default">
      <x v="52"/>
    </i>
    <i>
      <x v="53"/>
      <x v="313"/>
    </i>
    <i r="1">
      <x v="314"/>
    </i>
    <i r="1">
      <x v="315"/>
    </i>
    <i r="1">
      <x v="316"/>
    </i>
    <i r="1">
      <x v="317"/>
    </i>
    <i r="1">
      <x v="318"/>
    </i>
    <i r="1">
      <x v="319"/>
    </i>
    <i t="default">
      <x v="53"/>
    </i>
    <i>
      <x v="54"/>
      <x v="320"/>
    </i>
    <i r="1">
      <x v="321"/>
    </i>
    <i r="1">
      <x v="322"/>
    </i>
    <i r="1">
      <x v="323"/>
    </i>
    <i r="1">
      <x v="324"/>
    </i>
    <i r="1">
      <x v="325"/>
    </i>
    <i r="1">
      <x v="326"/>
    </i>
    <i r="1">
      <x v="327"/>
    </i>
    <i r="1">
      <x v="328"/>
    </i>
    <i r="1">
      <x v="329"/>
    </i>
    <i r="1">
      <x v="330"/>
    </i>
    <i r="1">
      <x v="331"/>
    </i>
    <i r="1">
      <x v="332"/>
    </i>
    <i r="1">
      <x v="333"/>
    </i>
    <i r="1">
      <x v="334"/>
    </i>
    <i t="default">
      <x v="54"/>
    </i>
    <i>
      <x v="55"/>
      <x v="335"/>
    </i>
    <i t="default">
      <x v="55"/>
    </i>
    <i>
      <x v="56"/>
      <x v="336"/>
    </i>
    <i r="1">
      <x v="337"/>
    </i>
    <i r="1">
      <x v="338"/>
    </i>
    <i r="1">
      <x v="339"/>
    </i>
    <i t="default">
      <x v="56"/>
    </i>
    <i>
      <x v="57"/>
      <x v="340"/>
    </i>
    <i t="default">
      <x v="57"/>
    </i>
    <i>
      <x v="58"/>
      <x v="341"/>
    </i>
    <i r="1">
      <x v="342"/>
    </i>
    <i r="1">
      <x v="343"/>
    </i>
    <i r="1">
      <x v="344"/>
    </i>
    <i t="default">
      <x v="58"/>
    </i>
    <i>
      <x v="59"/>
      <x v="345"/>
    </i>
    <i r="1">
      <x v="346"/>
    </i>
    <i r="1">
      <x v="347"/>
    </i>
    <i r="1">
      <x v="348"/>
    </i>
    <i t="default">
      <x v="59"/>
    </i>
    <i>
      <x v="60"/>
      <x v="349"/>
    </i>
    <i t="default">
      <x v="60"/>
    </i>
    <i>
      <x v="61"/>
      <x v="350"/>
    </i>
    <i t="default">
      <x v="61"/>
    </i>
    <i>
      <x v="62"/>
      <x v="351"/>
    </i>
    <i t="default">
      <x v="62"/>
    </i>
    <i>
      <x v="63"/>
      <x v="352"/>
    </i>
    <i t="default">
      <x v="63"/>
    </i>
    <i>
      <x v="64"/>
      <x v="353"/>
    </i>
    <i t="default">
      <x v="64"/>
    </i>
    <i>
      <x v="65"/>
      <x v="354"/>
    </i>
    <i t="default">
      <x v="65"/>
    </i>
    <i>
      <x v="66"/>
      <x v="355"/>
    </i>
    <i t="default">
      <x v="66"/>
    </i>
    <i>
      <x v="67"/>
      <x v="356"/>
    </i>
    <i t="default">
      <x v="67"/>
    </i>
    <i>
      <x v="68"/>
      <x v="357"/>
    </i>
    <i t="default">
      <x v="68"/>
    </i>
    <i>
      <x v="69"/>
      <x v="358"/>
    </i>
    <i t="default">
      <x v="69"/>
    </i>
    <i>
      <x v="70"/>
      <x v="359"/>
    </i>
    <i t="default">
      <x v="70"/>
    </i>
    <i>
      <x v="71"/>
      <x v="360"/>
    </i>
    <i t="default">
      <x v="71"/>
    </i>
    <i>
      <x v="72"/>
      <x v="361"/>
    </i>
    <i t="default">
      <x v="72"/>
    </i>
    <i>
      <x v="73"/>
      <x v="362"/>
    </i>
    <i t="default">
      <x v="73"/>
    </i>
    <i>
      <x v="74"/>
      <x v="363"/>
    </i>
    <i t="default">
      <x v="74"/>
    </i>
    <i>
      <x v="75"/>
      <x v="364"/>
    </i>
    <i t="default">
      <x v="75"/>
    </i>
    <i>
      <x v="76"/>
      <x v="365"/>
    </i>
    <i t="default">
      <x v="76"/>
    </i>
    <i>
      <x v="77"/>
      <x v="366"/>
    </i>
    <i t="default">
      <x v="77"/>
    </i>
    <i>
      <x v="78"/>
      <x v="367"/>
    </i>
    <i t="default">
      <x v="78"/>
    </i>
    <i>
      <x v="79"/>
      <x v="368"/>
    </i>
    <i t="default">
      <x v="79"/>
    </i>
    <i>
      <x v="80"/>
      <x v="369"/>
    </i>
    <i t="default">
      <x v="80"/>
    </i>
    <i>
      <x v="81"/>
      <x v="370"/>
    </i>
    <i t="default">
      <x v="81"/>
    </i>
    <i>
      <x v="82"/>
      <x v="371"/>
    </i>
    <i t="default">
      <x v="82"/>
    </i>
    <i>
      <x v="83"/>
      <x v="372"/>
    </i>
    <i t="default">
      <x v="83"/>
    </i>
    <i>
      <x v="84"/>
      <x v="373"/>
    </i>
    <i t="default">
      <x v="84"/>
    </i>
    <i>
      <x v="85"/>
      <x v="374"/>
    </i>
    <i t="default">
      <x v="85"/>
    </i>
    <i>
      <x v="86"/>
      <x v="375"/>
    </i>
    <i t="default">
      <x v="86"/>
    </i>
    <i>
      <x v="87"/>
      <x v="376"/>
    </i>
    <i t="default">
      <x v="87"/>
    </i>
    <i>
      <x v="88"/>
      <x v="377"/>
    </i>
    <i t="default">
      <x v="88"/>
    </i>
    <i>
      <x v="89"/>
      <x v="378"/>
    </i>
    <i t="default">
      <x v="89"/>
    </i>
    <i>
      <x v="90"/>
      <x v="379"/>
    </i>
    <i t="default">
      <x v="90"/>
    </i>
    <i>
      <x v="91"/>
      <x v="380"/>
    </i>
    <i t="default">
      <x v="91"/>
    </i>
    <i>
      <x v="92"/>
      <x v="381"/>
    </i>
    <i t="default">
      <x v="92"/>
    </i>
    <i>
      <x v="93"/>
      <x v="382"/>
    </i>
    <i t="default">
      <x v="93"/>
    </i>
    <i>
      <x v="94"/>
      <x v="383"/>
    </i>
    <i t="default">
      <x v="94"/>
    </i>
    <i>
      <x v="95"/>
      <x v="384"/>
    </i>
    <i t="default">
      <x v="95"/>
    </i>
    <i>
      <x v="96"/>
      <x v="385"/>
    </i>
    <i t="default">
      <x v="96"/>
    </i>
    <i>
      <x v="97"/>
      <x v="386"/>
    </i>
    <i t="default">
      <x v="97"/>
    </i>
    <i>
      <x v="98"/>
      <x v="387"/>
    </i>
    <i t="default">
      <x v="98"/>
    </i>
    <i>
      <x v="99"/>
      <x v="388"/>
    </i>
    <i t="default">
      <x v="99"/>
    </i>
    <i>
      <x v="100"/>
      <x v="389"/>
    </i>
    <i t="default">
      <x v="100"/>
    </i>
    <i>
      <x v="101"/>
      <x v="390"/>
    </i>
    <i r="1">
      <x v="391"/>
    </i>
    <i r="1">
      <x v="392"/>
    </i>
    <i r="1">
      <x v="393"/>
    </i>
    <i r="1">
      <x v="394"/>
    </i>
    <i r="1">
      <x v="395"/>
    </i>
    <i r="1">
      <x v="396"/>
    </i>
    <i r="1">
      <x v="397"/>
    </i>
    <i r="1">
      <x v="398"/>
    </i>
    <i t="default">
      <x v="101"/>
    </i>
    <i>
      <x v="102"/>
      <x v="399"/>
    </i>
    <i t="default">
      <x v="102"/>
    </i>
    <i>
      <x v="103"/>
      <x v="400"/>
    </i>
    <i t="default">
      <x v="103"/>
    </i>
    <i>
      <x v="104"/>
      <x v="401"/>
    </i>
    <i t="default">
      <x v="104"/>
    </i>
    <i>
      <x v="105"/>
      <x v="402"/>
    </i>
    <i t="default">
      <x v="105"/>
    </i>
    <i>
      <x v="106"/>
      <x v="403"/>
    </i>
    <i t="default">
      <x v="106"/>
    </i>
    <i>
      <x v="107"/>
      <x v="404"/>
    </i>
    <i t="default">
      <x v="107"/>
    </i>
    <i>
      <x v="108"/>
      <x v="405"/>
    </i>
    <i r="1">
      <x v="406"/>
    </i>
    <i t="default">
      <x v="108"/>
    </i>
    <i>
      <x v="109"/>
      <x v="407"/>
    </i>
    <i r="1">
      <x v="408"/>
    </i>
    <i t="default">
      <x v="109"/>
    </i>
    <i>
      <x v="110"/>
      <x v="409"/>
    </i>
    <i t="default">
      <x v="110"/>
    </i>
    <i>
      <x v="111"/>
      <x v="410"/>
    </i>
    <i t="default">
      <x v="111"/>
    </i>
    <i>
      <x v="112"/>
      <x v="411"/>
    </i>
    <i t="default">
      <x v="112"/>
    </i>
    <i>
      <x v="113"/>
      <x v="412"/>
    </i>
    <i t="default">
      <x v="113"/>
    </i>
    <i>
      <x v="114"/>
      <x v="413"/>
    </i>
    <i t="default">
      <x v="114"/>
    </i>
    <i>
      <x v="115"/>
      <x v="414"/>
    </i>
    <i r="1">
      <x v="415"/>
    </i>
    <i t="default">
      <x v="115"/>
    </i>
    <i>
      <x v="116"/>
      <x v="416"/>
    </i>
    <i t="default">
      <x v="116"/>
    </i>
    <i>
      <x v="117"/>
      <x v="417"/>
    </i>
    <i t="default">
      <x v="117"/>
    </i>
    <i>
      <x v="118"/>
      <x v="418"/>
    </i>
    <i t="default">
      <x v="118"/>
    </i>
    <i>
      <x v="119"/>
      <x v="419"/>
    </i>
    <i t="default">
      <x v="119"/>
    </i>
    <i>
      <x v="120"/>
      <x v="420"/>
    </i>
    <i t="default">
      <x v="120"/>
    </i>
    <i>
      <x v="121"/>
      <x v="421"/>
    </i>
    <i t="default">
      <x v="121"/>
    </i>
    <i>
      <x v="122"/>
      <x v="422"/>
    </i>
    <i t="default">
      <x v="122"/>
    </i>
    <i>
      <x v="123"/>
      <x v="423"/>
    </i>
    <i t="default">
      <x v="123"/>
    </i>
    <i>
      <x v="124"/>
      <x v="424"/>
    </i>
    <i t="default">
      <x v="124"/>
    </i>
    <i>
      <x v="125"/>
      <x v="425"/>
    </i>
    <i r="1">
      <x v="426"/>
    </i>
    <i r="1">
      <x v="427"/>
    </i>
    <i t="default">
      <x v="125"/>
    </i>
    <i>
      <x v="126"/>
      <x v="428"/>
    </i>
    <i t="default">
      <x v="126"/>
    </i>
    <i>
      <x v="127"/>
      <x v="429"/>
    </i>
    <i t="default">
      <x v="127"/>
    </i>
    <i>
      <x v="128"/>
      <x v="445"/>
    </i>
    <i t="default">
      <x v="128"/>
    </i>
    <i>
      <x v="129"/>
      <x v="430"/>
    </i>
    <i t="default">
      <x v="129"/>
    </i>
    <i>
      <x v="130"/>
      <x v="431"/>
    </i>
    <i t="default">
      <x v="130"/>
    </i>
    <i>
      <x v="131"/>
      <x v="432"/>
    </i>
    <i t="default">
      <x v="131"/>
    </i>
    <i>
      <x v="132"/>
      <x v="433"/>
    </i>
    <i t="default">
      <x v="132"/>
    </i>
    <i>
      <x v="133"/>
      <x v="434"/>
    </i>
    <i t="default">
      <x v="133"/>
    </i>
    <i>
      <x v="134"/>
      <x v="435"/>
    </i>
    <i r="1">
      <x v="436"/>
    </i>
    <i t="default">
      <x v="134"/>
    </i>
    <i>
      <x v="135"/>
      <x v="437"/>
    </i>
    <i t="default">
      <x v="135"/>
    </i>
    <i>
      <x v="136"/>
      <x v="438"/>
    </i>
    <i t="default">
      <x v="136"/>
    </i>
    <i>
      <x v="137"/>
      <x v="439"/>
    </i>
    <i t="default">
      <x v="137"/>
    </i>
    <i>
      <x v="138"/>
      <x v="440"/>
    </i>
    <i t="default">
      <x v="138"/>
    </i>
    <i>
      <x v="139"/>
      <x v="441"/>
    </i>
    <i t="default">
      <x v="139"/>
    </i>
    <i>
      <x v="140"/>
      <x v="442"/>
    </i>
    <i t="default">
      <x v="140"/>
    </i>
    <i>
      <x v="141"/>
      <x v="443"/>
    </i>
    <i t="default">
      <x v="141"/>
    </i>
    <i>
      <x v="142"/>
      <x v="444"/>
    </i>
    <i t="default">
      <x v="142"/>
    </i>
    <i>
      <x v="143"/>
      <x v="445"/>
    </i>
    <i t="default">
      <x v="143"/>
    </i>
    <i>
      <x v="144"/>
      <x v="446"/>
    </i>
    <i r="1">
      <x v="447"/>
    </i>
    <i r="1">
      <x v="448"/>
    </i>
    <i r="1">
      <x v="449"/>
    </i>
    <i t="default">
      <x v="144"/>
    </i>
    <i>
      <x v="145"/>
      <x v="450"/>
    </i>
    <i t="default">
      <x v="145"/>
    </i>
    <i t="grand">
      <x/>
    </i>
  </rowItems>
  <colFields count="1">
    <field x="-2"/>
  </colFields>
  <colItems count="4">
    <i>
      <x/>
    </i>
    <i i="1">
      <x v="1"/>
    </i>
    <i i="2">
      <x v="2"/>
    </i>
    <i i="3">
      <x v="3"/>
    </i>
  </colItems>
  <dataFields count="4">
    <dataField name="Sum of FCCS_Managed Data" fld="18" baseField="1" baseItem="0"/>
    <dataField name="Sum of FCCS_Journal Input" fld="19" baseField="1" baseItem="0"/>
    <dataField name="Sum of FCCS_Other Data" fld="20" baseField="1" baseItem="0"/>
    <dataField name="Sum of FCCS_Total Data Source" fld="21" baseField="1" baseItem="0"/>
  </dataFields>
  <formats count="453">
    <format dxfId="1514">
      <pivotArea dataOnly="0" outline="0" fieldPosition="0">
        <references count="1">
          <reference field="0" count="0" defaultSubtotal="1"/>
        </references>
      </pivotArea>
    </format>
    <format dxfId="1513">
      <pivotArea field="0" type="button" dataOnly="0" labelOnly="1" outline="0" axis="axisRow" fieldPosition="0"/>
    </format>
    <format dxfId="1512">
      <pivotArea dataOnly="0" labelOnly="1" fieldPosition="0">
        <references count="1">
          <reference field="0" count="1">
            <x v="0"/>
          </reference>
        </references>
      </pivotArea>
    </format>
    <format dxfId="1511">
      <pivotArea dataOnly="0" labelOnly="1" offset="A256" fieldPosition="0">
        <references count="1">
          <reference field="0" count="1" defaultSubtotal="1">
            <x v="0"/>
          </reference>
        </references>
      </pivotArea>
    </format>
    <format dxfId="1510">
      <pivotArea dataOnly="0" labelOnly="1" fieldPosition="0">
        <references count="1">
          <reference field="0" count="1">
            <x v="1"/>
          </reference>
        </references>
      </pivotArea>
    </format>
    <format dxfId="1509">
      <pivotArea dataOnly="0" labelOnly="1" offset="A256" fieldPosition="0">
        <references count="1">
          <reference field="0" count="1" defaultSubtotal="1">
            <x v="1"/>
          </reference>
        </references>
      </pivotArea>
    </format>
    <format dxfId="1508">
      <pivotArea dataOnly="0" labelOnly="1" fieldPosition="0">
        <references count="1">
          <reference field="0" count="1">
            <x v="2"/>
          </reference>
        </references>
      </pivotArea>
    </format>
    <format dxfId="1507">
      <pivotArea dataOnly="0" labelOnly="1" offset="A256" fieldPosition="0">
        <references count="1">
          <reference field="0" count="1" defaultSubtotal="1">
            <x v="2"/>
          </reference>
        </references>
      </pivotArea>
    </format>
    <format dxfId="1506">
      <pivotArea dataOnly="0" labelOnly="1" fieldPosition="0">
        <references count="1">
          <reference field="0" count="1">
            <x v="3"/>
          </reference>
        </references>
      </pivotArea>
    </format>
    <format dxfId="1505">
      <pivotArea dataOnly="0" labelOnly="1" offset="A256" fieldPosition="0">
        <references count="1">
          <reference field="0" count="1" defaultSubtotal="1">
            <x v="3"/>
          </reference>
        </references>
      </pivotArea>
    </format>
    <format dxfId="1504">
      <pivotArea dataOnly="0" labelOnly="1" fieldPosition="0">
        <references count="1">
          <reference field="0" count="1">
            <x v="4"/>
          </reference>
        </references>
      </pivotArea>
    </format>
    <format dxfId="1503">
      <pivotArea dataOnly="0" labelOnly="1" offset="A256" fieldPosition="0">
        <references count="1">
          <reference field="0" count="1" defaultSubtotal="1">
            <x v="4"/>
          </reference>
        </references>
      </pivotArea>
    </format>
    <format dxfId="1502">
      <pivotArea dataOnly="0" labelOnly="1" fieldPosition="0">
        <references count="1">
          <reference field="0" count="1">
            <x v="5"/>
          </reference>
        </references>
      </pivotArea>
    </format>
    <format dxfId="1501">
      <pivotArea dataOnly="0" labelOnly="1" offset="A256" fieldPosition="0">
        <references count="1">
          <reference field="0" count="1" defaultSubtotal="1">
            <x v="5"/>
          </reference>
        </references>
      </pivotArea>
    </format>
    <format dxfId="1500">
      <pivotArea dataOnly="0" labelOnly="1" fieldPosition="0">
        <references count="1">
          <reference field="0" count="1">
            <x v="6"/>
          </reference>
        </references>
      </pivotArea>
    </format>
    <format dxfId="1499">
      <pivotArea dataOnly="0" labelOnly="1" offset="A256" fieldPosition="0">
        <references count="1">
          <reference field="0" count="1" defaultSubtotal="1">
            <x v="6"/>
          </reference>
        </references>
      </pivotArea>
    </format>
    <format dxfId="1498">
      <pivotArea dataOnly="0" labelOnly="1" fieldPosition="0">
        <references count="1">
          <reference field="0" count="1">
            <x v="7"/>
          </reference>
        </references>
      </pivotArea>
    </format>
    <format dxfId="1497">
      <pivotArea dataOnly="0" labelOnly="1" offset="A256" fieldPosition="0">
        <references count="1">
          <reference field="0" count="1" defaultSubtotal="1">
            <x v="7"/>
          </reference>
        </references>
      </pivotArea>
    </format>
    <format dxfId="1496">
      <pivotArea dataOnly="0" labelOnly="1" fieldPosition="0">
        <references count="1">
          <reference field="0" count="1">
            <x v="8"/>
          </reference>
        </references>
      </pivotArea>
    </format>
    <format dxfId="1495">
      <pivotArea dataOnly="0" labelOnly="1" offset="A256" fieldPosition="0">
        <references count="1">
          <reference field="0" count="1" defaultSubtotal="1">
            <x v="8"/>
          </reference>
        </references>
      </pivotArea>
    </format>
    <format dxfId="1494">
      <pivotArea dataOnly="0" labelOnly="1" fieldPosition="0">
        <references count="1">
          <reference field="0" count="1">
            <x v="9"/>
          </reference>
        </references>
      </pivotArea>
    </format>
    <format dxfId="1493">
      <pivotArea dataOnly="0" labelOnly="1" offset="A256" fieldPosition="0">
        <references count="1">
          <reference field="0" count="1" defaultSubtotal="1">
            <x v="9"/>
          </reference>
        </references>
      </pivotArea>
    </format>
    <format dxfId="1492">
      <pivotArea dataOnly="0" labelOnly="1" fieldPosition="0">
        <references count="1">
          <reference field="0" count="1">
            <x v="10"/>
          </reference>
        </references>
      </pivotArea>
    </format>
    <format dxfId="1491">
      <pivotArea dataOnly="0" labelOnly="1" offset="A256" fieldPosition="0">
        <references count="1">
          <reference field="0" count="1" defaultSubtotal="1">
            <x v="10"/>
          </reference>
        </references>
      </pivotArea>
    </format>
    <format dxfId="1490">
      <pivotArea dataOnly="0" labelOnly="1" fieldPosition="0">
        <references count="1">
          <reference field="0" count="1">
            <x v="11"/>
          </reference>
        </references>
      </pivotArea>
    </format>
    <format dxfId="1489">
      <pivotArea dataOnly="0" labelOnly="1" offset="A256" fieldPosition="0">
        <references count="1">
          <reference field="0" count="1" defaultSubtotal="1">
            <x v="11"/>
          </reference>
        </references>
      </pivotArea>
    </format>
    <format dxfId="1488">
      <pivotArea dataOnly="0" labelOnly="1" fieldPosition="0">
        <references count="1">
          <reference field="0" count="1">
            <x v="12"/>
          </reference>
        </references>
      </pivotArea>
    </format>
    <format dxfId="1487">
      <pivotArea dataOnly="0" labelOnly="1" offset="A256" fieldPosition="0">
        <references count="1">
          <reference field="0" count="1" defaultSubtotal="1">
            <x v="12"/>
          </reference>
        </references>
      </pivotArea>
    </format>
    <format dxfId="1486">
      <pivotArea dataOnly="0" labelOnly="1" fieldPosition="0">
        <references count="1">
          <reference field="0" count="1">
            <x v="13"/>
          </reference>
        </references>
      </pivotArea>
    </format>
    <format dxfId="1485">
      <pivotArea dataOnly="0" labelOnly="1" offset="A256" fieldPosition="0">
        <references count="1">
          <reference field="0" count="1" defaultSubtotal="1">
            <x v="13"/>
          </reference>
        </references>
      </pivotArea>
    </format>
    <format dxfId="1484">
      <pivotArea dataOnly="0" labelOnly="1" fieldPosition="0">
        <references count="1">
          <reference field="0" count="1">
            <x v="14"/>
          </reference>
        </references>
      </pivotArea>
    </format>
    <format dxfId="1483">
      <pivotArea dataOnly="0" labelOnly="1" offset="A256" fieldPosition="0">
        <references count="1">
          <reference field="0" count="1" defaultSubtotal="1">
            <x v="14"/>
          </reference>
        </references>
      </pivotArea>
    </format>
    <format dxfId="1482">
      <pivotArea dataOnly="0" labelOnly="1" fieldPosition="0">
        <references count="1">
          <reference field="0" count="1">
            <x v="15"/>
          </reference>
        </references>
      </pivotArea>
    </format>
    <format dxfId="1481">
      <pivotArea dataOnly="0" labelOnly="1" offset="A256" fieldPosition="0">
        <references count="1">
          <reference field="0" count="1" defaultSubtotal="1">
            <x v="15"/>
          </reference>
        </references>
      </pivotArea>
    </format>
    <format dxfId="1480">
      <pivotArea dataOnly="0" labelOnly="1" fieldPosition="0">
        <references count="1">
          <reference field="0" count="1">
            <x v="16"/>
          </reference>
        </references>
      </pivotArea>
    </format>
    <format dxfId="1479">
      <pivotArea dataOnly="0" labelOnly="1" offset="A256" fieldPosition="0">
        <references count="1">
          <reference field="0" count="1" defaultSubtotal="1">
            <x v="16"/>
          </reference>
        </references>
      </pivotArea>
    </format>
    <format dxfId="1478">
      <pivotArea dataOnly="0" labelOnly="1" fieldPosition="0">
        <references count="1">
          <reference field="0" count="1">
            <x v="17"/>
          </reference>
        </references>
      </pivotArea>
    </format>
    <format dxfId="1477">
      <pivotArea dataOnly="0" labelOnly="1" offset="A256" fieldPosition="0">
        <references count="1">
          <reference field="0" count="1" defaultSubtotal="1">
            <x v="17"/>
          </reference>
        </references>
      </pivotArea>
    </format>
    <format dxfId="1476">
      <pivotArea dataOnly="0" labelOnly="1" fieldPosition="0">
        <references count="1">
          <reference field="0" count="1">
            <x v="18"/>
          </reference>
        </references>
      </pivotArea>
    </format>
    <format dxfId="1475">
      <pivotArea dataOnly="0" labelOnly="1" offset="A256" fieldPosition="0">
        <references count="1">
          <reference field="0" count="1" defaultSubtotal="1">
            <x v="18"/>
          </reference>
        </references>
      </pivotArea>
    </format>
    <format dxfId="1474">
      <pivotArea dataOnly="0" labelOnly="1" fieldPosition="0">
        <references count="1">
          <reference field="0" count="1">
            <x v="19"/>
          </reference>
        </references>
      </pivotArea>
    </format>
    <format dxfId="1473">
      <pivotArea dataOnly="0" labelOnly="1" offset="A256" fieldPosition="0">
        <references count="1">
          <reference field="0" count="1" defaultSubtotal="1">
            <x v="19"/>
          </reference>
        </references>
      </pivotArea>
    </format>
    <format dxfId="1472">
      <pivotArea dataOnly="0" labelOnly="1" fieldPosition="0">
        <references count="1">
          <reference field="0" count="1">
            <x v="20"/>
          </reference>
        </references>
      </pivotArea>
    </format>
    <format dxfId="1471">
      <pivotArea dataOnly="0" labelOnly="1" offset="A256" fieldPosition="0">
        <references count="1">
          <reference field="0" count="1" defaultSubtotal="1">
            <x v="20"/>
          </reference>
        </references>
      </pivotArea>
    </format>
    <format dxfId="1470">
      <pivotArea dataOnly="0" labelOnly="1" fieldPosition="0">
        <references count="1">
          <reference field="0" count="1">
            <x v="21"/>
          </reference>
        </references>
      </pivotArea>
    </format>
    <format dxfId="1469">
      <pivotArea dataOnly="0" labelOnly="1" offset="A256" fieldPosition="0">
        <references count="1">
          <reference field="0" count="1" defaultSubtotal="1">
            <x v="21"/>
          </reference>
        </references>
      </pivotArea>
    </format>
    <format dxfId="1468">
      <pivotArea dataOnly="0" labelOnly="1" fieldPosition="0">
        <references count="1">
          <reference field="0" count="1">
            <x v="22"/>
          </reference>
        </references>
      </pivotArea>
    </format>
    <format dxfId="1467">
      <pivotArea dataOnly="0" labelOnly="1" offset="A256" fieldPosition="0">
        <references count="1">
          <reference field="0" count="1" defaultSubtotal="1">
            <x v="22"/>
          </reference>
        </references>
      </pivotArea>
    </format>
    <format dxfId="1466">
      <pivotArea dataOnly="0" labelOnly="1" fieldPosition="0">
        <references count="1">
          <reference field="0" count="1">
            <x v="23"/>
          </reference>
        </references>
      </pivotArea>
    </format>
    <format dxfId="1465">
      <pivotArea dataOnly="0" labelOnly="1" offset="A256" fieldPosition="0">
        <references count="1">
          <reference field="0" count="1" defaultSubtotal="1">
            <x v="23"/>
          </reference>
        </references>
      </pivotArea>
    </format>
    <format dxfId="1464">
      <pivotArea dataOnly="0" labelOnly="1" fieldPosition="0">
        <references count="1">
          <reference field="0" count="1">
            <x v="24"/>
          </reference>
        </references>
      </pivotArea>
    </format>
    <format dxfId="1463">
      <pivotArea dataOnly="0" labelOnly="1" offset="A256" fieldPosition="0">
        <references count="1">
          <reference field="0" count="1" defaultSubtotal="1">
            <x v="24"/>
          </reference>
        </references>
      </pivotArea>
    </format>
    <format dxfId="1462">
      <pivotArea dataOnly="0" labelOnly="1" fieldPosition="0">
        <references count="1">
          <reference field="0" count="1">
            <x v="25"/>
          </reference>
        </references>
      </pivotArea>
    </format>
    <format dxfId="1461">
      <pivotArea dataOnly="0" labelOnly="1" offset="A256" fieldPosition="0">
        <references count="1">
          <reference field="0" count="1" defaultSubtotal="1">
            <x v="25"/>
          </reference>
        </references>
      </pivotArea>
    </format>
    <format dxfId="1460">
      <pivotArea dataOnly="0" labelOnly="1" fieldPosition="0">
        <references count="1">
          <reference field="0" count="1">
            <x v="26"/>
          </reference>
        </references>
      </pivotArea>
    </format>
    <format dxfId="1459">
      <pivotArea dataOnly="0" labelOnly="1" offset="A256" fieldPosition="0">
        <references count="1">
          <reference field="0" count="1" defaultSubtotal="1">
            <x v="26"/>
          </reference>
        </references>
      </pivotArea>
    </format>
    <format dxfId="1458">
      <pivotArea dataOnly="0" labelOnly="1" fieldPosition="0">
        <references count="1">
          <reference field="0" count="1">
            <x v="27"/>
          </reference>
        </references>
      </pivotArea>
    </format>
    <format dxfId="1457">
      <pivotArea dataOnly="0" labelOnly="1" offset="A256" fieldPosition="0">
        <references count="1">
          <reference field="0" count="1" defaultSubtotal="1">
            <x v="27"/>
          </reference>
        </references>
      </pivotArea>
    </format>
    <format dxfId="1456">
      <pivotArea dataOnly="0" labelOnly="1" fieldPosition="0">
        <references count="1">
          <reference field="0" count="1">
            <x v="28"/>
          </reference>
        </references>
      </pivotArea>
    </format>
    <format dxfId="1455">
      <pivotArea dataOnly="0" labelOnly="1" offset="A256" fieldPosition="0">
        <references count="1">
          <reference field="0" count="1" defaultSubtotal="1">
            <x v="28"/>
          </reference>
        </references>
      </pivotArea>
    </format>
    <format dxfId="1454">
      <pivotArea dataOnly="0" labelOnly="1" fieldPosition="0">
        <references count="1">
          <reference field="0" count="1">
            <x v="29"/>
          </reference>
        </references>
      </pivotArea>
    </format>
    <format dxfId="1453">
      <pivotArea dataOnly="0" labelOnly="1" offset="A256" fieldPosition="0">
        <references count="1">
          <reference field="0" count="1" defaultSubtotal="1">
            <x v="29"/>
          </reference>
        </references>
      </pivotArea>
    </format>
    <format dxfId="1452">
      <pivotArea dataOnly="0" labelOnly="1" fieldPosition="0">
        <references count="1">
          <reference field="0" count="1">
            <x v="30"/>
          </reference>
        </references>
      </pivotArea>
    </format>
    <format dxfId="1451">
      <pivotArea dataOnly="0" labelOnly="1" offset="A256" fieldPosition="0">
        <references count="1">
          <reference field="0" count="1" defaultSubtotal="1">
            <x v="30"/>
          </reference>
        </references>
      </pivotArea>
    </format>
    <format dxfId="1450">
      <pivotArea dataOnly="0" labelOnly="1" fieldPosition="0">
        <references count="1">
          <reference field="0" count="1">
            <x v="31"/>
          </reference>
        </references>
      </pivotArea>
    </format>
    <format dxfId="1449">
      <pivotArea dataOnly="0" labelOnly="1" offset="A256" fieldPosition="0">
        <references count="1">
          <reference field="0" count="1" defaultSubtotal="1">
            <x v="31"/>
          </reference>
        </references>
      </pivotArea>
    </format>
    <format dxfId="1448">
      <pivotArea dataOnly="0" labelOnly="1" fieldPosition="0">
        <references count="1">
          <reference field="0" count="1">
            <x v="32"/>
          </reference>
        </references>
      </pivotArea>
    </format>
    <format dxfId="1447">
      <pivotArea dataOnly="0" labelOnly="1" offset="A256" fieldPosition="0">
        <references count="1">
          <reference field="0" count="1" defaultSubtotal="1">
            <x v="32"/>
          </reference>
        </references>
      </pivotArea>
    </format>
    <format dxfId="1446">
      <pivotArea dataOnly="0" labelOnly="1" fieldPosition="0">
        <references count="1">
          <reference field="0" count="1">
            <x v="33"/>
          </reference>
        </references>
      </pivotArea>
    </format>
    <format dxfId="1445">
      <pivotArea dataOnly="0" labelOnly="1" offset="A256" fieldPosition="0">
        <references count="1">
          <reference field="0" count="1" defaultSubtotal="1">
            <x v="33"/>
          </reference>
        </references>
      </pivotArea>
    </format>
    <format dxfId="1444">
      <pivotArea dataOnly="0" labelOnly="1" fieldPosition="0">
        <references count="1">
          <reference field="0" count="1">
            <x v="34"/>
          </reference>
        </references>
      </pivotArea>
    </format>
    <format dxfId="1443">
      <pivotArea dataOnly="0" labelOnly="1" offset="A256" fieldPosition="0">
        <references count="1">
          <reference field="0" count="1" defaultSubtotal="1">
            <x v="34"/>
          </reference>
        </references>
      </pivotArea>
    </format>
    <format dxfId="1442">
      <pivotArea dataOnly="0" labelOnly="1" fieldPosition="0">
        <references count="1">
          <reference field="0" count="1">
            <x v="35"/>
          </reference>
        </references>
      </pivotArea>
    </format>
    <format dxfId="1441">
      <pivotArea dataOnly="0" labelOnly="1" offset="A256" fieldPosition="0">
        <references count="1">
          <reference field="0" count="1" defaultSubtotal="1">
            <x v="35"/>
          </reference>
        </references>
      </pivotArea>
    </format>
    <format dxfId="1440">
      <pivotArea dataOnly="0" labelOnly="1" fieldPosition="0">
        <references count="1">
          <reference field="0" count="1">
            <x v="36"/>
          </reference>
        </references>
      </pivotArea>
    </format>
    <format dxfId="1439">
      <pivotArea dataOnly="0" labelOnly="1" offset="A256" fieldPosition="0">
        <references count="1">
          <reference field="0" count="1" defaultSubtotal="1">
            <x v="36"/>
          </reference>
        </references>
      </pivotArea>
    </format>
    <format dxfId="1438">
      <pivotArea dataOnly="0" labelOnly="1" fieldPosition="0">
        <references count="1">
          <reference field="0" count="1">
            <x v="37"/>
          </reference>
        </references>
      </pivotArea>
    </format>
    <format dxfId="1437">
      <pivotArea dataOnly="0" labelOnly="1" offset="A256" fieldPosition="0">
        <references count="1">
          <reference field="0" count="1" defaultSubtotal="1">
            <x v="37"/>
          </reference>
        </references>
      </pivotArea>
    </format>
    <format dxfId="1436">
      <pivotArea dataOnly="0" labelOnly="1" fieldPosition="0">
        <references count="1">
          <reference field="0" count="1">
            <x v="38"/>
          </reference>
        </references>
      </pivotArea>
    </format>
    <format dxfId="1435">
      <pivotArea dataOnly="0" labelOnly="1" offset="A256" fieldPosition="0">
        <references count="1">
          <reference field="0" count="1" defaultSubtotal="1">
            <x v="38"/>
          </reference>
        </references>
      </pivotArea>
    </format>
    <format dxfId="1434">
      <pivotArea dataOnly="0" labelOnly="1" fieldPosition="0">
        <references count="1">
          <reference field="0" count="1">
            <x v="39"/>
          </reference>
        </references>
      </pivotArea>
    </format>
    <format dxfId="1433">
      <pivotArea dataOnly="0" labelOnly="1" offset="A256" fieldPosition="0">
        <references count="1">
          <reference field="0" count="1" defaultSubtotal="1">
            <x v="39"/>
          </reference>
        </references>
      </pivotArea>
    </format>
    <format dxfId="1432">
      <pivotArea dataOnly="0" labelOnly="1" fieldPosition="0">
        <references count="1">
          <reference field="0" count="1">
            <x v="40"/>
          </reference>
        </references>
      </pivotArea>
    </format>
    <format dxfId="1431">
      <pivotArea dataOnly="0" labelOnly="1" offset="A256" fieldPosition="0">
        <references count="1">
          <reference field="0" count="1" defaultSubtotal="1">
            <x v="40"/>
          </reference>
        </references>
      </pivotArea>
    </format>
    <format dxfId="1430">
      <pivotArea dataOnly="0" labelOnly="1" fieldPosition="0">
        <references count="1">
          <reference field="0" count="1">
            <x v="41"/>
          </reference>
        </references>
      </pivotArea>
    </format>
    <format dxfId="1429">
      <pivotArea dataOnly="0" labelOnly="1" offset="A256" fieldPosition="0">
        <references count="1">
          <reference field="0" count="1" defaultSubtotal="1">
            <x v="41"/>
          </reference>
        </references>
      </pivotArea>
    </format>
    <format dxfId="1428">
      <pivotArea dataOnly="0" labelOnly="1" fieldPosition="0">
        <references count="1">
          <reference field="0" count="1">
            <x v="42"/>
          </reference>
        </references>
      </pivotArea>
    </format>
    <format dxfId="1427">
      <pivotArea dataOnly="0" labelOnly="1" offset="A256" fieldPosition="0">
        <references count="1">
          <reference field="0" count="1" defaultSubtotal="1">
            <x v="42"/>
          </reference>
        </references>
      </pivotArea>
    </format>
    <format dxfId="1426">
      <pivotArea dataOnly="0" labelOnly="1" fieldPosition="0">
        <references count="1">
          <reference field="0" count="1">
            <x v="43"/>
          </reference>
        </references>
      </pivotArea>
    </format>
    <format dxfId="1425">
      <pivotArea dataOnly="0" labelOnly="1" offset="A256" fieldPosition="0">
        <references count="1">
          <reference field="0" count="1" defaultSubtotal="1">
            <x v="43"/>
          </reference>
        </references>
      </pivotArea>
    </format>
    <format dxfId="1424">
      <pivotArea dataOnly="0" labelOnly="1" fieldPosition="0">
        <references count="1">
          <reference field="0" count="1">
            <x v="44"/>
          </reference>
        </references>
      </pivotArea>
    </format>
    <format dxfId="1423">
      <pivotArea dataOnly="0" labelOnly="1" offset="A256" fieldPosition="0">
        <references count="1">
          <reference field="0" count="1" defaultSubtotal="1">
            <x v="44"/>
          </reference>
        </references>
      </pivotArea>
    </format>
    <format dxfId="1422">
      <pivotArea dataOnly="0" labelOnly="1" fieldPosition="0">
        <references count="1">
          <reference field="0" count="1">
            <x v="45"/>
          </reference>
        </references>
      </pivotArea>
    </format>
    <format dxfId="1421">
      <pivotArea dataOnly="0" labelOnly="1" offset="A256" fieldPosition="0">
        <references count="1">
          <reference field="0" count="1" defaultSubtotal="1">
            <x v="45"/>
          </reference>
        </references>
      </pivotArea>
    </format>
    <format dxfId="1420">
      <pivotArea dataOnly="0" labelOnly="1" fieldPosition="0">
        <references count="1">
          <reference field="0" count="1">
            <x v="46"/>
          </reference>
        </references>
      </pivotArea>
    </format>
    <format dxfId="1419">
      <pivotArea dataOnly="0" labelOnly="1" offset="A256" fieldPosition="0">
        <references count="1">
          <reference field="0" count="1" defaultSubtotal="1">
            <x v="46"/>
          </reference>
        </references>
      </pivotArea>
    </format>
    <format dxfId="1418">
      <pivotArea dataOnly="0" labelOnly="1" fieldPosition="0">
        <references count="1">
          <reference field="0" count="1">
            <x v="47"/>
          </reference>
        </references>
      </pivotArea>
    </format>
    <format dxfId="1417">
      <pivotArea dataOnly="0" labelOnly="1" offset="A256" fieldPosition="0">
        <references count="1">
          <reference field="0" count="1" defaultSubtotal="1">
            <x v="47"/>
          </reference>
        </references>
      </pivotArea>
    </format>
    <format dxfId="1416">
      <pivotArea dataOnly="0" labelOnly="1" fieldPosition="0">
        <references count="1">
          <reference field="0" count="1">
            <x v="48"/>
          </reference>
        </references>
      </pivotArea>
    </format>
    <format dxfId="1415">
      <pivotArea dataOnly="0" labelOnly="1" offset="A256" fieldPosition="0">
        <references count="1">
          <reference field="0" count="1" defaultSubtotal="1">
            <x v="48"/>
          </reference>
        </references>
      </pivotArea>
    </format>
    <format dxfId="1414">
      <pivotArea dataOnly="0" labelOnly="1" fieldPosition="0">
        <references count="1">
          <reference field="0" count="1">
            <x v="49"/>
          </reference>
        </references>
      </pivotArea>
    </format>
    <format dxfId="1413">
      <pivotArea dataOnly="0" labelOnly="1" offset="A256" fieldPosition="0">
        <references count="1">
          <reference field="0" count="1" defaultSubtotal="1">
            <x v="49"/>
          </reference>
        </references>
      </pivotArea>
    </format>
    <format dxfId="1412">
      <pivotArea dataOnly="0" labelOnly="1" fieldPosition="0">
        <references count="1">
          <reference field="0" count="1">
            <x v="50"/>
          </reference>
        </references>
      </pivotArea>
    </format>
    <format dxfId="1411">
      <pivotArea dataOnly="0" labelOnly="1" offset="A256" fieldPosition="0">
        <references count="1">
          <reference field="0" count="1" defaultSubtotal="1">
            <x v="50"/>
          </reference>
        </references>
      </pivotArea>
    </format>
    <format dxfId="1410">
      <pivotArea dataOnly="0" labelOnly="1" fieldPosition="0">
        <references count="1">
          <reference field="0" count="1">
            <x v="51"/>
          </reference>
        </references>
      </pivotArea>
    </format>
    <format dxfId="1409">
      <pivotArea dataOnly="0" labelOnly="1" offset="A256" fieldPosition="0">
        <references count="1">
          <reference field="0" count="1" defaultSubtotal="1">
            <x v="51"/>
          </reference>
        </references>
      </pivotArea>
    </format>
    <format dxfId="1408">
      <pivotArea dataOnly="0" labelOnly="1" fieldPosition="0">
        <references count="1">
          <reference field="0" count="1">
            <x v="52"/>
          </reference>
        </references>
      </pivotArea>
    </format>
    <format dxfId="1407">
      <pivotArea dataOnly="0" labelOnly="1" offset="A256" fieldPosition="0">
        <references count="1">
          <reference field="0" count="1" defaultSubtotal="1">
            <x v="52"/>
          </reference>
        </references>
      </pivotArea>
    </format>
    <format dxfId="1406">
      <pivotArea dataOnly="0" labelOnly="1" fieldPosition="0">
        <references count="1">
          <reference field="0" count="1">
            <x v="53"/>
          </reference>
        </references>
      </pivotArea>
    </format>
    <format dxfId="1405">
      <pivotArea dataOnly="0" labelOnly="1" offset="A256" fieldPosition="0">
        <references count="1">
          <reference field="0" count="1" defaultSubtotal="1">
            <x v="53"/>
          </reference>
        </references>
      </pivotArea>
    </format>
    <format dxfId="1404">
      <pivotArea dataOnly="0" labelOnly="1" fieldPosition="0">
        <references count="1">
          <reference field="0" count="1">
            <x v="54"/>
          </reference>
        </references>
      </pivotArea>
    </format>
    <format dxfId="1403">
      <pivotArea dataOnly="0" labelOnly="1" offset="A256" fieldPosition="0">
        <references count="1">
          <reference field="0" count="1" defaultSubtotal="1">
            <x v="54"/>
          </reference>
        </references>
      </pivotArea>
    </format>
    <format dxfId="1402">
      <pivotArea dataOnly="0" labelOnly="1" fieldPosition="0">
        <references count="1">
          <reference field="0" count="1">
            <x v="55"/>
          </reference>
        </references>
      </pivotArea>
    </format>
    <format dxfId="1401">
      <pivotArea dataOnly="0" labelOnly="1" offset="A256" fieldPosition="0">
        <references count="1">
          <reference field="0" count="1" defaultSubtotal="1">
            <x v="55"/>
          </reference>
        </references>
      </pivotArea>
    </format>
    <format dxfId="1400">
      <pivotArea dataOnly="0" labelOnly="1" fieldPosition="0">
        <references count="1">
          <reference field="0" count="1">
            <x v="56"/>
          </reference>
        </references>
      </pivotArea>
    </format>
    <format dxfId="1399">
      <pivotArea dataOnly="0" labelOnly="1" offset="A256" fieldPosition="0">
        <references count="1">
          <reference field="0" count="1" defaultSubtotal="1">
            <x v="56"/>
          </reference>
        </references>
      </pivotArea>
    </format>
    <format dxfId="1398">
      <pivotArea dataOnly="0" labelOnly="1" fieldPosition="0">
        <references count="1">
          <reference field="0" count="1">
            <x v="57"/>
          </reference>
        </references>
      </pivotArea>
    </format>
    <format dxfId="1397">
      <pivotArea dataOnly="0" labelOnly="1" offset="A256" fieldPosition="0">
        <references count="1">
          <reference field="0" count="1" defaultSubtotal="1">
            <x v="57"/>
          </reference>
        </references>
      </pivotArea>
    </format>
    <format dxfId="1396">
      <pivotArea dataOnly="0" labelOnly="1" fieldPosition="0">
        <references count="1">
          <reference field="0" count="1">
            <x v="58"/>
          </reference>
        </references>
      </pivotArea>
    </format>
    <format dxfId="1395">
      <pivotArea dataOnly="0" labelOnly="1" offset="A256" fieldPosition="0">
        <references count="1">
          <reference field="0" count="1" defaultSubtotal="1">
            <x v="58"/>
          </reference>
        </references>
      </pivotArea>
    </format>
    <format dxfId="1394">
      <pivotArea dataOnly="0" labelOnly="1" fieldPosition="0">
        <references count="1">
          <reference field="0" count="1">
            <x v="59"/>
          </reference>
        </references>
      </pivotArea>
    </format>
    <format dxfId="1393">
      <pivotArea dataOnly="0" labelOnly="1" offset="A256" fieldPosition="0">
        <references count="1">
          <reference field="0" count="1" defaultSubtotal="1">
            <x v="59"/>
          </reference>
        </references>
      </pivotArea>
    </format>
    <format dxfId="1392">
      <pivotArea dataOnly="0" labelOnly="1" fieldPosition="0">
        <references count="1">
          <reference field="0" count="1">
            <x v="60"/>
          </reference>
        </references>
      </pivotArea>
    </format>
    <format dxfId="1391">
      <pivotArea dataOnly="0" labelOnly="1" offset="A256" fieldPosition="0">
        <references count="1">
          <reference field="0" count="1" defaultSubtotal="1">
            <x v="60"/>
          </reference>
        </references>
      </pivotArea>
    </format>
    <format dxfId="1390">
      <pivotArea dataOnly="0" labelOnly="1" fieldPosition="0">
        <references count="1">
          <reference field="0" count="1">
            <x v="61"/>
          </reference>
        </references>
      </pivotArea>
    </format>
    <format dxfId="1389">
      <pivotArea dataOnly="0" labelOnly="1" offset="A256" fieldPosition="0">
        <references count="1">
          <reference field="0" count="1" defaultSubtotal="1">
            <x v="61"/>
          </reference>
        </references>
      </pivotArea>
    </format>
    <format dxfId="1388">
      <pivotArea dataOnly="0" labelOnly="1" fieldPosition="0">
        <references count="1">
          <reference field="0" count="1">
            <x v="62"/>
          </reference>
        </references>
      </pivotArea>
    </format>
    <format dxfId="1387">
      <pivotArea dataOnly="0" labelOnly="1" offset="A256" fieldPosition="0">
        <references count="1">
          <reference field="0" count="1" defaultSubtotal="1">
            <x v="62"/>
          </reference>
        </references>
      </pivotArea>
    </format>
    <format dxfId="1386">
      <pivotArea dataOnly="0" labelOnly="1" fieldPosition="0">
        <references count="1">
          <reference field="0" count="1">
            <x v="63"/>
          </reference>
        </references>
      </pivotArea>
    </format>
    <format dxfId="1385">
      <pivotArea dataOnly="0" labelOnly="1" offset="A256" fieldPosition="0">
        <references count="1">
          <reference field="0" count="1" defaultSubtotal="1">
            <x v="63"/>
          </reference>
        </references>
      </pivotArea>
    </format>
    <format dxfId="1384">
      <pivotArea dataOnly="0" labelOnly="1" fieldPosition="0">
        <references count="1">
          <reference field="0" count="1">
            <x v="64"/>
          </reference>
        </references>
      </pivotArea>
    </format>
    <format dxfId="1383">
      <pivotArea dataOnly="0" labelOnly="1" offset="A256" fieldPosition="0">
        <references count="1">
          <reference field="0" count="1" defaultSubtotal="1">
            <x v="64"/>
          </reference>
        </references>
      </pivotArea>
    </format>
    <format dxfId="1382">
      <pivotArea dataOnly="0" labelOnly="1" fieldPosition="0">
        <references count="1">
          <reference field="0" count="1">
            <x v="65"/>
          </reference>
        </references>
      </pivotArea>
    </format>
    <format dxfId="1381">
      <pivotArea dataOnly="0" labelOnly="1" offset="A256" fieldPosition="0">
        <references count="1">
          <reference field="0" count="1" defaultSubtotal="1">
            <x v="65"/>
          </reference>
        </references>
      </pivotArea>
    </format>
    <format dxfId="1380">
      <pivotArea dataOnly="0" labelOnly="1" fieldPosition="0">
        <references count="1">
          <reference field="0" count="1">
            <x v="66"/>
          </reference>
        </references>
      </pivotArea>
    </format>
    <format dxfId="1379">
      <pivotArea dataOnly="0" labelOnly="1" offset="A256" fieldPosition="0">
        <references count="1">
          <reference field="0" count="1" defaultSubtotal="1">
            <x v="66"/>
          </reference>
        </references>
      </pivotArea>
    </format>
    <format dxfId="1378">
      <pivotArea dataOnly="0" labelOnly="1" fieldPosition="0">
        <references count="1">
          <reference field="0" count="1">
            <x v="67"/>
          </reference>
        </references>
      </pivotArea>
    </format>
    <format dxfId="1377">
      <pivotArea dataOnly="0" labelOnly="1" offset="A256" fieldPosition="0">
        <references count="1">
          <reference field="0" count="1" defaultSubtotal="1">
            <x v="67"/>
          </reference>
        </references>
      </pivotArea>
    </format>
    <format dxfId="1376">
      <pivotArea dataOnly="0" labelOnly="1" fieldPosition="0">
        <references count="1">
          <reference field="0" count="1">
            <x v="68"/>
          </reference>
        </references>
      </pivotArea>
    </format>
    <format dxfId="1375">
      <pivotArea dataOnly="0" labelOnly="1" offset="A256" fieldPosition="0">
        <references count="1">
          <reference field="0" count="1" defaultSubtotal="1">
            <x v="68"/>
          </reference>
        </references>
      </pivotArea>
    </format>
    <format dxfId="1374">
      <pivotArea dataOnly="0" labelOnly="1" fieldPosition="0">
        <references count="1">
          <reference field="0" count="1">
            <x v="69"/>
          </reference>
        </references>
      </pivotArea>
    </format>
    <format dxfId="1373">
      <pivotArea dataOnly="0" labelOnly="1" offset="A256" fieldPosition="0">
        <references count="1">
          <reference field="0" count="1" defaultSubtotal="1">
            <x v="69"/>
          </reference>
        </references>
      </pivotArea>
    </format>
    <format dxfId="1372">
      <pivotArea dataOnly="0" labelOnly="1" fieldPosition="0">
        <references count="1">
          <reference field="0" count="1">
            <x v="70"/>
          </reference>
        </references>
      </pivotArea>
    </format>
    <format dxfId="1371">
      <pivotArea dataOnly="0" labelOnly="1" offset="A256" fieldPosition="0">
        <references count="1">
          <reference field="0" count="1" defaultSubtotal="1">
            <x v="70"/>
          </reference>
        </references>
      </pivotArea>
    </format>
    <format dxfId="1370">
      <pivotArea dataOnly="0" labelOnly="1" fieldPosition="0">
        <references count="1">
          <reference field="0" count="1">
            <x v="71"/>
          </reference>
        </references>
      </pivotArea>
    </format>
    <format dxfId="1369">
      <pivotArea dataOnly="0" labelOnly="1" offset="A256" fieldPosition="0">
        <references count="1">
          <reference field="0" count="1" defaultSubtotal="1">
            <x v="71"/>
          </reference>
        </references>
      </pivotArea>
    </format>
    <format dxfId="1368">
      <pivotArea dataOnly="0" labelOnly="1" fieldPosition="0">
        <references count="1">
          <reference field="0" count="1">
            <x v="72"/>
          </reference>
        </references>
      </pivotArea>
    </format>
    <format dxfId="1367">
      <pivotArea dataOnly="0" labelOnly="1" offset="A256" fieldPosition="0">
        <references count="1">
          <reference field="0" count="1" defaultSubtotal="1">
            <x v="72"/>
          </reference>
        </references>
      </pivotArea>
    </format>
    <format dxfId="1366">
      <pivotArea dataOnly="0" labelOnly="1" fieldPosition="0">
        <references count="1">
          <reference field="0" count="1">
            <x v="73"/>
          </reference>
        </references>
      </pivotArea>
    </format>
    <format dxfId="1365">
      <pivotArea dataOnly="0" labelOnly="1" offset="A256" fieldPosition="0">
        <references count="1">
          <reference field="0" count="1" defaultSubtotal="1">
            <x v="73"/>
          </reference>
        </references>
      </pivotArea>
    </format>
    <format dxfId="1364">
      <pivotArea dataOnly="0" labelOnly="1" fieldPosition="0">
        <references count="1">
          <reference field="0" count="1">
            <x v="74"/>
          </reference>
        </references>
      </pivotArea>
    </format>
    <format dxfId="1363">
      <pivotArea dataOnly="0" labelOnly="1" offset="A256" fieldPosition="0">
        <references count="1">
          <reference field="0" count="1" defaultSubtotal="1">
            <x v="74"/>
          </reference>
        </references>
      </pivotArea>
    </format>
    <format dxfId="1362">
      <pivotArea dataOnly="0" labelOnly="1" fieldPosition="0">
        <references count="1">
          <reference field="0" count="1">
            <x v="75"/>
          </reference>
        </references>
      </pivotArea>
    </format>
    <format dxfId="1361">
      <pivotArea dataOnly="0" labelOnly="1" offset="A256" fieldPosition="0">
        <references count="1">
          <reference field="0" count="1" defaultSubtotal="1">
            <x v="75"/>
          </reference>
        </references>
      </pivotArea>
    </format>
    <format dxfId="1360">
      <pivotArea dataOnly="0" labelOnly="1" fieldPosition="0">
        <references count="1">
          <reference field="0" count="1">
            <x v="76"/>
          </reference>
        </references>
      </pivotArea>
    </format>
    <format dxfId="1359">
      <pivotArea dataOnly="0" labelOnly="1" offset="A256" fieldPosition="0">
        <references count="1">
          <reference field="0" count="1" defaultSubtotal="1">
            <x v="76"/>
          </reference>
        </references>
      </pivotArea>
    </format>
    <format dxfId="1358">
      <pivotArea dataOnly="0" labelOnly="1" fieldPosition="0">
        <references count="1">
          <reference field="0" count="1">
            <x v="77"/>
          </reference>
        </references>
      </pivotArea>
    </format>
    <format dxfId="1357">
      <pivotArea dataOnly="0" labelOnly="1" offset="A256" fieldPosition="0">
        <references count="1">
          <reference field="0" count="1" defaultSubtotal="1">
            <x v="77"/>
          </reference>
        </references>
      </pivotArea>
    </format>
    <format dxfId="1356">
      <pivotArea dataOnly="0" labelOnly="1" fieldPosition="0">
        <references count="1">
          <reference field="0" count="1">
            <x v="78"/>
          </reference>
        </references>
      </pivotArea>
    </format>
    <format dxfId="1355">
      <pivotArea dataOnly="0" labelOnly="1" offset="A256" fieldPosition="0">
        <references count="1">
          <reference field="0" count="1" defaultSubtotal="1">
            <x v="78"/>
          </reference>
        </references>
      </pivotArea>
    </format>
    <format dxfId="1354">
      <pivotArea dataOnly="0" labelOnly="1" fieldPosition="0">
        <references count="1">
          <reference field="0" count="1">
            <x v="79"/>
          </reference>
        </references>
      </pivotArea>
    </format>
    <format dxfId="1353">
      <pivotArea dataOnly="0" labelOnly="1" offset="A256" fieldPosition="0">
        <references count="1">
          <reference field="0" count="1" defaultSubtotal="1">
            <x v="79"/>
          </reference>
        </references>
      </pivotArea>
    </format>
    <format dxfId="1352">
      <pivotArea dataOnly="0" labelOnly="1" fieldPosition="0">
        <references count="1">
          <reference field="0" count="1">
            <x v="80"/>
          </reference>
        </references>
      </pivotArea>
    </format>
    <format dxfId="1351">
      <pivotArea dataOnly="0" labelOnly="1" offset="A256" fieldPosition="0">
        <references count="1">
          <reference field="0" count="1" defaultSubtotal="1">
            <x v="80"/>
          </reference>
        </references>
      </pivotArea>
    </format>
    <format dxfId="1350">
      <pivotArea dataOnly="0" labelOnly="1" fieldPosition="0">
        <references count="1">
          <reference field="0" count="1">
            <x v="81"/>
          </reference>
        </references>
      </pivotArea>
    </format>
    <format dxfId="1349">
      <pivotArea dataOnly="0" labelOnly="1" offset="A256" fieldPosition="0">
        <references count="1">
          <reference field="0" count="1" defaultSubtotal="1">
            <x v="81"/>
          </reference>
        </references>
      </pivotArea>
    </format>
    <format dxfId="1348">
      <pivotArea dataOnly="0" labelOnly="1" fieldPosition="0">
        <references count="1">
          <reference field="0" count="1">
            <x v="82"/>
          </reference>
        </references>
      </pivotArea>
    </format>
    <format dxfId="1347">
      <pivotArea dataOnly="0" labelOnly="1" offset="A256" fieldPosition="0">
        <references count="1">
          <reference field="0" count="1" defaultSubtotal="1">
            <x v="82"/>
          </reference>
        </references>
      </pivotArea>
    </format>
    <format dxfId="1346">
      <pivotArea dataOnly="0" labelOnly="1" fieldPosition="0">
        <references count="1">
          <reference field="0" count="1">
            <x v="83"/>
          </reference>
        </references>
      </pivotArea>
    </format>
    <format dxfId="1345">
      <pivotArea dataOnly="0" labelOnly="1" offset="A256" fieldPosition="0">
        <references count="1">
          <reference field="0" count="1" defaultSubtotal="1">
            <x v="83"/>
          </reference>
        </references>
      </pivotArea>
    </format>
    <format dxfId="1344">
      <pivotArea dataOnly="0" labelOnly="1" fieldPosition="0">
        <references count="1">
          <reference field="0" count="1">
            <x v="84"/>
          </reference>
        </references>
      </pivotArea>
    </format>
    <format dxfId="1343">
      <pivotArea dataOnly="0" labelOnly="1" offset="A256" fieldPosition="0">
        <references count="1">
          <reference field="0" count="1" defaultSubtotal="1">
            <x v="84"/>
          </reference>
        </references>
      </pivotArea>
    </format>
    <format dxfId="1342">
      <pivotArea dataOnly="0" labelOnly="1" fieldPosition="0">
        <references count="1">
          <reference field="0" count="1">
            <x v="85"/>
          </reference>
        </references>
      </pivotArea>
    </format>
    <format dxfId="1341">
      <pivotArea dataOnly="0" labelOnly="1" offset="A256" fieldPosition="0">
        <references count="1">
          <reference field="0" count="1" defaultSubtotal="1">
            <x v="85"/>
          </reference>
        </references>
      </pivotArea>
    </format>
    <format dxfId="1340">
      <pivotArea dataOnly="0" labelOnly="1" fieldPosition="0">
        <references count="1">
          <reference field="0" count="1">
            <x v="86"/>
          </reference>
        </references>
      </pivotArea>
    </format>
    <format dxfId="1339">
      <pivotArea dataOnly="0" labelOnly="1" offset="A256" fieldPosition="0">
        <references count="1">
          <reference field="0" count="1" defaultSubtotal="1">
            <x v="86"/>
          </reference>
        </references>
      </pivotArea>
    </format>
    <format dxfId="1338">
      <pivotArea dataOnly="0" labelOnly="1" fieldPosition="0">
        <references count="1">
          <reference field="0" count="1">
            <x v="87"/>
          </reference>
        </references>
      </pivotArea>
    </format>
    <format dxfId="1337">
      <pivotArea dataOnly="0" labelOnly="1" offset="A256" fieldPosition="0">
        <references count="1">
          <reference field="0" count="1" defaultSubtotal="1">
            <x v="87"/>
          </reference>
        </references>
      </pivotArea>
    </format>
    <format dxfId="1336">
      <pivotArea dataOnly="0" labelOnly="1" fieldPosition="0">
        <references count="1">
          <reference field="0" count="1">
            <x v="88"/>
          </reference>
        </references>
      </pivotArea>
    </format>
    <format dxfId="1335">
      <pivotArea dataOnly="0" labelOnly="1" offset="A256" fieldPosition="0">
        <references count="1">
          <reference field="0" count="1" defaultSubtotal="1">
            <x v="88"/>
          </reference>
        </references>
      </pivotArea>
    </format>
    <format dxfId="1334">
      <pivotArea dataOnly="0" labelOnly="1" fieldPosition="0">
        <references count="1">
          <reference field="0" count="1">
            <x v="89"/>
          </reference>
        </references>
      </pivotArea>
    </format>
    <format dxfId="1333">
      <pivotArea dataOnly="0" labelOnly="1" offset="A256" fieldPosition="0">
        <references count="1">
          <reference field="0" count="1" defaultSubtotal="1">
            <x v="89"/>
          </reference>
        </references>
      </pivotArea>
    </format>
    <format dxfId="1332">
      <pivotArea dataOnly="0" labelOnly="1" fieldPosition="0">
        <references count="1">
          <reference field="0" count="1">
            <x v="90"/>
          </reference>
        </references>
      </pivotArea>
    </format>
    <format dxfId="1331">
      <pivotArea dataOnly="0" labelOnly="1" offset="A256" fieldPosition="0">
        <references count="1">
          <reference field="0" count="1" defaultSubtotal="1">
            <x v="90"/>
          </reference>
        </references>
      </pivotArea>
    </format>
    <format dxfId="1330">
      <pivotArea dataOnly="0" labelOnly="1" fieldPosition="0">
        <references count="1">
          <reference field="0" count="1">
            <x v="91"/>
          </reference>
        </references>
      </pivotArea>
    </format>
    <format dxfId="1329">
      <pivotArea dataOnly="0" labelOnly="1" offset="A256" fieldPosition="0">
        <references count="1">
          <reference field="0" count="1" defaultSubtotal="1">
            <x v="91"/>
          </reference>
        </references>
      </pivotArea>
    </format>
    <format dxfId="1328">
      <pivotArea dataOnly="0" labelOnly="1" fieldPosition="0">
        <references count="1">
          <reference field="0" count="1">
            <x v="92"/>
          </reference>
        </references>
      </pivotArea>
    </format>
    <format dxfId="1327">
      <pivotArea dataOnly="0" labelOnly="1" offset="A256" fieldPosition="0">
        <references count="1">
          <reference field="0" count="1" defaultSubtotal="1">
            <x v="92"/>
          </reference>
        </references>
      </pivotArea>
    </format>
    <format dxfId="1326">
      <pivotArea dataOnly="0" labelOnly="1" fieldPosition="0">
        <references count="1">
          <reference field="0" count="1">
            <x v="93"/>
          </reference>
        </references>
      </pivotArea>
    </format>
    <format dxfId="1325">
      <pivotArea dataOnly="0" labelOnly="1" offset="A256" fieldPosition="0">
        <references count="1">
          <reference field="0" count="1" defaultSubtotal="1">
            <x v="93"/>
          </reference>
        </references>
      </pivotArea>
    </format>
    <format dxfId="1324">
      <pivotArea dataOnly="0" labelOnly="1" fieldPosition="0">
        <references count="1">
          <reference field="0" count="1">
            <x v="94"/>
          </reference>
        </references>
      </pivotArea>
    </format>
    <format dxfId="1323">
      <pivotArea dataOnly="0" labelOnly="1" offset="A256" fieldPosition="0">
        <references count="1">
          <reference field="0" count="1" defaultSubtotal="1">
            <x v="94"/>
          </reference>
        </references>
      </pivotArea>
    </format>
    <format dxfId="1322">
      <pivotArea dataOnly="0" labelOnly="1" fieldPosition="0">
        <references count="1">
          <reference field="0" count="1">
            <x v="95"/>
          </reference>
        </references>
      </pivotArea>
    </format>
    <format dxfId="1321">
      <pivotArea dataOnly="0" labelOnly="1" offset="A256" fieldPosition="0">
        <references count="1">
          <reference field="0" count="1" defaultSubtotal="1">
            <x v="95"/>
          </reference>
        </references>
      </pivotArea>
    </format>
    <format dxfId="1320">
      <pivotArea dataOnly="0" labelOnly="1" fieldPosition="0">
        <references count="1">
          <reference field="0" count="1">
            <x v="96"/>
          </reference>
        </references>
      </pivotArea>
    </format>
    <format dxfId="1319">
      <pivotArea dataOnly="0" labelOnly="1" offset="A256" fieldPosition="0">
        <references count="1">
          <reference field="0" count="1" defaultSubtotal="1">
            <x v="96"/>
          </reference>
        </references>
      </pivotArea>
    </format>
    <format dxfId="1318">
      <pivotArea dataOnly="0" labelOnly="1" fieldPosition="0">
        <references count="1">
          <reference field="0" count="1">
            <x v="97"/>
          </reference>
        </references>
      </pivotArea>
    </format>
    <format dxfId="1317">
      <pivotArea dataOnly="0" labelOnly="1" offset="A256" fieldPosition="0">
        <references count="1">
          <reference field="0" count="1" defaultSubtotal="1">
            <x v="97"/>
          </reference>
        </references>
      </pivotArea>
    </format>
    <format dxfId="1316">
      <pivotArea dataOnly="0" labelOnly="1" fieldPosition="0">
        <references count="1">
          <reference field="0" count="1">
            <x v="98"/>
          </reference>
        </references>
      </pivotArea>
    </format>
    <format dxfId="1315">
      <pivotArea dataOnly="0" labelOnly="1" offset="A256" fieldPosition="0">
        <references count="1">
          <reference field="0" count="1" defaultSubtotal="1">
            <x v="98"/>
          </reference>
        </references>
      </pivotArea>
    </format>
    <format dxfId="1314">
      <pivotArea dataOnly="0" labelOnly="1" fieldPosition="0">
        <references count="1">
          <reference field="0" count="1">
            <x v="99"/>
          </reference>
        </references>
      </pivotArea>
    </format>
    <format dxfId="1313">
      <pivotArea dataOnly="0" labelOnly="1" offset="A256" fieldPosition="0">
        <references count="1">
          <reference field="0" count="1" defaultSubtotal="1">
            <x v="99"/>
          </reference>
        </references>
      </pivotArea>
    </format>
    <format dxfId="1312">
      <pivotArea dataOnly="0" labelOnly="1" fieldPosition="0">
        <references count="1">
          <reference field="0" count="1">
            <x v="100"/>
          </reference>
        </references>
      </pivotArea>
    </format>
    <format dxfId="1311">
      <pivotArea dataOnly="0" labelOnly="1" offset="A256" fieldPosition="0">
        <references count="1">
          <reference field="0" count="1" defaultSubtotal="1">
            <x v="100"/>
          </reference>
        </references>
      </pivotArea>
    </format>
    <format dxfId="1310">
      <pivotArea dataOnly="0" labelOnly="1" fieldPosition="0">
        <references count="1">
          <reference field="0" count="1">
            <x v="101"/>
          </reference>
        </references>
      </pivotArea>
    </format>
    <format dxfId="1309">
      <pivotArea dataOnly="0" labelOnly="1" offset="A256" fieldPosition="0">
        <references count="1">
          <reference field="0" count="1" defaultSubtotal="1">
            <x v="101"/>
          </reference>
        </references>
      </pivotArea>
    </format>
    <format dxfId="1308">
      <pivotArea dataOnly="0" labelOnly="1" fieldPosition="0">
        <references count="1">
          <reference field="0" count="1">
            <x v="102"/>
          </reference>
        </references>
      </pivotArea>
    </format>
    <format dxfId="1307">
      <pivotArea dataOnly="0" labelOnly="1" offset="A256" fieldPosition="0">
        <references count="1">
          <reference field="0" count="1" defaultSubtotal="1">
            <x v="102"/>
          </reference>
        </references>
      </pivotArea>
    </format>
    <format dxfId="1306">
      <pivotArea dataOnly="0" labelOnly="1" fieldPosition="0">
        <references count="1">
          <reference field="0" count="1">
            <x v="103"/>
          </reference>
        </references>
      </pivotArea>
    </format>
    <format dxfId="1305">
      <pivotArea dataOnly="0" labelOnly="1" offset="A256" fieldPosition="0">
        <references count="1">
          <reference field="0" count="1" defaultSubtotal="1">
            <x v="103"/>
          </reference>
        </references>
      </pivotArea>
    </format>
    <format dxfId="1304">
      <pivotArea dataOnly="0" labelOnly="1" fieldPosition="0">
        <references count="1">
          <reference field="0" count="1">
            <x v="104"/>
          </reference>
        </references>
      </pivotArea>
    </format>
    <format dxfId="1303">
      <pivotArea dataOnly="0" labelOnly="1" offset="A256" fieldPosition="0">
        <references count="1">
          <reference field="0" count="1" defaultSubtotal="1">
            <x v="104"/>
          </reference>
        </references>
      </pivotArea>
    </format>
    <format dxfId="1302">
      <pivotArea dataOnly="0" labelOnly="1" fieldPosition="0">
        <references count="1">
          <reference field="0" count="1">
            <x v="105"/>
          </reference>
        </references>
      </pivotArea>
    </format>
    <format dxfId="1301">
      <pivotArea dataOnly="0" labelOnly="1" offset="A256" fieldPosition="0">
        <references count="1">
          <reference field="0" count="1" defaultSubtotal="1">
            <x v="105"/>
          </reference>
        </references>
      </pivotArea>
    </format>
    <format dxfId="1300">
      <pivotArea dataOnly="0" labelOnly="1" fieldPosition="0">
        <references count="1">
          <reference field="0" count="1">
            <x v="106"/>
          </reference>
        </references>
      </pivotArea>
    </format>
    <format dxfId="1299">
      <pivotArea dataOnly="0" labelOnly="1" offset="A256" fieldPosition="0">
        <references count="1">
          <reference field="0" count="1" defaultSubtotal="1">
            <x v="106"/>
          </reference>
        </references>
      </pivotArea>
    </format>
    <format dxfId="1298">
      <pivotArea dataOnly="0" labelOnly="1" fieldPosition="0">
        <references count="1">
          <reference field="0" count="1">
            <x v="107"/>
          </reference>
        </references>
      </pivotArea>
    </format>
    <format dxfId="1297">
      <pivotArea dataOnly="0" labelOnly="1" offset="A256" fieldPosition="0">
        <references count="1">
          <reference field="0" count="1" defaultSubtotal="1">
            <x v="107"/>
          </reference>
        </references>
      </pivotArea>
    </format>
    <format dxfId="1296">
      <pivotArea dataOnly="0" labelOnly="1" fieldPosition="0">
        <references count="1">
          <reference field="0" count="1">
            <x v="108"/>
          </reference>
        </references>
      </pivotArea>
    </format>
    <format dxfId="1295">
      <pivotArea dataOnly="0" labelOnly="1" offset="A256" fieldPosition="0">
        <references count="1">
          <reference field="0" count="1" defaultSubtotal="1">
            <x v="108"/>
          </reference>
        </references>
      </pivotArea>
    </format>
    <format dxfId="1294">
      <pivotArea dataOnly="0" labelOnly="1" fieldPosition="0">
        <references count="1">
          <reference field="0" count="1">
            <x v="109"/>
          </reference>
        </references>
      </pivotArea>
    </format>
    <format dxfId="1293">
      <pivotArea dataOnly="0" labelOnly="1" offset="A256" fieldPosition="0">
        <references count="1">
          <reference field="0" count="1" defaultSubtotal="1">
            <x v="109"/>
          </reference>
        </references>
      </pivotArea>
    </format>
    <format dxfId="1292">
      <pivotArea dataOnly="0" labelOnly="1" fieldPosition="0">
        <references count="1">
          <reference field="0" count="1">
            <x v="110"/>
          </reference>
        </references>
      </pivotArea>
    </format>
    <format dxfId="1291">
      <pivotArea dataOnly="0" labelOnly="1" offset="A256" fieldPosition="0">
        <references count="1">
          <reference field="0" count="1" defaultSubtotal="1">
            <x v="110"/>
          </reference>
        </references>
      </pivotArea>
    </format>
    <format dxfId="1290">
      <pivotArea dataOnly="0" labelOnly="1" fieldPosition="0">
        <references count="1">
          <reference field="0" count="1">
            <x v="111"/>
          </reference>
        </references>
      </pivotArea>
    </format>
    <format dxfId="1289">
      <pivotArea dataOnly="0" labelOnly="1" offset="A256" fieldPosition="0">
        <references count="1">
          <reference field="0" count="1" defaultSubtotal="1">
            <x v="111"/>
          </reference>
        </references>
      </pivotArea>
    </format>
    <format dxfId="1288">
      <pivotArea dataOnly="0" labelOnly="1" fieldPosition="0">
        <references count="1">
          <reference field="0" count="1">
            <x v="112"/>
          </reference>
        </references>
      </pivotArea>
    </format>
    <format dxfId="1287">
      <pivotArea dataOnly="0" labelOnly="1" offset="A256" fieldPosition="0">
        <references count="1">
          <reference field="0" count="1" defaultSubtotal="1">
            <x v="112"/>
          </reference>
        </references>
      </pivotArea>
    </format>
    <format dxfId="1286">
      <pivotArea dataOnly="0" labelOnly="1" fieldPosition="0">
        <references count="1">
          <reference field="0" count="1">
            <x v="113"/>
          </reference>
        </references>
      </pivotArea>
    </format>
    <format dxfId="1285">
      <pivotArea dataOnly="0" labelOnly="1" offset="A256" fieldPosition="0">
        <references count="1">
          <reference field="0" count="1" defaultSubtotal="1">
            <x v="113"/>
          </reference>
        </references>
      </pivotArea>
    </format>
    <format dxfId="1284">
      <pivotArea dataOnly="0" labelOnly="1" fieldPosition="0">
        <references count="1">
          <reference field="0" count="1">
            <x v="114"/>
          </reference>
        </references>
      </pivotArea>
    </format>
    <format dxfId="1283">
      <pivotArea dataOnly="0" labelOnly="1" offset="A256" fieldPosition="0">
        <references count="1">
          <reference field="0" count="1" defaultSubtotal="1">
            <x v="114"/>
          </reference>
        </references>
      </pivotArea>
    </format>
    <format dxfId="1282">
      <pivotArea dataOnly="0" labelOnly="1" fieldPosition="0">
        <references count="1">
          <reference field="0" count="1">
            <x v="115"/>
          </reference>
        </references>
      </pivotArea>
    </format>
    <format dxfId="1281">
      <pivotArea dataOnly="0" labelOnly="1" offset="A256" fieldPosition="0">
        <references count="1">
          <reference field="0" count="1" defaultSubtotal="1">
            <x v="115"/>
          </reference>
        </references>
      </pivotArea>
    </format>
    <format dxfId="1280">
      <pivotArea dataOnly="0" labelOnly="1" fieldPosition="0">
        <references count="1">
          <reference field="0" count="1">
            <x v="116"/>
          </reference>
        </references>
      </pivotArea>
    </format>
    <format dxfId="1279">
      <pivotArea dataOnly="0" labelOnly="1" offset="A256" fieldPosition="0">
        <references count="1">
          <reference field="0" count="1" defaultSubtotal="1">
            <x v="116"/>
          </reference>
        </references>
      </pivotArea>
    </format>
    <format dxfId="1278">
      <pivotArea dataOnly="0" labelOnly="1" fieldPosition="0">
        <references count="1">
          <reference field="0" count="1">
            <x v="117"/>
          </reference>
        </references>
      </pivotArea>
    </format>
    <format dxfId="1277">
      <pivotArea dataOnly="0" labelOnly="1" offset="A256" fieldPosition="0">
        <references count="1">
          <reference field="0" count="1" defaultSubtotal="1">
            <x v="117"/>
          </reference>
        </references>
      </pivotArea>
    </format>
    <format dxfId="1276">
      <pivotArea dataOnly="0" labelOnly="1" fieldPosition="0">
        <references count="1">
          <reference field="0" count="1">
            <x v="118"/>
          </reference>
        </references>
      </pivotArea>
    </format>
    <format dxfId="1275">
      <pivotArea dataOnly="0" labelOnly="1" offset="A256" fieldPosition="0">
        <references count="1">
          <reference field="0" count="1" defaultSubtotal="1">
            <x v="118"/>
          </reference>
        </references>
      </pivotArea>
    </format>
    <format dxfId="1274">
      <pivotArea dataOnly="0" labelOnly="1" fieldPosition="0">
        <references count="1">
          <reference field="0" count="1">
            <x v="119"/>
          </reference>
        </references>
      </pivotArea>
    </format>
    <format dxfId="1273">
      <pivotArea dataOnly="0" labelOnly="1" offset="A256" fieldPosition="0">
        <references count="1">
          <reference field="0" count="1" defaultSubtotal="1">
            <x v="119"/>
          </reference>
        </references>
      </pivotArea>
    </format>
    <format dxfId="1272">
      <pivotArea dataOnly="0" labelOnly="1" fieldPosition="0">
        <references count="1">
          <reference field="0" count="1">
            <x v="120"/>
          </reference>
        </references>
      </pivotArea>
    </format>
    <format dxfId="1271">
      <pivotArea dataOnly="0" labelOnly="1" offset="A256" fieldPosition="0">
        <references count="1">
          <reference field="0" count="1" defaultSubtotal="1">
            <x v="120"/>
          </reference>
        </references>
      </pivotArea>
    </format>
    <format dxfId="1270">
      <pivotArea dataOnly="0" labelOnly="1" fieldPosition="0">
        <references count="1">
          <reference field="0" count="1">
            <x v="121"/>
          </reference>
        </references>
      </pivotArea>
    </format>
    <format dxfId="1269">
      <pivotArea dataOnly="0" labelOnly="1" offset="A256" fieldPosition="0">
        <references count="1">
          <reference field="0" count="1" defaultSubtotal="1">
            <x v="121"/>
          </reference>
        </references>
      </pivotArea>
    </format>
    <format dxfId="1268">
      <pivotArea dataOnly="0" labelOnly="1" fieldPosition="0">
        <references count="1">
          <reference field="0" count="1">
            <x v="122"/>
          </reference>
        </references>
      </pivotArea>
    </format>
    <format dxfId="1267">
      <pivotArea dataOnly="0" labelOnly="1" offset="A256" fieldPosition="0">
        <references count="1">
          <reference field="0" count="1" defaultSubtotal="1">
            <x v="122"/>
          </reference>
        </references>
      </pivotArea>
    </format>
    <format dxfId="1266">
      <pivotArea dataOnly="0" labelOnly="1" fieldPosition="0">
        <references count="1">
          <reference field="0" count="1">
            <x v="123"/>
          </reference>
        </references>
      </pivotArea>
    </format>
    <format dxfId="1265">
      <pivotArea dataOnly="0" labelOnly="1" offset="A256" fieldPosition="0">
        <references count="1">
          <reference field="0" count="1" defaultSubtotal="1">
            <x v="123"/>
          </reference>
        </references>
      </pivotArea>
    </format>
    <format dxfId="1264">
      <pivotArea dataOnly="0" labelOnly="1" fieldPosition="0">
        <references count="1">
          <reference field="0" count="1">
            <x v="124"/>
          </reference>
        </references>
      </pivotArea>
    </format>
    <format dxfId="1263">
      <pivotArea dataOnly="0" labelOnly="1" offset="A256" fieldPosition="0">
        <references count="1">
          <reference field="0" count="1" defaultSubtotal="1">
            <x v="124"/>
          </reference>
        </references>
      </pivotArea>
    </format>
    <format dxfId="1262">
      <pivotArea dataOnly="0" labelOnly="1" fieldPosition="0">
        <references count="1">
          <reference field="0" count="1">
            <x v="125"/>
          </reference>
        </references>
      </pivotArea>
    </format>
    <format dxfId="1261">
      <pivotArea dataOnly="0" labelOnly="1" offset="A256" fieldPosition="0">
        <references count="1">
          <reference field="0" count="1" defaultSubtotal="1">
            <x v="125"/>
          </reference>
        </references>
      </pivotArea>
    </format>
    <format dxfId="1260">
      <pivotArea dataOnly="0" labelOnly="1" fieldPosition="0">
        <references count="1">
          <reference field="0" count="1">
            <x v="126"/>
          </reference>
        </references>
      </pivotArea>
    </format>
    <format dxfId="1259">
      <pivotArea dataOnly="0" labelOnly="1" offset="A256" fieldPosition="0">
        <references count="1">
          <reference field="0" count="1" defaultSubtotal="1">
            <x v="126"/>
          </reference>
        </references>
      </pivotArea>
    </format>
    <format dxfId="1258">
      <pivotArea dataOnly="0" labelOnly="1" fieldPosition="0">
        <references count="1">
          <reference field="0" count="1">
            <x v="127"/>
          </reference>
        </references>
      </pivotArea>
    </format>
    <format dxfId="1257">
      <pivotArea dataOnly="0" labelOnly="1" offset="A256" fieldPosition="0">
        <references count="1">
          <reference field="0" count="1" defaultSubtotal="1">
            <x v="127"/>
          </reference>
        </references>
      </pivotArea>
    </format>
    <format dxfId="1256">
      <pivotArea dataOnly="0" labelOnly="1" fieldPosition="0">
        <references count="1">
          <reference field="0" count="1">
            <x v="128"/>
          </reference>
        </references>
      </pivotArea>
    </format>
    <format dxfId="1255">
      <pivotArea dataOnly="0" labelOnly="1" offset="A256" fieldPosition="0">
        <references count="1">
          <reference field="0" count="1" defaultSubtotal="1">
            <x v="128"/>
          </reference>
        </references>
      </pivotArea>
    </format>
    <format dxfId="1254">
      <pivotArea dataOnly="0" labelOnly="1" fieldPosition="0">
        <references count="1">
          <reference field="0" count="1">
            <x v="129"/>
          </reference>
        </references>
      </pivotArea>
    </format>
    <format dxfId="1253">
      <pivotArea dataOnly="0" labelOnly="1" offset="A256" fieldPosition="0">
        <references count="1">
          <reference field="0" count="1" defaultSubtotal="1">
            <x v="129"/>
          </reference>
        </references>
      </pivotArea>
    </format>
    <format dxfId="1252">
      <pivotArea dataOnly="0" labelOnly="1" fieldPosition="0">
        <references count="1">
          <reference field="0" count="1">
            <x v="130"/>
          </reference>
        </references>
      </pivotArea>
    </format>
    <format dxfId="1251">
      <pivotArea dataOnly="0" labelOnly="1" offset="A256" fieldPosition="0">
        <references count="1">
          <reference field="0" count="1" defaultSubtotal="1">
            <x v="130"/>
          </reference>
        </references>
      </pivotArea>
    </format>
    <format dxfId="1250">
      <pivotArea dataOnly="0" labelOnly="1" fieldPosition="0">
        <references count="1">
          <reference field="0" count="1">
            <x v="131"/>
          </reference>
        </references>
      </pivotArea>
    </format>
    <format dxfId="1249">
      <pivotArea dataOnly="0" labelOnly="1" offset="A256" fieldPosition="0">
        <references count="1">
          <reference field="0" count="1" defaultSubtotal="1">
            <x v="131"/>
          </reference>
        </references>
      </pivotArea>
    </format>
    <format dxfId="1248">
      <pivotArea dataOnly="0" labelOnly="1" fieldPosition="0">
        <references count="1">
          <reference field="0" count="1">
            <x v="132"/>
          </reference>
        </references>
      </pivotArea>
    </format>
    <format dxfId="1247">
      <pivotArea dataOnly="0" labelOnly="1" offset="A256" fieldPosition="0">
        <references count="1">
          <reference field="0" count="1" defaultSubtotal="1">
            <x v="132"/>
          </reference>
        </references>
      </pivotArea>
    </format>
    <format dxfId="1246">
      <pivotArea dataOnly="0" labelOnly="1" fieldPosition="0">
        <references count="1">
          <reference field="0" count="1">
            <x v="133"/>
          </reference>
        </references>
      </pivotArea>
    </format>
    <format dxfId="1245">
      <pivotArea dataOnly="0" labelOnly="1" offset="A256" fieldPosition="0">
        <references count="1">
          <reference field="0" count="1" defaultSubtotal="1">
            <x v="133"/>
          </reference>
        </references>
      </pivotArea>
    </format>
    <format dxfId="1244">
      <pivotArea dataOnly="0" labelOnly="1" fieldPosition="0">
        <references count="1">
          <reference field="0" count="1">
            <x v="134"/>
          </reference>
        </references>
      </pivotArea>
    </format>
    <format dxfId="1243">
      <pivotArea dataOnly="0" labelOnly="1" offset="A256" fieldPosition="0">
        <references count="1">
          <reference field="0" count="1" defaultSubtotal="1">
            <x v="134"/>
          </reference>
        </references>
      </pivotArea>
    </format>
    <format dxfId="1242">
      <pivotArea dataOnly="0" labelOnly="1" fieldPosition="0">
        <references count="1">
          <reference field="0" count="1">
            <x v="135"/>
          </reference>
        </references>
      </pivotArea>
    </format>
    <format dxfId="1241">
      <pivotArea dataOnly="0" labelOnly="1" offset="A256" fieldPosition="0">
        <references count="1">
          <reference field="0" count="1" defaultSubtotal="1">
            <x v="135"/>
          </reference>
        </references>
      </pivotArea>
    </format>
    <format dxfId="1240">
      <pivotArea dataOnly="0" labelOnly="1" fieldPosition="0">
        <references count="1">
          <reference field="0" count="1">
            <x v="136"/>
          </reference>
        </references>
      </pivotArea>
    </format>
    <format dxfId="1239">
      <pivotArea dataOnly="0" labelOnly="1" offset="A256" fieldPosition="0">
        <references count="1">
          <reference field="0" count="1" defaultSubtotal="1">
            <x v="136"/>
          </reference>
        </references>
      </pivotArea>
    </format>
    <format dxfId="1238">
      <pivotArea dataOnly="0" labelOnly="1" fieldPosition="0">
        <references count="1">
          <reference field="0" count="1">
            <x v="137"/>
          </reference>
        </references>
      </pivotArea>
    </format>
    <format dxfId="1237">
      <pivotArea dataOnly="0" labelOnly="1" offset="A256" fieldPosition="0">
        <references count="1">
          <reference field="0" count="1" defaultSubtotal="1">
            <x v="137"/>
          </reference>
        </references>
      </pivotArea>
    </format>
    <format dxfId="1236">
      <pivotArea dataOnly="0" labelOnly="1" fieldPosition="0">
        <references count="1">
          <reference field="0" count="1">
            <x v="138"/>
          </reference>
        </references>
      </pivotArea>
    </format>
    <format dxfId="1235">
      <pivotArea dataOnly="0" labelOnly="1" offset="A256" fieldPosition="0">
        <references count="1">
          <reference field="0" count="1" defaultSubtotal="1">
            <x v="138"/>
          </reference>
        </references>
      </pivotArea>
    </format>
    <format dxfId="1234">
      <pivotArea dataOnly="0" labelOnly="1" fieldPosition="0">
        <references count="1">
          <reference field="0" count="1">
            <x v="139"/>
          </reference>
        </references>
      </pivotArea>
    </format>
    <format dxfId="1233">
      <pivotArea dataOnly="0" labelOnly="1" offset="A256" fieldPosition="0">
        <references count="1">
          <reference field="0" count="1" defaultSubtotal="1">
            <x v="139"/>
          </reference>
        </references>
      </pivotArea>
    </format>
    <format dxfId="1232">
      <pivotArea dataOnly="0" labelOnly="1" fieldPosition="0">
        <references count="1">
          <reference field="0" count="1">
            <x v="140"/>
          </reference>
        </references>
      </pivotArea>
    </format>
    <format dxfId="1231">
      <pivotArea dataOnly="0" labelOnly="1" offset="A256" fieldPosition="0">
        <references count="1">
          <reference field="0" count="1" defaultSubtotal="1">
            <x v="140"/>
          </reference>
        </references>
      </pivotArea>
    </format>
    <format dxfId="1230">
      <pivotArea dataOnly="0" labelOnly="1" fieldPosition="0">
        <references count="1">
          <reference field="0" count="1">
            <x v="141"/>
          </reference>
        </references>
      </pivotArea>
    </format>
    <format dxfId="1229">
      <pivotArea dataOnly="0" labelOnly="1" offset="A256" fieldPosition="0">
        <references count="1">
          <reference field="0" count="1" defaultSubtotal="1">
            <x v="141"/>
          </reference>
        </references>
      </pivotArea>
    </format>
    <format dxfId="1228">
      <pivotArea dataOnly="0" labelOnly="1" fieldPosition="0">
        <references count="1">
          <reference field="0" count="1">
            <x v="142"/>
          </reference>
        </references>
      </pivotArea>
    </format>
    <format dxfId="1227">
      <pivotArea dataOnly="0" labelOnly="1" offset="A256" fieldPosition="0">
        <references count="1">
          <reference field="0" count="1" defaultSubtotal="1">
            <x v="142"/>
          </reference>
        </references>
      </pivotArea>
    </format>
    <format dxfId="1226">
      <pivotArea dataOnly="0" labelOnly="1" fieldPosition="0">
        <references count="1">
          <reference field="0" count="1">
            <x v="143"/>
          </reference>
        </references>
      </pivotArea>
    </format>
    <format dxfId="1225">
      <pivotArea dataOnly="0" labelOnly="1" offset="A256" fieldPosition="0">
        <references count="1">
          <reference field="0" count="1" defaultSubtotal="1">
            <x v="143"/>
          </reference>
        </references>
      </pivotArea>
    </format>
    <format dxfId="1224">
      <pivotArea dataOnly="0" labelOnly="1" grandRow="1" outline="0" offset="A256" fieldPosition="0"/>
    </format>
    <format dxfId="1223">
      <pivotArea type="all" dataOnly="0" outline="0" fieldPosition="0"/>
    </format>
    <format dxfId="1222">
      <pivotArea outline="0" collapsedLevelsAreSubtotals="1" fieldPosition="0"/>
    </format>
    <format dxfId="1221">
      <pivotArea field="0" type="button" dataOnly="0" labelOnly="1" outline="0" axis="axisRow" fieldPosition="0"/>
    </format>
    <format dxfId="1220">
      <pivotArea field="1" type="button" dataOnly="0" labelOnly="1" outline="0" axis="axisRow" fieldPosition="1"/>
    </format>
    <format dxfId="1219">
      <pivotArea dataOnly="0" labelOnly="1" fieldPosition="0">
        <references count="1">
          <reference field="0" count="25">
            <x v="0"/>
            <x v="1"/>
            <x v="2"/>
            <x v="3"/>
            <x v="4"/>
            <x v="5"/>
            <x v="6"/>
            <x v="7"/>
            <x v="8"/>
            <x v="9"/>
            <x v="10"/>
            <x v="11"/>
            <x v="12"/>
            <x v="13"/>
            <x v="14"/>
            <x v="15"/>
            <x v="16"/>
            <x v="17"/>
            <x v="18"/>
            <x v="19"/>
            <x v="20"/>
            <x v="21"/>
            <x v="22"/>
            <x v="23"/>
            <x v="24"/>
          </reference>
        </references>
      </pivotArea>
    </format>
    <format dxfId="1218">
      <pivotArea dataOnly="0" labelOnly="1" fieldPosition="0">
        <references count="1">
          <reference field="0" count="25" defaultSubtotal="1">
            <x v="0"/>
            <x v="1"/>
            <x v="2"/>
            <x v="3"/>
            <x v="4"/>
            <x v="5"/>
            <x v="6"/>
            <x v="7"/>
            <x v="8"/>
            <x v="9"/>
            <x v="10"/>
            <x v="11"/>
            <x v="12"/>
            <x v="13"/>
            <x v="14"/>
            <x v="15"/>
            <x v="16"/>
            <x v="17"/>
            <x v="18"/>
            <x v="19"/>
            <x v="20"/>
            <x v="21"/>
            <x v="22"/>
            <x v="23"/>
            <x v="24"/>
          </reference>
        </references>
      </pivotArea>
    </format>
    <format dxfId="1217">
      <pivotArea dataOnly="0" labelOnly="1" fieldPosition="0">
        <references count="1">
          <reference field="0" count="25">
            <x v="25"/>
            <x v="26"/>
            <x v="27"/>
            <x v="28"/>
            <x v="29"/>
            <x v="30"/>
            <x v="31"/>
            <x v="32"/>
            <x v="33"/>
            <x v="34"/>
            <x v="35"/>
            <x v="36"/>
            <x v="37"/>
            <x v="38"/>
            <x v="39"/>
            <x v="40"/>
            <x v="41"/>
            <x v="42"/>
            <x v="43"/>
            <x v="44"/>
            <x v="45"/>
            <x v="46"/>
            <x v="47"/>
            <x v="48"/>
            <x v="49"/>
          </reference>
        </references>
      </pivotArea>
    </format>
    <format dxfId="1216">
      <pivotArea dataOnly="0" labelOnly="1" fieldPosition="0">
        <references count="1">
          <reference field="0" count="25" defaultSubtotal="1">
            <x v="25"/>
            <x v="26"/>
            <x v="27"/>
            <x v="28"/>
            <x v="29"/>
            <x v="30"/>
            <x v="31"/>
            <x v="32"/>
            <x v="33"/>
            <x v="34"/>
            <x v="35"/>
            <x v="36"/>
            <x v="37"/>
            <x v="38"/>
            <x v="39"/>
            <x v="40"/>
            <x v="41"/>
            <x v="42"/>
            <x v="43"/>
            <x v="44"/>
            <x v="45"/>
            <x v="46"/>
            <x v="47"/>
            <x v="48"/>
            <x v="49"/>
          </reference>
        </references>
      </pivotArea>
    </format>
    <format dxfId="1215">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1214">
      <pivotArea dataOnly="0" labelOnly="1" fieldPosition="0">
        <references count="1">
          <reference field="0" count="25" defaultSubtotal="1">
            <x v="50"/>
            <x v="51"/>
            <x v="52"/>
            <x v="53"/>
            <x v="54"/>
            <x v="55"/>
            <x v="56"/>
            <x v="57"/>
            <x v="58"/>
            <x v="59"/>
            <x v="60"/>
            <x v="61"/>
            <x v="62"/>
            <x v="63"/>
            <x v="64"/>
            <x v="65"/>
            <x v="66"/>
            <x v="67"/>
            <x v="68"/>
            <x v="69"/>
            <x v="70"/>
            <x v="71"/>
            <x v="72"/>
            <x v="73"/>
            <x v="74"/>
          </reference>
        </references>
      </pivotArea>
    </format>
    <format dxfId="1213">
      <pivotArea dataOnly="0" labelOnly="1" fieldPosition="0">
        <references count="1">
          <reference field="0" count="25">
            <x v="75"/>
            <x v="76"/>
            <x v="77"/>
            <x v="78"/>
            <x v="79"/>
            <x v="80"/>
            <x v="81"/>
            <x v="82"/>
            <x v="83"/>
            <x v="84"/>
            <x v="85"/>
            <x v="86"/>
            <x v="87"/>
            <x v="88"/>
            <x v="89"/>
            <x v="90"/>
            <x v="91"/>
            <x v="92"/>
            <x v="93"/>
            <x v="94"/>
            <x v="95"/>
            <x v="96"/>
            <x v="97"/>
            <x v="98"/>
            <x v="99"/>
          </reference>
        </references>
      </pivotArea>
    </format>
    <format dxfId="1212">
      <pivotArea dataOnly="0" labelOnly="1" fieldPosition="0">
        <references count="1">
          <reference field="0" count="25" defaultSubtotal="1">
            <x v="75"/>
            <x v="76"/>
            <x v="77"/>
            <x v="78"/>
            <x v="79"/>
            <x v="80"/>
            <x v="81"/>
            <x v="82"/>
            <x v="83"/>
            <x v="84"/>
            <x v="85"/>
            <x v="86"/>
            <x v="87"/>
            <x v="88"/>
            <x v="89"/>
            <x v="90"/>
            <x v="91"/>
            <x v="92"/>
            <x v="93"/>
            <x v="94"/>
            <x v="95"/>
            <x v="96"/>
            <x v="97"/>
            <x v="98"/>
            <x v="99"/>
          </reference>
        </references>
      </pivotArea>
    </format>
    <format dxfId="1211">
      <pivotArea dataOnly="0" labelOnly="1" fieldPosition="0">
        <references count="1">
          <reference field="0" count="25">
            <x v="100"/>
            <x v="101"/>
            <x v="102"/>
            <x v="103"/>
            <x v="104"/>
            <x v="105"/>
            <x v="106"/>
            <x v="107"/>
            <x v="108"/>
            <x v="109"/>
            <x v="110"/>
            <x v="111"/>
            <x v="112"/>
            <x v="113"/>
            <x v="114"/>
            <x v="115"/>
            <x v="116"/>
            <x v="117"/>
            <x v="118"/>
            <x v="119"/>
            <x v="120"/>
            <x v="121"/>
            <x v="122"/>
            <x v="123"/>
            <x v="124"/>
          </reference>
        </references>
      </pivotArea>
    </format>
    <format dxfId="1210">
      <pivotArea dataOnly="0" labelOnly="1" fieldPosition="0">
        <references count="1">
          <reference field="0" count="25" defaultSubtotal="1">
            <x v="100"/>
            <x v="101"/>
            <x v="102"/>
            <x v="103"/>
            <x v="104"/>
            <x v="105"/>
            <x v="106"/>
            <x v="107"/>
            <x v="108"/>
            <x v="109"/>
            <x v="110"/>
            <x v="111"/>
            <x v="112"/>
            <x v="113"/>
            <x v="114"/>
            <x v="115"/>
            <x v="116"/>
            <x v="117"/>
            <x v="118"/>
            <x v="119"/>
            <x v="120"/>
            <x v="121"/>
            <x v="122"/>
            <x v="123"/>
            <x v="124"/>
          </reference>
        </references>
      </pivotArea>
    </format>
    <format dxfId="1209">
      <pivotArea dataOnly="0" labelOnly="1" fieldPosition="0">
        <references count="1">
          <reference field="0" count="19">
            <x v="125"/>
            <x v="126"/>
            <x v="127"/>
            <x v="128"/>
            <x v="129"/>
            <x v="130"/>
            <x v="131"/>
            <x v="132"/>
            <x v="133"/>
            <x v="134"/>
            <x v="135"/>
            <x v="136"/>
            <x v="137"/>
            <x v="138"/>
            <x v="139"/>
            <x v="140"/>
            <x v="141"/>
            <x v="142"/>
            <x v="143"/>
          </reference>
        </references>
      </pivotArea>
    </format>
    <format dxfId="1208">
      <pivotArea dataOnly="0" labelOnly="1" fieldPosition="0">
        <references count="1">
          <reference field="0" count="19" defaultSubtotal="1">
            <x v="125"/>
            <x v="126"/>
            <x v="127"/>
            <x v="128"/>
            <x v="129"/>
            <x v="130"/>
            <x v="131"/>
            <x v="132"/>
            <x v="133"/>
            <x v="134"/>
            <x v="135"/>
            <x v="136"/>
            <x v="137"/>
            <x v="138"/>
            <x v="139"/>
            <x v="140"/>
            <x v="141"/>
            <x v="142"/>
            <x v="143"/>
          </reference>
        </references>
      </pivotArea>
    </format>
    <format dxfId="1207">
      <pivotArea dataOnly="0" labelOnly="1" grandRow="1" outline="0" fieldPosition="0"/>
    </format>
    <format dxfId="1206">
      <pivotArea dataOnly="0" labelOnly="1" fieldPosition="0">
        <references count="2">
          <reference field="0" count="1" selected="0">
            <x v="0"/>
          </reference>
          <reference field="1" count="2">
            <x v="0"/>
            <x v="1"/>
          </reference>
        </references>
      </pivotArea>
    </format>
    <format dxfId="1205">
      <pivotArea dataOnly="0" labelOnly="1" fieldPosition="0">
        <references count="2">
          <reference field="0" count="1" selected="0">
            <x v="1"/>
          </reference>
          <reference field="1" count="10">
            <x v="2"/>
            <x v="3"/>
            <x v="4"/>
            <x v="5"/>
            <x v="6"/>
            <x v="7"/>
            <x v="8"/>
            <x v="9"/>
            <x v="10"/>
            <x v="11"/>
          </reference>
        </references>
      </pivotArea>
    </format>
    <format dxfId="1204">
      <pivotArea dataOnly="0" labelOnly="1" fieldPosition="0">
        <references count="2">
          <reference field="0" count="1" selected="0">
            <x v="2"/>
          </reference>
          <reference field="1" count="6">
            <x v="12"/>
            <x v="13"/>
            <x v="14"/>
            <x v="15"/>
            <x v="16"/>
            <x v="17"/>
          </reference>
        </references>
      </pivotArea>
    </format>
    <format dxfId="1203">
      <pivotArea dataOnly="0" labelOnly="1" fieldPosition="0">
        <references count="2">
          <reference field="0" count="1" selected="0">
            <x v="3"/>
          </reference>
          <reference field="1" count="16">
            <x v="18"/>
            <x v="19"/>
            <x v="20"/>
            <x v="21"/>
            <x v="22"/>
            <x v="23"/>
            <x v="24"/>
            <x v="25"/>
            <x v="26"/>
            <x v="27"/>
            <x v="28"/>
            <x v="29"/>
            <x v="30"/>
            <x v="31"/>
            <x v="32"/>
            <x v="33"/>
          </reference>
        </references>
      </pivotArea>
    </format>
    <format dxfId="1202">
      <pivotArea dataOnly="0" labelOnly="1" fieldPosition="0">
        <references count="2">
          <reference field="0" count="1" selected="0">
            <x v="4"/>
          </reference>
          <reference field="1" count="6">
            <x v="34"/>
            <x v="35"/>
            <x v="36"/>
            <x v="37"/>
            <x v="38"/>
            <x v="39"/>
          </reference>
        </references>
      </pivotArea>
    </format>
    <format dxfId="1201">
      <pivotArea dataOnly="0" labelOnly="1" fieldPosition="0">
        <references count="2">
          <reference field="0" count="1" selected="0">
            <x v="5"/>
          </reference>
          <reference field="1" count="8">
            <x v="40"/>
            <x v="41"/>
            <x v="42"/>
            <x v="43"/>
            <x v="44"/>
            <x v="45"/>
            <x v="46"/>
            <x v="47"/>
          </reference>
        </references>
      </pivotArea>
    </format>
    <format dxfId="1200">
      <pivotArea dataOnly="0" labelOnly="1" fieldPosition="0">
        <references count="2">
          <reference field="0" count="1" selected="0">
            <x v="6"/>
          </reference>
          <reference field="1" count="5">
            <x v="48"/>
            <x v="49"/>
            <x v="50"/>
            <x v="51"/>
            <x v="52"/>
          </reference>
        </references>
      </pivotArea>
    </format>
    <format dxfId="1199">
      <pivotArea dataOnly="0" labelOnly="1" fieldPosition="0">
        <references count="2">
          <reference field="0" count="1" selected="0">
            <x v="7"/>
          </reference>
          <reference field="1" count="6">
            <x v="53"/>
            <x v="54"/>
            <x v="55"/>
            <x v="56"/>
            <x v="57"/>
            <x v="58"/>
          </reference>
        </references>
      </pivotArea>
    </format>
    <format dxfId="1198">
      <pivotArea dataOnly="0" labelOnly="1" fieldPosition="0">
        <references count="2">
          <reference field="0" count="1" selected="0">
            <x v="8"/>
          </reference>
          <reference field="1" count="6">
            <x v="59"/>
            <x v="60"/>
            <x v="61"/>
            <x v="62"/>
            <x v="63"/>
            <x v="64"/>
          </reference>
        </references>
      </pivotArea>
    </format>
    <format dxfId="1197">
      <pivotArea dataOnly="0" labelOnly="1" fieldPosition="0">
        <references count="2">
          <reference field="0" count="1" selected="0">
            <x v="9"/>
          </reference>
          <reference field="1" count="5">
            <x v="65"/>
            <x v="66"/>
            <x v="67"/>
            <x v="68"/>
            <x v="69"/>
          </reference>
        </references>
      </pivotArea>
    </format>
    <format dxfId="1196">
      <pivotArea dataOnly="0" labelOnly="1" fieldPosition="0">
        <references count="2">
          <reference field="0" count="1" selected="0">
            <x v="10"/>
          </reference>
          <reference field="1" count="3">
            <x v="70"/>
            <x v="71"/>
            <x v="72"/>
          </reference>
        </references>
      </pivotArea>
    </format>
    <format dxfId="1195">
      <pivotArea dataOnly="0" labelOnly="1" fieldPosition="0">
        <references count="2">
          <reference field="0" count="1" selected="0">
            <x v="11"/>
          </reference>
          <reference field="1" count="6">
            <x v="73"/>
            <x v="74"/>
            <x v="75"/>
            <x v="76"/>
            <x v="77"/>
            <x v="78"/>
          </reference>
        </references>
      </pivotArea>
    </format>
    <format dxfId="1194">
      <pivotArea dataOnly="0" labelOnly="1" fieldPosition="0">
        <references count="2">
          <reference field="0" count="1" selected="0">
            <x v="12"/>
          </reference>
          <reference field="1" count="5">
            <x v="79"/>
            <x v="80"/>
            <x v="81"/>
            <x v="82"/>
            <x v="83"/>
          </reference>
        </references>
      </pivotArea>
    </format>
    <format dxfId="1193">
      <pivotArea dataOnly="0" labelOnly="1" fieldPosition="0">
        <references count="2">
          <reference field="0" count="1" selected="0">
            <x v="13"/>
          </reference>
          <reference field="1" count="4">
            <x v="84"/>
            <x v="85"/>
            <x v="86"/>
            <x v="87"/>
          </reference>
        </references>
      </pivotArea>
    </format>
    <format dxfId="1192">
      <pivotArea dataOnly="0" labelOnly="1" fieldPosition="0">
        <references count="2">
          <reference field="0" count="1" selected="0">
            <x v="14"/>
          </reference>
          <reference field="1" count="17">
            <x v="88"/>
            <x v="89"/>
            <x v="90"/>
            <x v="91"/>
            <x v="92"/>
            <x v="93"/>
            <x v="94"/>
            <x v="95"/>
            <x v="96"/>
            <x v="97"/>
            <x v="98"/>
            <x v="99"/>
            <x v="100"/>
            <x v="101"/>
            <x v="102"/>
            <x v="103"/>
            <x v="104"/>
          </reference>
        </references>
      </pivotArea>
    </format>
    <format dxfId="1191">
      <pivotArea dataOnly="0" labelOnly="1" fieldPosition="0">
        <references count="2">
          <reference field="0" count="1" selected="0">
            <x v="15"/>
          </reference>
          <reference field="1" count="3">
            <x v="105"/>
            <x v="106"/>
            <x v="107"/>
          </reference>
        </references>
      </pivotArea>
    </format>
    <format dxfId="1190">
      <pivotArea dataOnly="0" labelOnly="1" fieldPosition="0">
        <references count="2">
          <reference field="0" count="1" selected="0">
            <x v="16"/>
          </reference>
          <reference field="1" count="11">
            <x v="108"/>
            <x v="109"/>
            <x v="110"/>
            <x v="111"/>
            <x v="112"/>
            <x v="113"/>
            <x v="114"/>
            <x v="115"/>
            <x v="116"/>
            <x v="117"/>
            <x v="118"/>
          </reference>
        </references>
      </pivotArea>
    </format>
    <format dxfId="1189">
      <pivotArea dataOnly="0" labelOnly="1" fieldPosition="0">
        <references count="2">
          <reference field="0" count="1" selected="0">
            <x v="17"/>
          </reference>
          <reference field="1" count="1">
            <x v="119"/>
          </reference>
        </references>
      </pivotArea>
    </format>
    <format dxfId="1188">
      <pivotArea dataOnly="0" labelOnly="1" fieldPosition="0">
        <references count="2">
          <reference field="0" count="1" selected="0">
            <x v="18"/>
          </reference>
          <reference field="1" count="3">
            <x v="120"/>
            <x v="121"/>
            <x v="122"/>
          </reference>
        </references>
      </pivotArea>
    </format>
    <format dxfId="1187">
      <pivotArea dataOnly="0" labelOnly="1" fieldPosition="0">
        <references count="2">
          <reference field="0" count="1" selected="0">
            <x v="19"/>
          </reference>
          <reference field="1" count="8">
            <x v="123"/>
            <x v="124"/>
            <x v="125"/>
            <x v="126"/>
            <x v="127"/>
            <x v="128"/>
            <x v="129"/>
            <x v="130"/>
          </reference>
        </references>
      </pivotArea>
    </format>
    <format dxfId="1186">
      <pivotArea dataOnly="0" labelOnly="1" fieldPosition="0">
        <references count="2">
          <reference field="0" count="1" selected="0">
            <x v="20"/>
          </reference>
          <reference field="1" count="9">
            <x v="131"/>
            <x v="132"/>
            <x v="133"/>
            <x v="134"/>
            <x v="135"/>
            <x v="136"/>
            <x v="137"/>
            <x v="138"/>
            <x v="139"/>
          </reference>
        </references>
      </pivotArea>
    </format>
    <format dxfId="1185">
      <pivotArea dataOnly="0" labelOnly="1" fieldPosition="0">
        <references count="2">
          <reference field="0" count="1" selected="0">
            <x v="21"/>
          </reference>
          <reference field="1" count="4">
            <x v="140"/>
            <x v="141"/>
            <x v="142"/>
            <x v="143"/>
          </reference>
        </references>
      </pivotArea>
    </format>
    <format dxfId="1184">
      <pivotArea dataOnly="0" labelOnly="1" fieldPosition="0">
        <references count="2">
          <reference field="0" count="1" selected="0">
            <x v="22"/>
          </reference>
          <reference field="1" count="3">
            <x v="144"/>
            <x v="145"/>
            <x v="146"/>
          </reference>
        </references>
      </pivotArea>
    </format>
    <format dxfId="1183">
      <pivotArea dataOnly="0" labelOnly="1" fieldPosition="0">
        <references count="2">
          <reference field="0" count="1" selected="0">
            <x v="23"/>
          </reference>
          <reference field="1" count="3">
            <x v="147"/>
            <x v="148"/>
            <x v="149"/>
          </reference>
        </references>
      </pivotArea>
    </format>
    <format dxfId="1182">
      <pivotArea dataOnly="0" labelOnly="1" fieldPosition="0">
        <references count="2">
          <reference field="0" count="1" selected="0">
            <x v="24"/>
          </reference>
          <reference field="1" count="2">
            <x v="150"/>
            <x v="151"/>
          </reference>
        </references>
      </pivotArea>
    </format>
    <format dxfId="1181">
      <pivotArea dataOnly="0" labelOnly="1" fieldPosition="0">
        <references count="2">
          <reference field="0" count="1" selected="0">
            <x v="25"/>
          </reference>
          <reference field="1" count="3">
            <x v="152"/>
            <x v="153"/>
            <x v="154"/>
          </reference>
        </references>
      </pivotArea>
    </format>
    <format dxfId="1180">
      <pivotArea dataOnly="0" labelOnly="1" fieldPosition="0">
        <references count="2">
          <reference field="0" count="1" selected="0">
            <x v="26"/>
          </reference>
          <reference field="1" count="4">
            <x v="155"/>
            <x v="156"/>
            <x v="157"/>
            <x v="158"/>
          </reference>
        </references>
      </pivotArea>
    </format>
    <format dxfId="1179">
      <pivotArea dataOnly="0" labelOnly="1" fieldPosition="0">
        <references count="2">
          <reference field="0" count="1" selected="0">
            <x v="27"/>
          </reference>
          <reference field="1" count="2">
            <x v="159"/>
            <x v="160"/>
          </reference>
        </references>
      </pivotArea>
    </format>
    <format dxfId="1178">
      <pivotArea dataOnly="0" labelOnly="1" fieldPosition="0">
        <references count="2">
          <reference field="0" count="1" selected="0">
            <x v="28"/>
          </reference>
          <reference field="1" count="3">
            <x v="161"/>
            <x v="162"/>
            <x v="163"/>
          </reference>
        </references>
      </pivotArea>
    </format>
    <format dxfId="1177">
      <pivotArea dataOnly="0" labelOnly="1" fieldPosition="0">
        <references count="2">
          <reference field="0" count="1" selected="0">
            <x v="29"/>
          </reference>
          <reference field="1" count="8">
            <x v="164"/>
            <x v="165"/>
            <x v="166"/>
            <x v="167"/>
            <x v="168"/>
            <x v="169"/>
            <x v="170"/>
            <x v="171"/>
          </reference>
        </references>
      </pivotArea>
    </format>
    <format dxfId="1176">
      <pivotArea dataOnly="0" labelOnly="1" fieldPosition="0">
        <references count="2">
          <reference field="0" count="1" selected="0">
            <x v="30"/>
          </reference>
          <reference field="1" count="7">
            <x v="172"/>
            <x v="173"/>
            <x v="174"/>
            <x v="175"/>
            <x v="176"/>
            <x v="177"/>
            <x v="178"/>
          </reference>
        </references>
      </pivotArea>
    </format>
    <format dxfId="1175">
      <pivotArea dataOnly="0" labelOnly="1" fieldPosition="0">
        <references count="2">
          <reference field="0" count="1" selected="0">
            <x v="31"/>
          </reference>
          <reference field="1" count="4">
            <x v="179"/>
            <x v="180"/>
            <x v="181"/>
            <x v="182"/>
          </reference>
        </references>
      </pivotArea>
    </format>
    <format dxfId="1174">
      <pivotArea dataOnly="0" labelOnly="1" fieldPosition="0">
        <references count="2">
          <reference field="0" count="1" selected="0">
            <x v="32"/>
          </reference>
          <reference field="1" count="1">
            <x v="183"/>
          </reference>
        </references>
      </pivotArea>
    </format>
    <format dxfId="1173">
      <pivotArea dataOnly="0" labelOnly="1" fieldPosition="0">
        <references count="2">
          <reference field="0" count="1" selected="0">
            <x v="33"/>
          </reference>
          <reference field="1" count="3">
            <x v="184"/>
            <x v="185"/>
            <x v="186"/>
          </reference>
        </references>
      </pivotArea>
    </format>
    <format dxfId="1172">
      <pivotArea dataOnly="0" labelOnly="1" fieldPosition="0">
        <references count="2">
          <reference field="0" count="1" selected="0">
            <x v="34"/>
          </reference>
          <reference field="1" count="4">
            <x v="187"/>
            <x v="188"/>
            <x v="189"/>
            <x v="190"/>
          </reference>
        </references>
      </pivotArea>
    </format>
    <format dxfId="1171">
      <pivotArea dataOnly="0" labelOnly="1" fieldPosition="0">
        <references count="2">
          <reference field="0" count="1" selected="0">
            <x v="35"/>
          </reference>
          <reference field="1" count="4">
            <x v="191"/>
            <x v="192"/>
            <x v="193"/>
            <x v="194"/>
          </reference>
        </references>
      </pivotArea>
    </format>
    <format dxfId="1170">
      <pivotArea dataOnly="0" labelOnly="1" fieldPosition="0">
        <references count="2">
          <reference field="0" count="1" selected="0">
            <x v="36"/>
          </reference>
          <reference field="1" count="5">
            <x v="195"/>
            <x v="196"/>
            <x v="197"/>
            <x v="198"/>
            <x v="199"/>
          </reference>
        </references>
      </pivotArea>
    </format>
    <format dxfId="1169">
      <pivotArea dataOnly="0" labelOnly="1" fieldPosition="0">
        <references count="2">
          <reference field="0" count="1" selected="0">
            <x v="37"/>
          </reference>
          <reference field="1" count="7">
            <x v="200"/>
            <x v="201"/>
            <x v="202"/>
            <x v="203"/>
            <x v="204"/>
            <x v="205"/>
            <x v="206"/>
          </reference>
        </references>
      </pivotArea>
    </format>
    <format dxfId="1168">
      <pivotArea dataOnly="0" labelOnly="1" fieldPosition="0">
        <references count="2">
          <reference field="0" count="1" selected="0">
            <x v="38"/>
          </reference>
          <reference field="1" count="11">
            <x v="207"/>
            <x v="208"/>
            <x v="209"/>
            <x v="210"/>
            <x v="211"/>
            <x v="212"/>
            <x v="213"/>
            <x v="214"/>
            <x v="215"/>
            <x v="216"/>
            <x v="217"/>
          </reference>
        </references>
      </pivotArea>
    </format>
    <format dxfId="1167">
      <pivotArea dataOnly="0" labelOnly="1" fieldPosition="0">
        <references count="2">
          <reference field="0" count="1" selected="0">
            <x v="39"/>
          </reference>
          <reference field="1" count="7">
            <x v="218"/>
            <x v="219"/>
            <x v="220"/>
            <x v="221"/>
            <x v="222"/>
            <x v="223"/>
            <x v="224"/>
          </reference>
        </references>
      </pivotArea>
    </format>
    <format dxfId="1166">
      <pivotArea dataOnly="0" labelOnly="1" fieldPosition="0">
        <references count="2">
          <reference field="0" count="1" selected="0">
            <x v="40"/>
          </reference>
          <reference field="1" count="7">
            <x v="225"/>
            <x v="226"/>
            <x v="227"/>
            <x v="228"/>
            <x v="229"/>
            <x v="230"/>
            <x v="231"/>
          </reference>
        </references>
      </pivotArea>
    </format>
    <format dxfId="1165">
      <pivotArea dataOnly="0" labelOnly="1" fieldPosition="0">
        <references count="2">
          <reference field="0" count="1" selected="0">
            <x v="41"/>
          </reference>
          <reference field="1" count="8">
            <x v="232"/>
            <x v="233"/>
            <x v="234"/>
            <x v="235"/>
            <x v="236"/>
            <x v="237"/>
            <x v="238"/>
            <x v="239"/>
          </reference>
        </references>
      </pivotArea>
    </format>
    <format dxfId="1164">
      <pivotArea dataOnly="0" labelOnly="1" fieldPosition="0">
        <references count="2">
          <reference field="0" count="1" selected="0">
            <x v="42"/>
          </reference>
          <reference field="1" count="4">
            <x v="240"/>
            <x v="241"/>
            <x v="242"/>
            <x v="243"/>
          </reference>
        </references>
      </pivotArea>
    </format>
    <format dxfId="1163">
      <pivotArea dataOnly="0" labelOnly="1" fieldPosition="0">
        <references count="2">
          <reference field="0" count="1" selected="0">
            <x v="43"/>
          </reference>
          <reference field="1" count="8">
            <x v="244"/>
            <x v="245"/>
            <x v="246"/>
            <x v="247"/>
            <x v="248"/>
            <x v="249"/>
            <x v="250"/>
            <x v="251"/>
          </reference>
        </references>
      </pivotArea>
    </format>
    <format dxfId="1162">
      <pivotArea dataOnly="0" labelOnly="1" fieldPosition="0">
        <references count="2">
          <reference field="0" count="1" selected="0">
            <x v="44"/>
          </reference>
          <reference field="1" count="7">
            <x v="252"/>
            <x v="253"/>
            <x v="254"/>
            <x v="255"/>
            <x v="256"/>
            <x v="257"/>
            <x v="258"/>
          </reference>
        </references>
      </pivotArea>
    </format>
    <format dxfId="1161">
      <pivotArea dataOnly="0" labelOnly="1" fieldPosition="0">
        <references count="2">
          <reference field="0" count="1" selected="0">
            <x v="45"/>
          </reference>
          <reference field="1" count="8">
            <x v="259"/>
            <x v="260"/>
            <x v="261"/>
            <x v="262"/>
            <x v="263"/>
            <x v="264"/>
            <x v="265"/>
            <x v="266"/>
          </reference>
        </references>
      </pivotArea>
    </format>
    <format dxfId="1160">
      <pivotArea dataOnly="0" labelOnly="1" fieldPosition="0">
        <references count="2">
          <reference field="0" count="1" selected="0">
            <x v="46"/>
          </reference>
          <reference field="1" count="14">
            <x v="267"/>
            <x v="268"/>
            <x v="269"/>
            <x v="270"/>
            <x v="271"/>
            <x v="272"/>
            <x v="273"/>
            <x v="274"/>
            <x v="275"/>
            <x v="276"/>
            <x v="277"/>
            <x v="278"/>
            <x v="279"/>
            <x v="280"/>
          </reference>
        </references>
      </pivotArea>
    </format>
    <format dxfId="1159">
      <pivotArea dataOnly="0" labelOnly="1" fieldPosition="0">
        <references count="2">
          <reference field="0" count="1" selected="0">
            <x v="47"/>
          </reference>
          <reference field="1" count="7">
            <x v="281"/>
            <x v="282"/>
            <x v="283"/>
            <x v="284"/>
            <x v="285"/>
            <x v="286"/>
            <x v="287"/>
          </reference>
        </references>
      </pivotArea>
    </format>
    <format dxfId="1158">
      <pivotArea dataOnly="0" labelOnly="1" fieldPosition="0">
        <references count="2">
          <reference field="0" count="1" selected="0">
            <x v="48"/>
          </reference>
          <reference field="1" count="5">
            <x v="288"/>
            <x v="289"/>
            <x v="290"/>
            <x v="291"/>
            <x v="292"/>
          </reference>
        </references>
      </pivotArea>
    </format>
    <format dxfId="1157">
      <pivotArea dataOnly="0" labelOnly="1" fieldPosition="0">
        <references count="2">
          <reference field="0" count="1" selected="0">
            <x v="49"/>
          </reference>
          <reference field="1" count="1">
            <x v="293"/>
          </reference>
        </references>
      </pivotArea>
    </format>
    <format dxfId="1156">
      <pivotArea dataOnly="0" labelOnly="1" fieldPosition="0">
        <references count="2">
          <reference field="0" count="1" selected="0">
            <x v="50"/>
          </reference>
          <reference field="1" count="7">
            <x v="294"/>
            <x v="295"/>
            <x v="296"/>
            <x v="297"/>
            <x v="298"/>
            <x v="299"/>
            <x v="300"/>
          </reference>
        </references>
      </pivotArea>
    </format>
    <format dxfId="1155">
      <pivotArea dataOnly="0" labelOnly="1" fieldPosition="0">
        <references count="2">
          <reference field="0" count="1" selected="0">
            <x v="51"/>
          </reference>
          <reference field="1" count="9">
            <x v="301"/>
            <x v="302"/>
            <x v="303"/>
            <x v="304"/>
            <x v="305"/>
            <x v="306"/>
            <x v="307"/>
            <x v="308"/>
            <x v="309"/>
          </reference>
        </references>
      </pivotArea>
    </format>
    <format dxfId="1154">
      <pivotArea dataOnly="0" labelOnly="1" fieldPosition="0">
        <references count="2">
          <reference field="0" count="1" selected="0">
            <x v="52"/>
          </reference>
          <reference field="1" count="3">
            <x v="310"/>
            <x v="311"/>
            <x v="312"/>
          </reference>
        </references>
      </pivotArea>
    </format>
    <format dxfId="1153">
      <pivotArea dataOnly="0" labelOnly="1" fieldPosition="0">
        <references count="2">
          <reference field="0" count="1" selected="0">
            <x v="53"/>
          </reference>
          <reference field="1" count="7">
            <x v="313"/>
            <x v="314"/>
            <x v="315"/>
            <x v="316"/>
            <x v="317"/>
            <x v="318"/>
            <x v="319"/>
          </reference>
        </references>
      </pivotArea>
    </format>
    <format dxfId="1152">
      <pivotArea dataOnly="0" labelOnly="1" fieldPosition="0">
        <references count="2">
          <reference field="0" count="1" selected="0">
            <x v="54"/>
          </reference>
          <reference field="1" count="15">
            <x v="320"/>
            <x v="321"/>
            <x v="322"/>
            <x v="323"/>
            <x v="324"/>
            <x v="325"/>
            <x v="326"/>
            <x v="327"/>
            <x v="328"/>
            <x v="329"/>
            <x v="330"/>
            <x v="331"/>
            <x v="332"/>
            <x v="333"/>
            <x v="334"/>
          </reference>
        </references>
      </pivotArea>
    </format>
    <format dxfId="1151">
      <pivotArea dataOnly="0" labelOnly="1" fieldPosition="0">
        <references count="2">
          <reference field="0" count="1" selected="0">
            <x v="55"/>
          </reference>
          <reference field="1" count="1">
            <x v="335"/>
          </reference>
        </references>
      </pivotArea>
    </format>
    <format dxfId="1150">
      <pivotArea dataOnly="0" labelOnly="1" fieldPosition="0">
        <references count="2">
          <reference field="0" count="1" selected="0">
            <x v="56"/>
          </reference>
          <reference field="1" count="4">
            <x v="336"/>
            <x v="337"/>
            <x v="338"/>
            <x v="339"/>
          </reference>
        </references>
      </pivotArea>
    </format>
    <format dxfId="1149">
      <pivotArea dataOnly="0" labelOnly="1" fieldPosition="0">
        <references count="2">
          <reference field="0" count="1" selected="0">
            <x v="57"/>
          </reference>
          <reference field="1" count="1">
            <x v="340"/>
          </reference>
        </references>
      </pivotArea>
    </format>
    <format dxfId="1148">
      <pivotArea dataOnly="0" labelOnly="1" fieldPosition="0">
        <references count="2">
          <reference field="0" count="1" selected="0">
            <x v="58"/>
          </reference>
          <reference field="1" count="4">
            <x v="341"/>
            <x v="342"/>
            <x v="343"/>
            <x v="344"/>
          </reference>
        </references>
      </pivotArea>
    </format>
    <format dxfId="1147">
      <pivotArea dataOnly="0" labelOnly="1" fieldPosition="0">
        <references count="2">
          <reference field="0" count="1" selected="0">
            <x v="59"/>
          </reference>
          <reference field="1" count="4">
            <x v="345"/>
            <x v="346"/>
            <x v="347"/>
            <x v="348"/>
          </reference>
        </references>
      </pivotArea>
    </format>
    <format dxfId="1146">
      <pivotArea dataOnly="0" labelOnly="1" fieldPosition="0">
        <references count="2">
          <reference field="0" count="1" selected="0">
            <x v="60"/>
          </reference>
          <reference field="1" count="1">
            <x v="349"/>
          </reference>
        </references>
      </pivotArea>
    </format>
    <format dxfId="1145">
      <pivotArea dataOnly="0" labelOnly="1" fieldPosition="0">
        <references count="2">
          <reference field="0" count="1" selected="0">
            <x v="61"/>
          </reference>
          <reference field="1" count="1">
            <x v="350"/>
          </reference>
        </references>
      </pivotArea>
    </format>
    <format dxfId="1144">
      <pivotArea dataOnly="0" labelOnly="1" fieldPosition="0">
        <references count="2">
          <reference field="0" count="1" selected="0">
            <x v="62"/>
          </reference>
          <reference field="1" count="1">
            <x v="351"/>
          </reference>
        </references>
      </pivotArea>
    </format>
    <format dxfId="1143">
      <pivotArea dataOnly="0" labelOnly="1" fieldPosition="0">
        <references count="2">
          <reference field="0" count="1" selected="0">
            <x v="63"/>
          </reference>
          <reference field="1" count="1">
            <x v="352"/>
          </reference>
        </references>
      </pivotArea>
    </format>
    <format dxfId="1142">
      <pivotArea dataOnly="0" labelOnly="1" fieldPosition="0">
        <references count="2">
          <reference field="0" count="1" selected="0">
            <x v="64"/>
          </reference>
          <reference field="1" count="1">
            <x v="353"/>
          </reference>
        </references>
      </pivotArea>
    </format>
    <format dxfId="1141">
      <pivotArea dataOnly="0" labelOnly="1" fieldPosition="0">
        <references count="2">
          <reference field="0" count="1" selected="0">
            <x v="65"/>
          </reference>
          <reference field="1" count="1">
            <x v="354"/>
          </reference>
        </references>
      </pivotArea>
    </format>
    <format dxfId="1140">
      <pivotArea dataOnly="0" labelOnly="1" fieldPosition="0">
        <references count="2">
          <reference field="0" count="1" selected="0">
            <x v="66"/>
          </reference>
          <reference field="1" count="1">
            <x v="355"/>
          </reference>
        </references>
      </pivotArea>
    </format>
    <format dxfId="1139">
      <pivotArea dataOnly="0" labelOnly="1" fieldPosition="0">
        <references count="2">
          <reference field="0" count="1" selected="0">
            <x v="67"/>
          </reference>
          <reference field="1" count="1">
            <x v="356"/>
          </reference>
        </references>
      </pivotArea>
    </format>
    <format dxfId="1138">
      <pivotArea dataOnly="0" labelOnly="1" fieldPosition="0">
        <references count="2">
          <reference field="0" count="1" selected="0">
            <x v="68"/>
          </reference>
          <reference field="1" count="1">
            <x v="357"/>
          </reference>
        </references>
      </pivotArea>
    </format>
    <format dxfId="1137">
      <pivotArea dataOnly="0" labelOnly="1" fieldPosition="0">
        <references count="2">
          <reference field="0" count="1" selected="0">
            <x v="69"/>
          </reference>
          <reference field="1" count="1">
            <x v="358"/>
          </reference>
        </references>
      </pivotArea>
    </format>
    <format dxfId="1136">
      <pivotArea dataOnly="0" labelOnly="1" fieldPosition="0">
        <references count="2">
          <reference field="0" count="1" selected="0">
            <x v="70"/>
          </reference>
          <reference field="1" count="1">
            <x v="359"/>
          </reference>
        </references>
      </pivotArea>
    </format>
    <format dxfId="1135">
      <pivotArea dataOnly="0" labelOnly="1" fieldPosition="0">
        <references count="2">
          <reference field="0" count="1" selected="0">
            <x v="71"/>
          </reference>
          <reference field="1" count="1">
            <x v="360"/>
          </reference>
        </references>
      </pivotArea>
    </format>
    <format dxfId="1134">
      <pivotArea dataOnly="0" labelOnly="1" fieldPosition="0">
        <references count="2">
          <reference field="0" count="1" selected="0">
            <x v="72"/>
          </reference>
          <reference field="1" count="1">
            <x v="361"/>
          </reference>
        </references>
      </pivotArea>
    </format>
    <format dxfId="1133">
      <pivotArea dataOnly="0" labelOnly="1" fieldPosition="0">
        <references count="2">
          <reference field="0" count="1" selected="0">
            <x v="73"/>
          </reference>
          <reference field="1" count="1">
            <x v="362"/>
          </reference>
        </references>
      </pivotArea>
    </format>
    <format dxfId="1132">
      <pivotArea dataOnly="0" labelOnly="1" fieldPosition="0">
        <references count="2">
          <reference field="0" count="1" selected="0">
            <x v="74"/>
          </reference>
          <reference field="1" count="1">
            <x v="363"/>
          </reference>
        </references>
      </pivotArea>
    </format>
    <format dxfId="1131">
      <pivotArea dataOnly="0" labelOnly="1" fieldPosition="0">
        <references count="2">
          <reference field="0" count="1" selected="0">
            <x v="75"/>
          </reference>
          <reference field="1" count="1">
            <x v="364"/>
          </reference>
        </references>
      </pivotArea>
    </format>
    <format dxfId="1130">
      <pivotArea dataOnly="0" labelOnly="1" fieldPosition="0">
        <references count="2">
          <reference field="0" count="1" selected="0">
            <x v="76"/>
          </reference>
          <reference field="1" count="1">
            <x v="365"/>
          </reference>
        </references>
      </pivotArea>
    </format>
    <format dxfId="1129">
      <pivotArea dataOnly="0" labelOnly="1" fieldPosition="0">
        <references count="2">
          <reference field="0" count="1" selected="0">
            <x v="77"/>
          </reference>
          <reference field="1" count="1">
            <x v="366"/>
          </reference>
        </references>
      </pivotArea>
    </format>
    <format dxfId="1128">
      <pivotArea dataOnly="0" labelOnly="1" fieldPosition="0">
        <references count="2">
          <reference field="0" count="1" selected="0">
            <x v="78"/>
          </reference>
          <reference field="1" count="1">
            <x v="367"/>
          </reference>
        </references>
      </pivotArea>
    </format>
    <format dxfId="1127">
      <pivotArea dataOnly="0" labelOnly="1" fieldPosition="0">
        <references count="2">
          <reference field="0" count="1" selected="0">
            <x v="79"/>
          </reference>
          <reference field="1" count="1">
            <x v="368"/>
          </reference>
        </references>
      </pivotArea>
    </format>
    <format dxfId="1126">
      <pivotArea dataOnly="0" labelOnly="1" fieldPosition="0">
        <references count="2">
          <reference field="0" count="1" selected="0">
            <x v="80"/>
          </reference>
          <reference field="1" count="1">
            <x v="369"/>
          </reference>
        </references>
      </pivotArea>
    </format>
    <format dxfId="1125">
      <pivotArea dataOnly="0" labelOnly="1" fieldPosition="0">
        <references count="2">
          <reference field="0" count="1" selected="0">
            <x v="81"/>
          </reference>
          <reference field="1" count="1">
            <x v="370"/>
          </reference>
        </references>
      </pivotArea>
    </format>
    <format dxfId="1124">
      <pivotArea dataOnly="0" labelOnly="1" fieldPosition="0">
        <references count="2">
          <reference field="0" count="1" selected="0">
            <x v="82"/>
          </reference>
          <reference field="1" count="1">
            <x v="371"/>
          </reference>
        </references>
      </pivotArea>
    </format>
    <format dxfId="1123">
      <pivotArea dataOnly="0" labelOnly="1" fieldPosition="0">
        <references count="2">
          <reference field="0" count="1" selected="0">
            <x v="83"/>
          </reference>
          <reference field="1" count="1">
            <x v="372"/>
          </reference>
        </references>
      </pivotArea>
    </format>
    <format dxfId="1122">
      <pivotArea dataOnly="0" labelOnly="1" fieldPosition="0">
        <references count="2">
          <reference field="0" count="1" selected="0">
            <x v="84"/>
          </reference>
          <reference field="1" count="1">
            <x v="373"/>
          </reference>
        </references>
      </pivotArea>
    </format>
    <format dxfId="1121">
      <pivotArea dataOnly="0" labelOnly="1" fieldPosition="0">
        <references count="2">
          <reference field="0" count="1" selected="0">
            <x v="85"/>
          </reference>
          <reference field="1" count="1">
            <x v="374"/>
          </reference>
        </references>
      </pivotArea>
    </format>
    <format dxfId="1120">
      <pivotArea dataOnly="0" labelOnly="1" fieldPosition="0">
        <references count="2">
          <reference field="0" count="1" selected="0">
            <x v="86"/>
          </reference>
          <reference field="1" count="1">
            <x v="375"/>
          </reference>
        </references>
      </pivotArea>
    </format>
    <format dxfId="1119">
      <pivotArea dataOnly="0" labelOnly="1" fieldPosition="0">
        <references count="2">
          <reference field="0" count="1" selected="0">
            <x v="87"/>
          </reference>
          <reference field="1" count="1">
            <x v="376"/>
          </reference>
        </references>
      </pivotArea>
    </format>
    <format dxfId="1118">
      <pivotArea dataOnly="0" labelOnly="1" fieldPosition="0">
        <references count="2">
          <reference field="0" count="1" selected="0">
            <x v="88"/>
          </reference>
          <reference field="1" count="1">
            <x v="377"/>
          </reference>
        </references>
      </pivotArea>
    </format>
    <format dxfId="1117">
      <pivotArea dataOnly="0" labelOnly="1" fieldPosition="0">
        <references count="2">
          <reference field="0" count="1" selected="0">
            <x v="89"/>
          </reference>
          <reference field="1" count="1">
            <x v="378"/>
          </reference>
        </references>
      </pivotArea>
    </format>
    <format dxfId="1116">
      <pivotArea dataOnly="0" labelOnly="1" fieldPosition="0">
        <references count="2">
          <reference field="0" count="1" selected="0">
            <x v="90"/>
          </reference>
          <reference field="1" count="1">
            <x v="379"/>
          </reference>
        </references>
      </pivotArea>
    </format>
    <format dxfId="1115">
      <pivotArea dataOnly="0" labelOnly="1" fieldPosition="0">
        <references count="2">
          <reference field="0" count="1" selected="0">
            <x v="91"/>
          </reference>
          <reference field="1" count="1">
            <x v="380"/>
          </reference>
        </references>
      </pivotArea>
    </format>
    <format dxfId="1114">
      <pivotArea dataOnly="0" labelOnly="1" fieldPosition="0">
        <references count="2">
          <reference field="0" count="1" selected="0">
            <x v="92"/>
          </reference>
          <reference field="1" count="1">
            <x v="381"/>
          </reference>
        </references>
      </pivotArea>
    </format>
    <format dxfId="1113">
      <pivotArea dataOnly="0" labelOnly="1" fieldPosition="0">
        <references count="2">
          <reference field="0" count="1" selected="0">
            <x v="93"/>
          </reference>
          <reference field="1" count="1">
            <x v="382"/>
          </reference>
        </references>
      </pivotArea>
    </format>
    <format dxfId="1112">
      <pivotArea dataOnly="0" labelOnly="1" fieldPosition="0">
        <references count="2">
          <reference field="0" count="1" selected="0">
            <x v="94"/>
          </reference>
          <reference field="1" count="1">
            <x v="383"/>
          </reference>
        </references>
      </pivotArea>
    </format>
    <format dxfId="1111">
      <pivotArea dataOnly="0" labelOnly="1" fieldPosition="0">
        <references count="2">
          <reference field="0" count="1" selected="0">
            <x v="95"/>
          </reference>
          <reference field="1" count="1">
            <x v="384"/>
          </reference>
        </references>
      </pivotArea>
    </format>
    <format dxfId="1110">
      <pivotArea dataOnly="0" labelOnly="1" fieldPosition="0">
        <references count="2">
          <reference field="0" count="1" selected="0">
            <x v="96"/>
          </reference>
          <reference field="1" count="1">
            <x v="385"/>
          </reference>
        </references>
      </pivotArea>
    </format>
    <format dxfId="1109">
      <pivotArea dataOnly="0" labelOnly="1" fieldPosition="0">
        <references count="2">
          <reference field="0" count="1" selected="0">
            <x v="97"/>
          </reference>
          <reference field="1" count="1">
            <x v="386"/>
          </reference>
        </references>
      </pivotArea>
    </format>
    <format dxfId="1108">
      <pivotArea dataOnly="0" labelOnly="1" fieldPosition="0">
        <references count="2">
          <reference field="0" count="1" selected="0">
            <x v="98"/>
          </reference>
          <reference field="1" count="1">
            <x v="387"/>
          </reference>
        </references>
      </pivotArea>
    </format>
    <format dxfId="1107">
      <pivotArea dataOnly="0" labelOnly="1" fieldPosition="0">
        <references count="2">
          <reference field="0" count="1" selected="0">
            <x v="99"/>
          </reference>
          <reference field="1" count="1">
            <x v="388"/>
          </reference>
        </references>
      </pivotArea>
    </format>
    <format dxfId="1106">
      <pivotArea dataOnly="0" labelOnly="1" fieldPosition="0">
        <references count="2">
          <reference field="0" count="1" selected="0">
            <x v="100"/>
          </reference>
          <reference field="1" count="1">
            <x v="389"/>
          </reference>
        </references>
      </pivotArea>
    </format>
    <format dxfId="1105">
      <pivotArea dataOnly="0" labelOnly="1" fieldPosition="0">
        <references count="2">
          <reference field="0" count="1" selected="0">
            <x v="101"/>
          </reference>
          <reference field="1" count="9">
            <x v="390"/>
            <x v="391"/>
            <x v="392"/>
            <x v="393"/>
            <x v="394"/>
            <x v="395"/>
            <x v="396"/>
            <x v="397"/>
            <x v="398"/>
          </reference>
        </references>
      </pivotArea>
    </format>
    <format dxfId="1104">
      <pivotArea dataOnly="0" labelOnly="1" fieldPosition="0">
        <references count="2">
          <reference field="0" count="1" selected="0">
            <x v="102"/>
          </reference>
          <reference field="1" count="1">
            <x v="399"/>
          </reference>
        </references>
      </pivotArea>
    </format>
    <format dxfId="1103">
      <pivotArea dataOnly="0" labelOnly="1" fieldPosition="0">
        <references count="2">
          <reference field="0" count="1" selected="0">
            <x v="103"/>
          </reference>
          <reference field="1" count="1">
            <x v="400"/>
          </reference>
        </references>
      </pivotArea>
    </format>
    <format dxfId="1102">
      <pivotArea dataOnly="0" labelOnly="1" fieldPosition="0">
        <references count="2">
          <reference field="0" count="1" selected="0">
            <x v="104"/>
          </reference>
          <reference field="1" count="1">
            <x v="401"/>
          </reference>
        </references>
      </pivotArea>
    </format>
    <format dxfId="1101">
      <pivotArea dataOnly="0" labelOnly="1" fieldPosition="0">
        <references count="2">
          <reference field="0" count="1" selected="0">
            <x v="105"/>
          </reference>
          <reference field="1" count="1">
            <x v="402"/>
          </reference>
        </references>
      </pivotArea>
    </format>
    <format dxfId="1100">
      <pivotArea dataOnly="0" labelOnly="1" fieldPosition="0">
        <references count="2">
          <reference field="0" count="1" selected="0">
            <x v="106"/>
          </reference>
          <reference field="1" count="1">
            <x v="403"/>
          </reference>
        </references>
      </pivotArea>
    </format>
    <format dxfId="1099">
      <pivotArea dataOnly="0" labelOnly="1" fieldPosition="0">
        <references count="2">
          <reference field="0" count="1" selected="0">
            <x v="107"/>
          </reference>
          <reference field="1" count="1">
            <x v="404"/>
          </reference>
        </references>
      </pivotArea>
    </format>
    <format dxfId="1098">
      <pivotArea dataOnly="0" labelOnly="1" fieldPosition="0">
        <references count="2">
          <reference field="0" count="1" selected="0">
            <x v="108"/>
          </reference>
          <reference field="1" count="2">
            <x v="405"/>
            <x v="406"/>
          </reference>
        </references>
      </pivotArea>
    </format>
    <format dxfId="1097">
      <pivotArea dataOnly="0" labelOnly="1" fieldPosition="0">
        <references count="2">
          <reference field="0" count="1" selected="0">
            <x v="109"/>
          </reference>
          <reference field="1" count="2">
            <x v="407"/>
            <x v="408"/>
          </reference>
        </references>
      </pivotArea>
    </format>
    <format dxfId="1096">
      <pivotArea dataOnly="0" labelOnly="1" fieldPosition="0">
        <references count="2">
          <reference field="0" count="1" selected="0">
            <x v="110"/>
          </reference>
          <reference field="1" count="1">
            <x v="409"/>
          </reference>
        </references>
      </pivotArea>
    </format>
    <format dxfId="1095">
      <pivotArea dataOnly="0" labelOnly="1" fieldPosition="0">
        <references count="2">
          <reference field="0" count="1" selected="0">
            <x v="111"/>
          </reference>
          <reference field="1" count="1">
            <x v="410"/>
          </reference>
        </references>
      </pivotArea>
    </format>
    <format dxfId="1094">
      <pivotArea dataOnly="0" labelOnly="1" fieldPosition="0">
        <references count="2">
          <reference field="0" count="1" selected="0">
            <x v="112"/>
          </reference>
          <reference field="1" count="1">
            <x v="411"/>
          </reference>
        </references>
      </pivotArea>
    </format>
    <format dxfId="1093">
      <pivotArea dataOnly="0" labelOnly="1" fieldPosition="0">
        <references count="2">
          <reference field="0" count="1" selected="0">
            <x v="113"/>
          </reference>
          <reference field="1" count="1">
            <x v="412"/>
          </reference>
        </references>
      </pivotArea>
    </format>
    <format dxfId="1092">
      <pivotArea dataOnly="0" labelOnly="1" fieldPosition="0">
        <references count="2">
          <reference field="0" count="1" selected="0">
            <x v="114"/>
          </reference>
          <reference field="1" count="1">
            <x v="413"/>
          </reference>
        </references>
      </pivotArea>
    </format>
    <format dxfId="1091">
      <pivotArea dataOnly="0" labelOnly="1" fieldPosition="0">
        <references count="2">
          <reference field="0" count="1" selected="0">
            <x v="115"/>
          </reference>
          <reference field="1" count="2">
            <x v="414"/>
            <x v="415"/>
          </reference>
        </references>
      </pivotArea>
    </format>
    <format dxfId="1090">
      <pivotArea dataOnly="0" labelOnly="1" fieldPosition="0">
        <references count="2">
          <reference field="0" count="1" selected="0">
            <x v="116"/>
          </reference>
          <reference field="1" count="1">
            <x v="416"/>
          </reference>
        </references>
      </pivotArea>
    </format>
    <format dxfId="1089">
      <pivotArea dataOnly="0" labelOnly="1" fieldPosition="0">
        <references count="2">
          <reference field="0" count="1" selected="0">
            <x v="117"/>
          </reference>
          <reference field="1" count="1">
            <x v="417"/>
          </reference>
        </references>
      </pivotArea>
    </format>
    <format dxfId="1088">
      <pivotArea dataOnly="0" labelOnly="1" fieldPosition="0">
        <references count="2">
          <reference field="0" count="1" selected="0">
            <x v="118"/>
          </reference>
          <reference field="1" count="1">
            <x v="418"/>
          </reference>
        </references>
      </pivotArea>
    </format>
    <format dxfId="1087">
      <pivotArea dataOnly="0" labelOnly="1" fieldPosition="0">
        <references count="2">
          <reference field="0" count="1" selected="0">
            <x v="119"/>
          </reference>
          <reference field="1" count="1">
            <x v="419"/>
          </reference>
        </references>
      </pivotArea>
    </format>
    <format dxfId="1086">
      <pivotArea dataOnly="0" labelOnly="1" fieldPosition="0">
        <references count="2">
          <reference field="0" count="1" selected="0">
            <x v="120"/>
          </reference>
          <reference field="1" count="1">
            <x v="420"/>
          </reference>
        </references>
      </pivotArea>
    </format>
    <format dxfId="1085">
      <pivotArea dataOnly="0" labelOnly="1" fieldPosition="0">
        <references count="2">
          <reference field="0" count="1" selected="0">
            <x v="121"/>
          </reference>
          <reference field="1" count="1">
            <x v="421"/>
          </reference>
        </references>
      </pivotArea>
    </format>
    <format dxfId="1084">
      <pivotArea dataOnly="0" labelOnly="1" fieldPosition="0">
        <references count="2">
          <reference field="0" count="1" selected="0">
            <x v="122"/>
          </reference>
          <reference field="1" count="1">
            <x v="422"/>
          </reference>
        </references>
      </pivotArea>
    </format>
    <format dxfId="1083">
      <pivotArea dataOnly="0" labelOnly="1" fieldPosition="0">
        <references count="2">
          <reference field="0" count="1" selected="0">
            <x v="123"/>
          </reference>
          <reference field="1" count="1">
            <x v="423"/>
          </reference>
        </references>
      </pivotArea>
    </format>
    <format dxfId="1082">
      <pivotArea dataOnly="0" labelOnly="1" fieldPosition="0">
        <references count="2">
          <reference field="0" count="1" selected="0">
            <x v="124"/>
          </reference>
          <reference field="1" count="1">
            <x v="424"/>
          </reference>
        </references>
      </pivotArea>
    </format>
    <format dxfId="1081">
      <pivotArea dataOnly="0" labelOnly="1" fieldPosition="0">
        <references count="2">
          <reference field="0" count="1" selected="0">
            <x v="125"/>
          </reference>
          <reference field="1" count="3">
            <x v="425"/>
            <x v="426"/>
            <x v="427"/>
          </reference>
        </references>
      </pivotArea>
    </format>
    <format dxfId="1080">
      <pivotArea dataOnly="0" labelOnly="1" fieldPosition="0">
        <references count="2">
          <reference field="0" count="1" selected="0">
            <x v="126"/>
          </reference>
          <reference field="1" count="1">
            <x v="428"/>
          </reference>
        </references>
      </pivotArea>
    </format>
    <format dxfId="1079">
      <pivotArea dataOnly="0" labelOnly="1" fieldPosition="0">
        <references count="2">
          <reference field="0" count="1" selected="0">
            <x v="127"/>
          </reference>
          <reference field="1" count="1">
            <x v="430"/>
          </reference>
        </references>
      </pivotArea>
    </format>
    <format dxfId="1078">
      <pivotArea dataOnly="0" labelOnly="1" fieldPosition="0">
        <references count="2">
          <reference field="0" count="1" selected="0">
            <x v="128"/>
          </reference>
          <reference field="1" count="1">
            <x v="433"/>
          </reference>
        </references>
      </pivotArea>
    </format>
    <format dxfId="1077">
      <pivotArea dataOnly="0" labelOnly="1" fieldPosition="0">
        <references count="2">
          <reference field="0" count="1" selected="0">
            <x v="129"/>
          </reference>
          <reference field="1" count="1">
            <x v="432"/>
          </reference>
        </references>
      </pivotArea>
    </format>
    <format dxfId="1076">
      <pivotArea dataOnly="0" labelOnly="1" fieldPosition="0">
        <references count="2">
          <reference field="0" count="1" selected="0">
            <x v="130"/>
          </reference>
          <reference field="1" count="1">
            <x v="429"/>
          </reference>
        </references>
      </pivotArea>
    </format>
    <format dxfId="1075">
      <pivotArea dataOnly="0" labelOnly="1" fieldPosition="0">
        <references count="2">
          <reference field="0" count="1" selected="0">
            <x v="131"/>
          </reference>
          <reference field="1" count="1">
            <x v="445"/>
          </reference>
        </references>
      </pivotArea>
    </format>
    <format dxfId="1074">
      <pivotArea dataOnly="0" labelOnly="1" fieldPosition="0">
        <references count="2">
          <reference field="0" count="1" selected="0">
            <x v="132"/>
          </reference>
          <reference field="1" count="1">
            <x v="434"/>
          </reference>
        </references>
      </pivotArea>
    </format>
    <format dxfId="1073">
      <pivotArea dataOnly="0" labelOnly="1" fieldPosition="0">
        <references count="2">
          <reference field="0" count="1" selected="0">
            <x v="133"/>
          </reference>
          <reference field="1" count="1">
            <x v="435"/>
          </reference>
        </references>
      </pivotArea>
    </format>
    <format dxfId="1072">
      <pivotArea dataOnly="0" labelOnly="1" fieldPosition="0">
        <references count="2">
          <reference field="0" count="1" selected="0">
            <x v="134"/>
          </reference>
          <reference field="1" count="2">
            <x v="436"/>
            <x v="437"/>
          </reference>
        </references>
      </pivotArea>
    </format>
    <format dxfId="1071">
      <pivotArea dataOnly="0" labelOnly="1" fieldPosition="0">
        <references count="2">
          <reference field="0" count="1" selected="0">
            <x v="135"/>
          </reference>
          <reference field="1" count="1">
            <x v="438"/>
          </reference>
        </references>
      </pivotArea>
    </format>
    <format dxfId="1070">
      <pivotArea dataOnly="0" labelOnly="1" fieldPosition="0">
        <references count="2">
          <reference field="0" count="1" selected="0">
            <x v="136"/>
          </reference>
          <reference field="1" count="1">
            <x v="439"/>
          </reference>
        </references>
      </pivotArea>
    </format>
    <format dxfId="1069">
      <pivotArea dataOnly="0" labelOnly="1" fieldPosition="0">
        <references count="2">
          <reference field="0" count="1" selected="0">
            <x v="137"/>
          </reference>
          <reference field="1" count="1">
            <x v="440"/>
          </reference>
        </references>
      </pivotArea>
    </format>
    <format dxfId="1068">
      <pivotArea dataOnly="0" labelOnly="1" fieldPosition="0">
        <references count="2">
          <reference field="0" count="1" selected="0">
            <x v="138"/>
          </reference>
          <reference field="1" count="1">
            <x v="441"/>
          </reference>
        </references>
      </pivotArea>
    </format>
    <format dxfId="1067">
      <pivotArea dataOnly="0" labelOnly="1" fieldPosition="0">
        <references count="2">
          <reference field="0" count="1" selected="0">
            <x v="139"/>
          </reference>
          <reference field="1" count="1">
            <x v="442"/>
          </reference>
        </references>
      </pivotArea>
    </format>
    <format dxfId="1066">
      <pivotArea dataOnly="0" labelOnly="1" fieldPosition="0">
        <references count="2">
          <reference field="0" count="1" selected="0">
            <x v="140"/>
          </reference>
          <reference field="1" count="1">
            <x v="443"/>
          </reference>
        </references>
      </pivotArea>
    </format>
    <format dxfId="1065">
      <pivotArea dataOnly="0" labelOnly="1" fieldPosition="0">
        <references count="2">
          <reference field="0" count="1" selected="0">
            <x v="141"/>
          </reference>
          <reference field="1" count="1">
            <x v="444"/>
          </reference>
        </references>
      </pivotArea>
    </format>
    <format dxfId="1064">
      <pivotArea dataOnly="0" labelOnly="1" fieldPosition="0">
        <references count="2">
          <reference field="0" count="1" selected="0">
            <x v="142"/>
          </reference>
          <reference field="1" count="1">
            <x v="431"/>
          </reference>
        </references>
      </pivotArea>
    </format>
    <format dxfId="1063">
      <pivotArea dataOnly="0" labelOnly="1" fieldPosition="0">
        <references count="2">
          <reference field="0" count="1" selected="0">
            <x v="143"/>
          </reference>
          <reference field="1" count="1">
            <x v="445"/>
          </reference>
        </references>
      </pivotArea>
    </format>
    <format dxfId="1062">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AC82E9B-10A2-41AA-B6B7-8C3F010A3B22}" name="PivotTable16" cacheId="2"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I3:N602" firstHeaderRow="0" firstDataRow="1" firstDataCol="2"/>
  <pivotFields count="14">
    <pivotField axis="axisRow" outline="0" showAll="0">
      <items count="147">
        <item x="1"/>
        <item x="2"/>
        <item x="3"/>
        <item x="4"/>
        <item x="5"/>
        <item x="6"/>
        <item x="7"/>
        <item x="8"/>
        <item x="9"/>
        <item x="10"/>
        <item x="11"/>
        <item x="12"/>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7"/>
        <item x="108"/>
        <item x="109"/>
        <item x="110"/>
        <item x="111"/>
        <item x="112"/>
        <item x="113"/>
        <item x="114"/>
        <item x="115"/>
        <item x="116"/>
        <item x="117"/>
        <item x="118"/>
        <item x="119"/>
        <item x="120"/>
        <item x="121"/>
        <item x="122"/>
        <item x="123"/>
        <item x="124"/>
        <item x="125"/>
        <item x="126"/>
        <item x="127"/>
        <item x="128"/>
        <item x="129"/>
        <item x="143"/>
        <item x="130"/>
        <item x="144"/>
        <item x="142"/>
        <item x="145"/>
        <item x="131"/>
        <item x="132"/>
        <item x="133"/>
        <item x="134"/>
        <item x="135"/>
        <item x="136"/>
        <item x="137"/>
        <item x="138"/>
        <item x="139"/>
        <item x="140"/>
        <item x="141"/>
        <item x="0"/>
        <item x="13"/>
        <item x="106"/>
        <item t="default"/>
      </items>
    </pivotField>
    <pivotField axis="axisRow" outline="0" showAll="0" defaultSubtotal="0">
      <items count="881">
        <item m="1" x="861"/>
        <item m="1" x="872"/>
        <item m="1" x="764"/>
        <item m="1" x="703"/>
        <item m="1" x="522"/>
        <item m="1" x="734"/>
        <item m="1" x="573"/>
        <item m="1" x="751"/>
        <item m="1" x="752"/>
        <item m="1" x="838"/>
        <item m="1" x="723"/>
        <item m="1" x="849"/>
        <item m="1" x="526"/>
        <item m="1" x="527"/>
        <item m="1" x="529"/>
        <item m="1" x="647"/>
        <item m="1" x="653"/>
        <item m="1" x="765"/>
        <item m="1" x="577"/>
        <item m="1" x="578"/>
        <item m="1" x="724"/>
        <item m="1" x="730"/>
        <item m="1" x="732"/>
        <item m="1" x="871"/>
        <item m="1" x="878"/>
        <item m="1" x="452"/>
        <item m="1" x="462"/>
        <item m="1" x="468"/>
        <item m="1" x="472"/>
        <item m="1" x="480"/>
        <item m="1" x="737"/>
        <item m="1" x="777"/>
        <item m="1" x="778"/>
        <item m="1" x="584"/>
        <item m="1" x="585"/>
        <item m="1" x="586"/>
        <item m="1" x="688"/>
        <item m="1" x="693"/>
        <item m="1" x="790"/>
        <item m="1" x="602"/>
        <item m="1" x="603"/>
        <item m="1" x="604"/>
        <item m="1" x="702"/>
        <item m="1" x="709"/>
        <item m="1" x="766"/>
        <item m="1" x="796"/>
        <item m="1" x="801"/>
        <item m="1" x="625"/>
        <item m="1" x="626"/>
        <item m="1" x="627"/>
        <item m="1" x="715"/>
        <item m="1" x="722"/>
        <item m="1" x="655"/>
        <item m="1" x="656"/>
        <item m="1" x="657"/>
        <item m="1" x="728"/>
        <item m="1" x="735"/>
        <item m="1" x="825"/>
        <item m="1" x="673"/>
        <item m="1" x="674"/>
        <item m="1" x="675"/>
        <item m="1" x="830"/>
        <item m="1" x="834"/>
        <item m="1" x="624"/>
        <item m="1" x="694"/>
        <item m="1" x="797"/>
        <item m="1" x="759"/>
        <item m="1" x="763"/>
        <item m="1" x="845"/>
        <item m="1" x="478"/>
        <item m="1" x="479"/>
        <item m="1" x="481"/>
        <item m="1" x="506"/>
        <item m="1" x="508"/>
        <item m="1" x="617"/>
        <item m="1" x="623"/>
        <item m="1" x="753"/>
        <item m="1" x="760"/>
        <item m="1" x="587"/>
        <item m="1" x="588"/>
        <item m="1" x="689"/>
        <item m="1" x="784"/>
        <item m="1" x="835"/>
        <item m="1" x="606"/>
        <item m="1" x="841"/>
        <item m="1" x="798"/>
        <item m="1" x="570"/>
        <item m="1" x="628"/>
        <item m="1" x="630"/>
        <item m="1" x="650"/>
        <item m="1" x="818"/>
        <item m="1" x="497"/>
        <item m="1" x="498"/>
        <item m="1" x="528"/>
        <item m="1" x="571"/>
        <item m="1" x="583"/>
        <item m="1" x="471"/>
        <item m="1" x="507"/>
        <item m="1" x="473"/>
        <item m="1" x="483"/>
        <item m="1" x="499"/>
        <item m="1" x="521"/>
        <item m="1" x="531"/>
        <item m="1" x="572"/>
        <item m="1" x="676"/>
        <item m="1" x="831"/>
        <item m="1" x="836"/>
        <item m="1" x="453"/>
        <item m="1" x="460"/>
        <item m="1" x="461"/>
        <item m="1" x="467"/>
        <item m="1" x="664"/>
        <item m="1" x="687"/>
        <item m="1" x="850"/>
        <item m="1" x="807"/>
        <item m="1" x="820"/>
        <item m="1" x="865"/>
        <item m="1" x="482"/>
        <item m="1" x="484"/>
        <item m="1" x="599"/>
        <item m="1" x="530"/>
        <item m="1" x="532"/>
        <item m="1" x="533"/>
        <item m="1" x="648"/>
        <item m="1" x="654"/>
        <item m="1" x="767"/>
        <item m="1" x="772"/>
        <item m="1" x="718"/>
        <item m="1" x="659"/>
        <item m="1" x="661"/>
        <item m="1" x="662"/>
        <item m="1" x="729"/>
        <item m="1" x="736"/>
        <item m="1" x="780"/>
        <item m="1" x="785"/>
        <item m="1" x="819"/>
        <item m="1" x="826"/>
        <item m="1" x="677"/>
        <item m="1" x="678"/>
        <item m="1" x="832"/>
        <item m="1" x="837"/>
        <item m="1" x="695"/>
        <item m="1" x="696"/>
        <item m="1" x="842"/>
        <item m="1" x="485"/>
        <item m="1" x="738"/>
        <item m="1" x="747"/>
        <item m="1" x="509"/>
        <item m="1" x="510"/>
        <item m="1" x="534"/>
        <item m="1" x="535"/>
        <item m="1" x="536"/>
        <item m="1" x="589"/>
        <item m="1" x="590"/>
        <item m="1" x="591"/>
        <item m="1" x="786"/>
        <item m="1" x="631"/>
        <item m="1" x="633"/>
        <item m="1" x="679"/>
        <item m="1" x="680"/>
        <item m="1" x="681"/>
        <item m="1" x="486"/>
        <item m="1" x="487"/>
        <item m="1" x="488"/>
        <item m="1" x="787"/>
        <item m="1" x="600"/>
        <item m="1" x="605"/>
        <item m="1" x="740"/>
        <item m="1" x="749"/>
        <item m="1" x="511"/>
        <item m="1" x="512"/>
        <item m="1" x="513"/>
        <item m="1" x="618"/>
        <item m="1" x="629"/>
        <item m="1" x="707"/>
        <item m="1" x="754"/>
        <item m="1" x="537"/>
        <item m="1" x="538"/>
        <item m="1" x="539"/>
        <item m="1" x="768"/>
        <item m="1" x="592"/>
        <item m="1" x="607"/>
        <item m="1" x="609"/>
        <item m="1" x="704"/>
        <item m="1" x="710"/>
        <item m="1" x="634"/>
        <item m="1" x="636"/>
        <item m="1" x="716"/>
        <item m="1" x="725"/>
        <item m="1" x="540"/>
        <item m="1" x="541"/>
        <item m="1" x="542"/>
        <item m="1" x="649"/>
        <item m="1" x="660"/>
        <item m="1" x="515"/>
        <item m="1" x="516"/>
        <item m="1" x="619"/>
        <item m="1" x="632"/>
        <item m="1" x="719"/>
        <item m="1" x="757"/>
        <item m="1" x="761"/>
        <item m="1" x="543"/>
        <item m="1" x="544"/>
        <item m="1" x="545"/>
        <item m="1" x="714"/>
        <item m="1" x="651"/>
        <item m="1" x="663"/>
        <item m="1" x="769"/>
        <item m="1" x="773"/>
        <item m="1" x="839"/>
        <item m="1" x="610"/>
        <item m="1" x="611"/>
        <item m="1" x="612"/>
        <item m="1" x="705"/>
        <item m="1" x="712"/>
        <item m="1" x="799"/>
        <item m="1" x="803"/>
        <item m="1" x="637"/>
        <item m="1" x="638"/>
        <item m="1" x="639"/>
        <item m="1" x="717"/>
        <item m="1" x="726"/>
        <item m="1" x="808"/>
        <item m="1" x="815"/>
        <item m="1" x="665"/>
        <item m="1" x="667"/>
        <item m="1" x="668"/>
        <item m="1" x="731"/>
        <item m="1" x="739"/>
        <item m="1" x="791"/>
        <item m="1" x="821"/>
        <item m="1" x="827"/>
        <item m="1" x="699"/>
        <item m="1" x="700"/>
        <item m="1" x="701"/>
        <item m="1" x="843"/>
        <item m="1" x="490"/>
        <item m="1" x="491"/>
        <item m="1" x="492"/>
        <item m="1" x="601"/>
        <item m="1" x="608"/>
        <item m="1" x="720"/>
        <item m="1" x="727"/>
        <item m="1" x="742"/>
        <item m="1" x="517"/>
        <item m="1" x="518"/>
        <item m="1" x="520"/>
        <item m="1" x="620"/>
        <item m="1" x="635"/>
        <item m="1" x="758"/>
        <item m="1" x="762"/>
        <item m="1" x="546"/>
        <item m="1" x="547"/>
        <item m="1" x="813"/>
        <item m="1" x="474"/>
        <item m="1" x="500"/>
        <item m="1" x="868"/>
        <item m="1" x="879"/>
        <item m="1" x="822"/>
        <item m="1" x="593"/>
        <item m="1" x="594"/>
        <item m="1" x="595"/>
        <item m="1" x="690"/>
        <item m="1" x="697"/>
        <item m="1" x="781"/>
        <item m="1" x="489"/>
        <item m="1" x="788"/>
        <item m="1" x="501"/>
        <item m="1" x="792"/>
        <item m="1" x="514"/>
        <item m="1" x="802"/>
        <item m="1" x="789"/>
        <item m="1" x="793"/>
        <item m="1" x="613"/>
        <item m="1" x="614"/>
        <item m="1" x="615"/>
        <item m="1" x="706"/>
        <item m="1" x="713"/>
        <item m="1" x="800"/>
        <item m="1" x="804"/>
        <item m="1" x="640"/>
        <item m="1" x="641"/>
        <item m="1" x="642"/>
        <item m="1" x="809"/>
        <item m="1" x="519"/>
        <item m="1" x="854"/>
        <item m="1" x="669"/>
        <item m="1" x="670"/>
        <item m="1" x="671"/>
        <item m="1" x="733"/>
        <item m="1" x="741"/>
        <item m="1" x="823"/>
        <item m="1" x="829"/>
        <item m="1" x="682"/>
        <item m="1" x="683"/>
        <item m="1" x="684"/>
        <item m="1" x="746"/>
        <item m="1" x="755"/>
        <item m="1" x="833"/>
        <item m="1" x="840"/>
        <item m="1" x="524"/>
        <item m="1" x="548"/>
        <item m="1" x="550"/>
        <item m="1" x="551"/>
        <item m="1" x="873"/>
        <item m="1" x="596"/>
        <item m="1" x="597"/>
        <item m="1" x="598"/>
        <item m="1" x="743"/>
        <item m="1" x="691"/>
        <item m="1" x="698"/>
        <item m="1" x="643"/>
        <item m="1" x="644"/>
        <item m="1" x="645"/>
        <item m="1" x="646"/>
        <item m="1" x="805"/>
        <item m="1" x="549"/>
        <item m="1" x="810"/>
        <item m="1" x="574"/>
        <item m="1" x="816"/>
        <item m="1" x="582"/>
        <item m="1" x="828"/>
        <item m="1" x="811"/>
        <item m="1" x="579"/>
        <item m="1" x="580"/>
        <item m="1" x="581"/>
        <item m="1" x="658"/>
        <item m="1" x="685"/>
        <item m="1" x="686"/>
        <item m="1" x="748"/>
        <item m="1" x="756"/>
        <item m="1" x="812"/>
        <item m="1" x="493"/>
        <item m="1" x="494"/>
        <item m="1" x="495"/>
        <item m="1" x="744"/>
        <item m="1" x="552"/>
        <item m="1" x="553"/>
        <item m="1" x="652"/>
        <item m="1" x="666"/>
        <item m="1" x="616"/>
        <item m="1" x="806"/>
        <item m="1" x="750"/>
        <item m="1" x="814"/>
        <item m="1" x="621"/>
        <item m="1" x="622"/>
        <item m="1" x="672"/>
        <item m="1" x="554"/>
        <item m="1" x="555"/>
        <item m="1" x="556"/>
        <item m="1" x="557"/>
        <item m="1" x="558"/>
        <item m="1" x="559"/>
        <item m="1" x="560"/>
        <item m="1" x="561"/>
        <item m="1" x="562"/>
        <item m="1" x="563"/>
        <item m="1" x="564"/>
        <item m="1" x="565"/>
        <item m="1" x="566"/>
        <item m="1" x="567"/>
        <item m="1" x="568"/>
        <item m="1" x="569"/>
        <item m="1" x="782"/>
        <item m="1" x="851"/>
        <item m="1" x="817"/>
        <item m="1" x="774"/>
        <item m="1" x="855"/>
        <item m="1" x="870"/>
        <item m="1" x="866"/>
        <item m="1" x="874"/>
        <item m="1" x="463"/>
        <item m="1" x="475"/>
        <item m="1" x="502"/>
        <item m="1" x="523"/>
        <item m="1" x="794"/>
        <item m="1" x="862"/>
        <item m="1" x="867"/>
        <item m="1" x="875"/>
        <item m="1" x="464"/>
        <item m="1" x="771"/>
        <item m="1" x="844"/>
        <item m="1" x="775"/>
        <item m="1" x="470"/>
        <item m="1" x="476"/>
        <item m="1" x="496"/>
        <item m="1" x="848"/>
        <item m="1" x="469"/>
        <item m="1" x="503"/>
        <item m="1" x="824"/>
        <item m="1" x="864"/>
        <item m="1" x="692"/>
        <item m="1" x="708"/>
        <item m="1" x="721"/>
        <item m="1" x="525"/>
        <item m="1" x="575"/>
        <item m="1" x="745"/>
        <item m="1" x="880"/>
        <item m="1" x="852"/>
        <item m="1" x="504"/>
        <item m="1" x="795"/>
        <item m="1" x="869"/>
        <item m="1" x="876"/>
        <item m="1" x="465"/>
        <item m="1" x="477"/>
        <item m="1" x="783"/>
        <item m="1" x="856"/>
        <item m="1" x="846"/>
        <item m="1" x="853"/>
        <item m="1" x="779"/>
        <item m="1" x="576"/>
        <item m="1" x="877"/>
        <item m="1" x="466"/>
        <item m="1" x="505"/>
        <item m="1" x="776"/>
        <item m="1" x="454"/>
        <item m="1" x="863"/>
        <item m="1" x="455"/>
        <item m="1" x="456"/>
        <item m="1" x="457"/>
        <item m="1" x="458"/>
        <item m="1" x="459"/>
        <item m="1" x="770"/>
        <item m="1" x="857"/>
        <item m="1" x="858"/>
        <item m="1" x="859"/>
        <item m="1" x="860"/>
        <item m="1" x="711"/>
        <item m="1" x="847"/>
        <item m="1" x="451"/>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48"/>
        <item x="449"/>
        <item x="447"/>
        <item x="450"/>
        <item x="435"/>
        <item x="436"/>
        <item x="437"/>
        <item x="438"/>
        <item x="439"/>
        <item x="440"/>
        <item x="441"/>
        <item x="442"/>
        <item x="443"/>
        <item x="444"/>
        <item x="445"/>
        <item x="446"/>
        <item x="0"/>
        <item x="80"/>
        <item x="81"/>
        <item x="82"/>
        <item x="83"/>
        <item x="406"/>
      </items>
    </pivotField>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s>
  <rowFields count="2">
    <field x="0"/>
    <field x="1"/>
  </rowFields>
  <rowItems count="599">
    <i>
      <x/>
      <x v="430"/>
    </i>
    <i r="1">
      <x v="431"/>
    </i>
    <i t="default">
      <x/>
    </i>
    <i>
      <x v="1"/>
      <x v="432"/>
    </i>
    <i r="1">
      <x v="433"/>
    </i>
    <i r="1">
      <x v="434"/>
    </i>
    <i r="1">
      <x v="435"/>
    </i>
    <i r="1">
      <x v="436"/>
    </i>
    <i r="1">
      <x v="437"/>
    </i>
    <i r="1">
      <x v="438"/>
    </i>
    <i r="1">
      <x v="439"/>
    </i>
    <i r="1">
      <x v="440"/>
    </i>
    <i r="1">
      <x v="441"/>
    </i>
    <i t="default">
      <x v="1"/>
    </i>
    <i>
      <x v="2"/>
      <x v="442"/>
    </i>
    <i r="1">
      <x v="443"/>
    </i>
    <i r="1">
      <x v="444"/>
    </i>
    <i r="1">
      <x v="445"/>
    </i>
    <i r="1">
      <x v="446"/>
    </i>
    <i r="1">
      <x v="447"/>
    </i>
    <i t="default">
      <x v="2"/>
    </i>
    <i>
      <x v="3"/>
      <x v="448"/>
    </i>
    <i r="1">
      <x v="449"/>
    </i>
    <i r="1">
      <x v="450"/>
    </i>
    <i r="1">
      <x v="451"/>
    </i>
    <i r="1">
      <x v="452"/>
    </i>
    <i r="1">
      <x v="453"/>
    </i>
    <i r="1">
      <x v="454"/>
    </i>
    <i r="1">
      <x v="455"/>
    </i>
    <i r="1">
      <x v="456"/>
    </i>
    <i r="1">
      <x v="457"/>
    </i>
    <i r="1">
      <x v="458"/>
    </i>
    <i r="1">
      <x v="459"/>
    </i>
    <i r="1">
      <x v="460"/>
    </i>
    <i r="1">
      <x v="461"/>
    </i>
    <i r="1">
      <x v="462"/>
    </i>
    <i r="1">
      <x v="463"/>
    </i>
    <i t="default">
      <x v="3"/>
    </i>
    <i>
      <x v="4"/>
      <x v="464"/>
    </i>
    <i r="1">
      <x v="465"/>
    </i>
    <i r="1">
      <x v="466"/>
    </i>
    <i r="1">
      <x v="467"/>
    </i>
    <i r="1">
      <x v="468"/>
    </i>
    <i r="1">
      <x v="469"/>
    </i>
    <i t="default">
      <x v="4"/>
    </i>
    <i>
      <x v="5"/>
      <x v="470"/>
    </i>
    <i r="1">
      <x v="471"/>
    </i>
    <i r="1">
      <x v="472"/>
    </i>
    <i r="1">
      <x v="473"/>
    </i>
    <i r="1">
      <x v="474"/>
    </i>
    <i r="1">
      <x v="475"/>
    </i>
    <i r="1">
      <x v="476"/>
    </i>
    <i r="1">
      <x v="477"/>
    </i>
    <i t="default">
      <x v="5"/>
    </i>
    <i>
      <x v="6"/>
      <x v="478"/>
    </i>
    <i r="1">
      <x v="479"/>
    </i>
    <i r="1">
      <x v="480"/>
    </i>
    <i r="1">
      <x v="481"/>
    </i>
    <i r="1">
      <x v="482"/>
    </i>
    <i t="default">
      <x v="6"/>
    </i>
    <i>
      <x v="7"/>
      <x v="483"/>
    </i>
    <i r="1">
      <x v="484"/>
    </i>
    <i r="1">
      <x v="485"/>
    </i>
    <i r="1">
      <x v="486"/>
    </i>
    <i r="1">
      <x v="487"/>
    </i>
    <i r="1">
      <x v="488"/>
    </i>
    <i t="default">
      <x v="7"/>
    </i>
    <i>
      <x v="8"/>
      <x v="489"/>
    </i>
    <i r="1">
      <x v="490"/>
    </i>
    <i r="1">
      <x v="491"/>
    </i>
    <i r="1">
      <x v="492"/>
    </i>
    <i r="1">
      <x v="493"/>
    </i>
    <i r="1">
      <x v="494"/>
    </i>
    <i t="default">
      <x v="8"/>
    </i>
    <i>
      <x v="9"/>
      <x v="495"/>
    </i>
    <i r="1">
      <x v="496"/>
    </i>
    <i r="1">
      <x v="497"/>
    </i>
    <i r="1">
      <x v="498"/>
    </i>
    <i r="1">
      <x v="499"/>
    </i>
    <i t="default">
      <x v="9"/>
    </i>
    <i>
      <x v="10"/>
      <x v="500"/>
    </i>
    <i r="1">
      <x v="501"/>
    </i>
    <i r="1">
      <x v="502"/>
    </i>
    <i t="default">
      <x v="10"/>
    </i>
    <i>
      <x v="11"/>
      <x v="503"/>
    </i>
    <i r="1">
      <x v="504"/>
    </i>
    <i r="1">
      <x v="505"/>
    </i>
    <i r="1">
      <x v="506"/>
    </i>
    <i r="1">
      <x v="507"/>
    </i>
    <i r="1">
      <x v="508"/>
    </i>
    <i t="default">
      <x v="11"/>
    </i>
    <i>
      <x v="12"/>
      <x v="509"/>
    </i>
    <i r="1">
      <x v="510"/>
    </i>
    <i r="1">
      <x v="511"/>
    </i>
    <i r="1">
      <x v="512"/>
    </i>
    <i r="1">
      <x v="513"/>
    </i>
    <i t="default">
      <x v="12"/>
    </i>
    <i>
      <x v="13"/>
      <x v="514"/>
    </i>
    <i r="1">
      <x v="515"/>
    </i>
    <i r="1">
      <x v="516"/>
    </i>
    <i r="1">
      <x v="517"/>
    </i>
    <i t="default">
      <x v="13"/>
    </i>
    <i>
      <x v="14"/>
      <x v="518"/>
    </i>
    <i r="1">
      <x v="519"/>
    </i>
    <i r="1">
      <x v="520"/>
    </i>
    <i r="1">
      <x v="521"/>
    </i>
    <i r="1">
      <x v="522"/>
    </i>
    <i r="1">
      <x v="523"/>
    </i>
    <i r="1">
      <x v="524"/>
    </i>
    <i r="1">
      <x v="525"/>
    </i>
    <i r="1">
      <x v="526"/>
    </i>
    <i r="1">
      <x v="527"/>
    </i>
    <i r="1">
      <x v="528"/>
    </i>
    <i r="1">
      <x v="529"/>
    </i>
    <i r="1">
      <x v="530"/>
    </i>
    <i r="1">
      <x v="531"/>
    </i>
    <i r="1">
      <x v="532"/>
    </i>
    <i r="1">
      <x v="533"/>
    </i>
    <i r="1">
      <x v="534"/>
    </i>
    <i t="default">
      <x v="14"/>
    </i>
    <i>
      <x v="15"/>
      <x v="535"/>
    </i>
    <i r="1">
      <x v="536"/>
    </i>
    <i r="1">
      <x v="537"/>
    </i>
    <i t="default">
      <x v="15"/>
    </i>
    <i>
      <x v="16"/>
      <x v="538"/>
    </i>
    <i r="1">
      <x v="539"/>
    </i>
    <i r="1">
      <x v="540"/>
    </i>
    <i r="1">
      <x v="541"/>
    </i>
    <i r="1">
      <x v="542"/>
    </i>
    <i r="1">
      <x v="543"/>
    </i>
    <i r="1">
      <x v="544"/>
    </i>
    <i r="1">
      <x v="545"/>
    </i>
    <i r="1">
      <x v="546"/>
    </i>
    <i r="1">
      <x v="547"/>
    </i>
    <i r="1">
      <x v="548"/>
    </i>
    <i t="default">
      <x v="16"/>
    </i>
    <i>
      <x v="17"/>
      <x v="549"/>
    </i>
    <i t="default">
      <x v="17"/>
    </i>
    <i>
      <x v="18"/>
      <x v="550"/>
    </i>
    <i r="1">
      <x v="551"/>
    </i>
    <i r="1">
      <x v="552"/>
    </i>
    <i t="default">
      <x v="18"/>
    </i>
    <i>
      <x v="19"/>
      <x v="553"/>
    </i>
    <i r="1">
      <x v="554"/>
    </i>
    <i r="1">
      <x v="555"/>
    </i>
    <i r="1">
      <x v="556"/>
    </i>
    <i r="1">
      <x v="557"/>
    </i>
    <i r="1">
      <x v="558"/>
    </i>
    <i r="1">
      <x v="559"/>
    </i>
    <i r="1">
      <x v="560"/>
    </i>
    <i t="default">
      <x v="19"/>
    </i>
    <i>
      <x v="20"/>
      <x v="561"/>
    </i>
    <i r="1">
      <x v="562"/>
    </i>
    <i r="1">
      <x v="563"/>
    </i>
    <i r="1">
      <x v="564"/>
    </i>
    <i r="1">
      <x v="565"/>
    </i>
    <i r="1">
      <x v="566"/>
    </i>
    <i r="1">
      <x v="567"/>
    </i>
    <i r="1">
      <x v="568"/>
    </i>
    <i r="1">
      <x v="569"/>
    </i>
    <i t="default">
      <x v="20"/>
    </i>
    <i>
      <x v="21"/>
      <x v="570"/>
    </i>
    <i r="1">
      <x v="571"/>
    </i>
    <i r="1">
      <x v="572"/>
    </i>
    <i r="1">
      <x v="573"/>
    </i>
    <i t="default">
      <x v="21"/>
    </i>
    <i>
      <x v="22"/>
      <x v="574"/>
    </i>
    <i r="1">
      <x v="575"/>
    </i>
    <i r="1">
      <x v="576"/>
    </i>
    <i t="default">
      <x v="22"/>
    </i>
    <i>
      <x v="23"/>
      <x v="577"/>
    </i>
    <i r="1">
      <x v="578"/>
    </i>
    <i r="1">
      <x v="579"/>
    </i>
    <i t="default">
      <x v="23"/>
    </i>
    <i>
      <x v="24"/>
      <x v="580"/>
    </i>
    <i r="1">
      <x v="581"/>
    </i>
    <i t="default">
      <x v="24"/>
    </i>
    <i>
      <x v="25"/>
      <x v="582"/>
    </i>
    <i r="1">
      <x v="583"/>
    </i>
    <i r="1">
      <x v="584"/>
    </i>
    <i t="default">
      <x v="25"/>
    </i>
    <i>
      <x v="26"/>
      <x v="585"/>
    </i>
    <i r="1">
      <x v="586"/>
    </i>
    <i r="1">
      <x v="587"/>
    </i>
    <i r="1">
      <x v="588"/>
    </i>
    <i t="default">
      <x v="26"/>
    </i>
    <i>
      <x v="27"/>
      <x v="589"/>
    </i>
    <i r="1">
      <x v="590"/>
    </i>
    <i t="default">
      <x v="27"/>
    </i>
    <i>
      <x v="28"/>
      <x v="591"/>
    </i>
    <i r="1">
      <x v="592"/>
    </i>
    <i r="1">
      <x v="593"/>
    </i>
    <i t="default">
      <x v="28"/>
    </i>
    <i>
      <x v="29"/>
      <x v="594"/>
    </i>
    <i r="1">
      <x v="595"/>
    </i>
    <i r="1">
      <x v="596"/>
    </i>
    <i r="1">
      <x v="597"/>
    </i>
    <i r="1">
      <x v="598"/>
    </i>
    <i r="1">
      <x v="599"/>
    </i>
    <i r="1">
      <x v="600"/>
    </i>
    <i r="1">
      <x v="601"/>
    </i>
    <i t="default">
      <x v="29"/>
    </i>
    <i>
      <x v="30"/>
      <x v="602"/>
    </i>
    <i r="1">
      <x v="603"/>
    </i>
    <i r="1">
      <x v="604"/>
    </i>
    <i r="1">
      <x v="605"/>
    </i>
    <i r="1">
      <x v="606"/>
    </i>
    <i r="1">
      <x v="607"/>
    </i>
    <i r="1">
      <x v="608"/>
    </i>
    <i t="default">
      <x v="30"/>
    </i>
    <i>
      <x v="31"/>
      <x v="609"/>
    </i>
    <i r="1">
      <x v="610"/>
    </i>
    <i r="1">
      <x v="611"/>
    </i>
    <i r="1">
      <x v="612"/>
    </i>
    <i t="default">
      <x v="31"/>
    </i>
    <i>
      <x v="32"/>
      <x v="613"/>
    </i>
    <i t="default">
      <x v="32"/>
    </i>
    <i>
      <x v="33"/>
      <x v="614"/>
    </i>
    <i r="1">
      <x v="615"/>
    </i>
    <i r="1">
      <x v="616"/>
    </i>
    <i t="default">
      <x v="33"/>
    </i>
    <i>
      <x v="34"/>
      <x v="617"/>
    </i>
    <i r="1">
      <x v="618"/>
    </i>
    <i r="1">
      <x v="619"/>
    </i>
    <i r="1">
      <x v="620"/>
    </i>
    <i t="default">
      <x v="34"/>
    </i>
    <i>
      <x v="35"/>
      <x v="621"/>
    </i>
    <i r="1">
      <x v="622"/>
    </i>
    <i r="1">
      <x v="623"/>
    </i>
    <i r="1">
      <x v="624"/>
    </i>
    <i t="default">
      <x v="35"/>
    </i>
    <i>
      <x v="36"/>
      <x v="625"/>
    </i>
    <i r="1">
      <x v="626"/>
    </i>
    <i r="1">
      <x v="627"/>
    </i>
    <i r="1">
      <x v="628"/>
    </i>
    <i r="1">
      <x v="629"/>
    </i>
    <i t="default">
      <x v="36"/>
    </i>
    <i>
      <x v="37"/>
      <x v="630"/>
    </i>
    <i r="1">
      <x v="631"/>
    </i>
    <i r="1">
      <x v="632"/>
    </i>
    <i r="1">
      <x v="633"/>
    </i>
    <i r="1">
      <x v="634"/>
    </i>
    <i r="1">
      <x v="635"/>
    </i>
    <i r="1">
      <x v="636"/>
    </i>
    <i t="default">
      <x v="37"/>
    </i>
    <i>
      <x v="38"/>
      <x v="637"/>
    </i>
    <i r="1">
      <x v="638"/>
    </i>
    <i r="1">
      <x v="639"/>
    </i>
    <i r="1">
      <x v="640"/>
    </i>
    <i r="1">
      <x v="641"/>
    </i>
    <i r="1">
      <x v="642"/>
    </i>
    <i r="1">
      <x v="643"/>
    </i>
    <i r="1">
      <x v="644"/>
    </i>
    <i r="1">
      <x v="645"/>
    </i>
    <i r="1">
      <x v="646"/>
    </i>
    <i r="1">
      <x v="647"/>
    </i>
    <i t="default">
      <x v="38"/>
    </i>
    <i>
      <x v="39"/>
      <x v="648"/>
    </i>
    <i r="1">
      <x v="649"/>
    </i>
    <i r="1">
      <x v="650"/>
    </i>
    <i r="1">
      <x v="651"/>
    </i>
    <i r="1">
      <x v="652"/>
    </i>
    <i r="1">
      <x v="653"/>
    </i>
    <i r="1">
      <x v="654"/>
    </i>
    <i t="default">
      <x v="39"/>
    </i>
    <i>
      <x v="40"/>
      <x v="655"/>
    </i>
    <i r="1">
      <x v="656"/>
    </i>
    <i r="1">
      <x v="657"/>
    </i>
    <i r="1">
      <x v="658"/>
    </i>
    <i r="1">
      <x v="659"/>
    </i>
    <i r="1">
      <x v="660"/>
    </i>
    <i r="1">
      <x v="661"/>
    </i>
    <i t="default">
      <x v="40"/>
    </i>
    <i>
      <x v="41"/>
      <x v="662"/>
    </i>
    <i r="1">
      <x v="663"/>
    </i>
    <i r="1">
      <x v="664"/>
    </i>
    <i r="1">
      <x v="665"/>
    </i>
    <i r="1">
      <x v="666"/>
    </i>
    <i r="1">
      <x v="667"/>
    </i>
    <i r="1">
      <x v="668"/>
    </i>
    <i r="1">
      <x v="669"/>
    </i>
    <i t="default">
      <x v="41"/>
    </i>
    <i>
      <x v="42"/>
      <x v="670"/>
    </i>
    <i r="1">
      <x v="671"/>
    </i>
    <i r="1">
      <x v="672"/>
    </i>
    <i r="1">
      <x v="673"/>
    </i>
    <i t="default">
      <x v="42"/>
    </i>
    <i>
      <x v="43"/>
      <x v="674"/>
    </i>
    <i r="1">
      <x v="675"/>
    </i>
    <i r="1">
      <x v="676"/>
    </i>
    <i r="1">
      <x v="677"/>
    </i>
    <i r="1">
      <x v="678"/>
    </i>
    <i r="1">
      <x v="679"/>
    </i>
    <i r="1">
      <x v="680"/>
    </i>
    <i r="1">
      <x v="681"/>
    </i>
    <i t="default">
      <x v="43"/>
    </i>
    <i>
      <x v="44"/>
      <x v="682"/>
    </i>
    <i r="1">
      <x v="683"/>
    </i>
    <i r="1">
      <x v="684"/>
    </i>
    <i r="1">
      <x v="685"/>
    </i>
    <i r="1">
      <x v="686"/>
    </i>
    <i r="1">
      <x v="687"/>
    </i>
    <i r="1">
      <x v="688"/>
    </i>
    <i t="default">
      <x v="44"/>
    </i>
    <i>
      <x v="45"/>
      <x v="689"/>
    </i>
    <i r="1">
      <x v="690"/>
    </i>
    <i r="1">
      <x v="691"/>
    </i>
    <i r="1">
      <x v="692"/>
    </i>
    <i r="1">
      <x v="693"/>
    </i>
    <i r="1">
      <x v="694"/>
    </i>
    <i r="1">
      <x v="695"/>
    </i>
    <i r="1">
      <x v="696"/>
    </i>
    <i t="default">
      <x v="45"/>
    </i>
    <i>
      <x v="46"/>
      <x v="697"/>
    </i>
    <i r="1">
      <x v="698"/>
    </i>
    <i r="1">
      <x v="699"/>
    </i>
    <i r="1">
      <x v="700"/>
    </i>
    <i r="1">
      <x v="701"/>
    </i>
    <i r="1">
      <x v="702"/>
    </i>
    <i r="1">
      <x v="703"/>
    </i>
    <i r="1">
      <x v="704"/>
    </i>
    <i r="1">
      <x v="705"/>
    </i>
    <i r="1">
      <x v="706"/>
    </i>
    <i r="1">
      <x v="707"/>
    </i>
    <i r="1">
      <x v="708"/>
    </i>
    <i r="1">
      <x v="709"/>
    </i>
    <i r="1">
      <x v="710"/>
    </i>
    <i t="default">
      <x v="46"/>
    </i>
    <i>
      <x v="47"/>
      <x v="711"/>
    </i>
    <i r="1">
      <x v="712"/>
    </i>
    <i r="1">
      <x v="713"/>
    </i>
    <i r="1">
      <x v="714"/>
    </i>
    <i r="1">
      <x v="715"/>
    </i>
    <i r="1">
      <x v="716"/>
    </i>
    <i r="1">
      <x v="717"/>
    </i>
    <i t="default">
      <x v="47"/>
    </i>
    <i>
      <x v="48"/>
      <x v="718"/>
    </i>
    <i r="1">
      <x v="719"/>
    </i>
    <i r="1">
      <x v="720"/>
    </i>
    <i r="1">
      <x v="721"/>
    </i>
    <i r="1">
      <x v="722"/>
    </i>
    <i t="default">
      <x v="48"/>
    </i>
    <i>
      <x v="49"/>
      <x v="723"/>
    </i>
    <i t="default">
      <x v="49"/>
    </i>
    <i>
      <x v="50"/>
      <x v="724"/>
    </i>
    <i r="1">
      <x v="725"/>
    </i>
    <i r="1">
      <x v="726"/>
    </i>
    <i r="1">
      <x v="727"/>
    </i>
    <i r="1">
      <x v="728"/>
    </i>
    <i r="1">
      <x v="729"/>
    </i>
    <i r="1">
      <x v="730"/>
    </i>
    <i t="default">
      <x v="50"/>
    </i>
    <i>
      <x v="51"/>
      <x v="731"/>
    </i>
    <i r="1">
      <x v="732"/>
    </i>
    <i r="1">
      <x v="733"/>
    </i>
    <i r="1">
      <x v="734"/>
    </i>
    <i r="1">
      <x v="735"/>
    </i>
    <i r="1">
      <x v="736"/>
    </i>
    <i r="1">
      <x v="737"/>
    </i>
    <i r="1">
      <x v="738"/>
    </i>
    <i r="1">
      <x v="739"/>
    </i>
    <i t="default">
      <x v="51"/>
    </i>
    <i>
      <x v="52"/>
      <x v="740"/>
    </i>
    <i r="1">
      <x v="741"/>
    </i>
    <i r="1">
      <x v="742"/>
    </i>
    <i t="default">
      <x v="52"/>
    </i>
    <i>
      <x v="53"/>
      <x v="743"/>
    </i>
    <i r="1">
      <x v="744"/>
    </i>
    <i r="1">
      <x v="745"/>
    </i>
    <i r="1">
      <x v="746"/>
    </i>
    <i r="1">
      <x v="747"/>
    </i>
    <i r="1">
      <x v="748"/>
    </i>
    <i r="1">
      <x v="749"/>
    </i>
    <i t="default">
      <x v="53"/>
    </i>
    <i>
      <x v="54"/>
      <x v="750"/>
    </i>
    <i r="1">
      <x v="751"/>
    </i>
    <i r="1">
      <x v="752"/>
    </i>
    <i r="1">
      <x v="753"/>
    </i>
    <i r="1">
      <x v="754"/>
    </i>
    <i r="1">
      <x v="755"/>
    </i>
    <i r="1">
      <x v="756"/>
    </i>
    <i r="1">
      <x v="757"/>
    </i>
    <i r="1">
      <x v="758"/>
    </i>
    <i r="1">
      <x v="759"/>
    </i>
    <i r="1">
      <x v="760"/>
    </i>
    <i r="1">
      <x v="761"/>
    </i>
    <i r="1">
      <x v="762"/>
    </i>
    <i r="1">
      <x v="763"/>
    </i>
    <i r="1">
      <x v="764"/>
    </i>
    <i t="default">
      <x v="54"/>
    </i>
    <i>
      <x v="55"/>
      <x v="765"/>
    </i>
    <i t="default">
      <x v="55"/>
    </i>
    <i>
      <x v="56"/>
      <x v="766"/>
    </i>
    <i r="1">
      <x v="767"/>
    </i>
    <i r="1">
      <x v="768"/>
    </i>
    <i r="1">
      <x v="769"/>
    </i>
    <i t="default">
      <x v="56"/>
    </i>
    <i>
      <x v="57"/>
      <x v="770"/>
    </i>
    <i t="default">
      <x v="57"/>
    </i>
    <i>
      <x v="58"/>
      <x v="771"/>
    </i>
    <i r="1">
      <x v="772"/>
    </i>
    <i r="1">
      <x v="773"/>
    </i>
    <i r="1">
      <x v="774"/>
    </i>
    <i t="default">
      <x v="58"/>
    </i>
    <i>
      <x v="59"/>
      <x v="775"/>
    </i>
    <i r="1">
      <x v="776"/>
    </i>
    <i r="1">
      <x v="777"/>
    </i>
    <i r="1">
      <x v="778"/>
    </i>
    <i t="default">
      <x v="59"/>
    </i>
    <i>
      <x v="60"/>
      <x v="779"/>
    </i>
    <i t="default">
      <x v="60"/>
    </i>
    <i>
      <x v="61"/>
      <x v="780"/>
    </i>
    <i t="default">
      <x v="61"/>
    </i>
    <i>
      <x v="62"/>
      <x v="781"/>
    </i>
    <i t="default">
      <x v="62"/>
    </i>
    <i>
      <x v="63"/>
      <x v="782"/>
    </i>
    <i t="default">
      <x v="63"/>
    </i>
    <i>
      <x v="64"/>
      <x v="783"/>
    </i>
    <i t="default">
      <x v="64"/>
    </i>
    <i>
      <x v="65"/>
      <x v="784"/>
    </i>
    <i t="default">
      <x v="65"/>
    </i>
    <i>
      <x v="66"/>
      <x v="785"/>
    </i>
    <i t="default">
      <x v="66"/>
    </i>
    <i>
      <x v="67"/>
      <x v="786"/>
    </i>
    <i t="default">
      <x v="67"/>
    </i>
    <i>
      <x v="68"/>
      <x v="787"/>
    </i>
    <i t="default">
      <x v="68"/>
    </i>
    <i>
      <x v="69"/>
      <x v="788"/>
    </i>
    <i t="default">
      <x v="69"/>
    </i>
    <i>
      <x v="70"/>
      <x v="789"/>
    </i>
    <i t="default">
      <x v="70"/>
    </i>
    <i>
      <x v="71"/>
      <x v="790"/>
    </i>
    <i t="default">
      <x v="71"/>
    </i>
    <i>
      <x v="72"/>
      <x v="791"/>
    </i>
    <i t="default">
      <x v="72"/>
    </i>
    <i>
      <x v="73"/>
      <x v="792"/>
    </i>
    <i t="default">
      <x v="73"/>
    </i>
    <i>
      <x v="74"/>
      <x v="793"/>
    </i>
    <i t="default">
      <x v="74"/>
    </i>
    <i>
      <x v="75"/>
      <x v="794"/>
    </i>
    <i t="default">
      <x v="75"/>
    </i>
    <i>
      <x v="76"/>
      <x v="795"/>
    </i>
    <i t="default">
      <x v="76"/>
    </i>
    <i>
      <x v="77"/>
      <x v="796"/>
    </i>
    <i t="default">
      <x v="77"/>
    </i>
    <i>
      <x v="78"/>
      <x v="797"/>
    </i>
    <i t="default">
      <x v="78"/>
    </i>
    <i>
      <x v="79"/>
      <x v="798"/>
    </i>
    <i t="default">
      <x v="79"/>
    </i>
    <i>
      <x v="80"/>
      <x v="799"/>
    </i>
    <i t="default">
      <x v="80"/>
    </i>
    <i>
      <x v="81"/>
      <x v="800"/>
    </i>
    <i t="default">
      <x v="81"/>
    </i>
    <i>
      <x v="82"/>
      <x v="801"/>
    </i>
    <i t="default">
      <x v="82"/>
    </i>
    <i>
      <x v="83"/>
      <x v="802"/>
    </i>
    <i t="default">
      <x v="83"/>
    </i>
    <i>
      <x v="84"/>
      <x v="803"/>
    </i>
    <i t="default">
      <x v="84"/>
    </i>
    <i>
      <x v="85"/>
      <x v="804"/>
    </i>
    <i t="default">
      <x v="85"/>
    </i>
    <i>
      <x v="86"/>
      <x v="805"/>
    </i>
    <i t="default">
      <x v="86"/>
    </i>
    <i>
      <x v="87"/>
      <x v="806"/>
    </i>
    <i t="default">
      <x v="87"/>
    </i>
    <i>
      <x v="88"/>
      <x v="807"/>
    </i>
    <i t="default">
      <x v="88"/>
    </i>
    <i>
      <x v="89"/>
      <x v="808"/>
    </i>
    <i t="default">
      <x v="89"/>
    </i>
    <i>
      <x v="90"/>
      <x v="809"/>
    </i>
    <i t="default">
      <x v="90"/>
    </i>
    <i>
      <x v="91"/>
      <x v="810"/>
    </i>
    <i t="default">
      <x v="91"/>
    </i>
    <i>
      <x v="92"/>
      <x v="811"/>
    </i>
    <i t="default">
      <x v="92"/>
    </i>
    <i>
      <x v="93"/>
      <x v="812"/>
    </i>
    <i t="default">
      <x v="93"/>
    </i>
    <i>
      <x v="94"/>
      <x v="813"/>
    </i>
    <i t="default">
      <x v="94"/>
    </i>
    <i>
      <x v="95"/>
      <x v="814"/>
    </i>
    <i t="default">
      <x v="95"/>
    </i>
    <i>
      <x v="96"/>
      <x v="815"/>
    </i>
    <i t="default">
      <x v="96"/>
    </i>
    <i>
      <x v="97"/>
      <x v="816"/>
    </i>
    <i t="default">
      <x v="97"/>
    </i>
    <i>
      <x v="98"/>
      <x v="817"/>
    </i>
    <i t="default">
      <x v="98"/>
    </i>
    <i>
      <x v="99"/>
      <x v="818"/>
    </i>
    <i t="default">
      <x v="99"/>
    </i>
    <i>
      <x v="100"/>
      <x v="819"/>
    </i>
    <i t="default">
      <x v="100"/>
    </i>
    <i>
      <x v="101"/>
      <x v="820"/>
    </i>
    <i r="1">
      <x v="821"/>
    </i>
    <i r="1">
      <x v="822"/>
    </i>
    <i r="1">
      <x v="823"/>
    </i>
    <i r="1">
      <x v="824"/>
    </i>
    <i r="1">
      <x v="825"/>
    </i>
    <i r="1">
      <x v="826"/>
    </i>
    <i r="1">
      <x v="827"/>
    </i>
    <i r="1">
      <x v="828"/>
    </i>
    <i t="default">
      <x v="101"/>
    </i>
    <i>
      <x v="102"/>
      <x v="829"/>
    </i>
    <i t="default">
      <x v="102"/>
    </i>
    <i>
      <x v="103"/>
      <x v="830"/>
    </i>
    <i t="default">
      <x v="103"/>
    </i>
    <i>
      <x v="104"/>
      <x v="831"/>
    </i>
    <i t="default">
      <x v="104"/>
    </i>
    <i>
      <x v="105"/>
      <x v="832"/>
    </i>
    <i t="default">
      <x v="105"/>
    </i>
    <i>
      <x v="106"/>
      <x v="833"/>
    </i>
    <i t="default">
      <x v="106"/>
    </i>
    <i>
      <x v="107"/>
      <x v="834"/>
    </i>
    <i t="default">
      <x v="107"/>
    </i>
    <i>
      <x v="108"/>
      <x v="835"/>
    </i>
    <i r="1">
      <x v="836"/>
    </i>
    <i t="default">
      <x v="108"/>
    </i>
    <i>
      <x v="109"/>
      <x v="837"/>
    </i>
    <i r="1">
      <x v="838"/>
    </i>
    <i t="default">
      <x v="109"/>
    </i>
    <i>
      <x v="110"/>
      <x v="839"/>
    </i>
    <i t="default">
      <x v="110"/>
    </i>
    <i>
      <x v="111"/>
      <x v="840"/>
    </i>
    <i t="default">
      <x v="111"/>
    </i>
    <i>
      <x v="112"/>
      <x v="841"/>
    </i>
    <i t="default">
      <x v="112"/>
    </i>
    <i>
      <x v="113"/>
      <x v="842"/>
    </i>
    <i t="default">
      <x v="113"/>
    </i>
    <i>
      <x v="114"/>
      <x v="843"/>
    </i>
    <i t="default">
      <x v="114"/>
    </i>
    <i>
      <x v="115"/>
      <x v="844"/>
    </i>
    <i r="1">
      <x v="845"/>
    </i>
    <i t="default">
      <x v="115"/>
    </i>
    <i>
      <x v="116"/>
      <x v="846"/>
    </i>
    <i t="default">
      <x v="116"/>
    </i>
    <i>
      <x v="117"/>
      <x v="847"/>
    </i>
    <i t="default">
      <x v="117"/>
    </i>
    <i>
      <x v="118"/>
      <x v="848"/>
    </i>
    <i t="default">
      <x v="118"/>
    </i>
    <i>
      <x v="119"/>
      <x v="849"/>
    </i>
    <i t="default">
      <x v="119"/>
    </i>
    <i>
      <x v="120"/>
      <x v="850"/>
    </i>
    <i t="default">
      <x v="120"/>
    </i>
    <i>
      <x v="121"/>
      <x v="851"/>
    </i>
    <i t="default">
      <x v="121"/>
    </i>
    <i>
      <x v="122"/>
      <x v="852"/>
    </i>
    <i t="default">
      <x v="122"/>
    </i>
    <i>
      <x v="123"/>
      <x v="853"/>
    </i>
    <i t="default">
      <x v="123"/>
    </i>
    <i>
      <x v="124"/>
      <x v="854"/>
    </i>
    <i t="default">
      <x v="124"/>
    </i>
    <i>
      <x v="125"/>
      <x v="855"/>
    </i>
    <i r="1">
      <x v="856"/>
    </i>
    <i r="1">
      <x v="857"/>
    </i>
    <i t="default">
      <x v="125"/>
    </i>
    <i>
      <x v="126"/>
      <x v="858"/>
    </i>
    <i t="default">
      <x v="126"/>
    </i>
    <i>
      <x v="127"/>
      <x v="859"/>
    </i>
    <i t="default">
      <x v="127"/>
    </i>
    <i>
      <x v="128"/>
      <x v="875"/>
    </i>
    <i t="default">
      <x v="128"/>
    </i>
    <i>
      <x v="129"/>
      <x v="860"/>
    </i>
    <i t="default">
      <x v="129"/>
    </i>
    <i>
      <x v="130"/>
      <x v="861"/>
    </i>
    <i t="default">
      <x v="130"/>
    </i>
    <i>
      <x v="131"/>
      <x v="862"/>
    </i>
    <i t="default">
      <x v="131"/>
    </i>
    <i>
      <x v="132"/>
      <x v="863"/>
    </i>
    <i t="default">
      <x v="132"/>
    </i>
    <i>
      <x v="133"/>
      <x v="864"/>
    </i>
    <i t="default">
      <x v="133"/>
    </i>
    <i>
      <x v="134"/>
      <x v="865"/>
    </i>
    <i r="1">
      <x v="866"/>
    </i>
    <i t="default">
      <x v="134"/>
    </i>
    <i>
      <x v="135"/>
      <x v="867"/>
    </i>
    <i t="default">
      <x v="135"/>
    </i>
    <i>
      <x v="136"/>
      <x v="868"/>
    </i>
    <i t="default">
      <x v="136"/>
    </i>
    <i>
      <x v="137"/>
      <x v="869"/>
    </i>
    <i t="default">
      <x v="137"/>
    </i>
    <i>
      <x v="138"/>
      <x v="870"/>
    </i>
    <i t="default">
      <x v="138"/>
    </i>
    <i>
      <x v="139"/>
      <x v="871"/>
    </i>
    <i t="default">
      <x v="139"/>
    </i>
    <i>
      <x v="140"/>
      <x v="872"/>
    </i>
    <i t="default">
      <x v="140"/>
    </i>
    <i>
      <x v="141"/>
      <x v="873"/>
    </i>
    <i t="default">
      <x v="141"/>
    </i>
    <i>
      <x v="142"/>
      <x v="874"/>
    </i>
    <i t="default">
      <x v="142"/>
    </i>
    <i>
      <x v="143"/>
      <x v="875"/>
    </i>
    <i t="default">
      <x v="143"/>
    </i>
    <i>
      <x v="144"/>
      <x v="876"/>
    </i>
    <i r="1">
      <x v="877"/>
    </i>
    <i r="1">
      <x v="878"/>
    </i>
    <i r="1">
      <x v="879"/>
    </i>
    <i t="default">
      <x v="144"/>
    </i>
    <i>
      <x v="145"/>
      <x v="880"/>
    </i>
    <i t="default">
      <x v="145"/>
    </i>
    <i t="grand">
      <x/>
    </i>
  </rowItems>
  <colFields count="1">
    <field x="-2"/>
  </colFields>
  <colItems count="4">
    <i>
      <x/>
    </i>
    <i i="1">
      <x v="1"/>
    </i>
    <i i="2">
      <x v="2"/>
    </i>
    <i i="3">
      <x v="3"/>
    </i>
  </colItems>
  <dataFields count="4">
    <dataField name="Sum of FCCS_Managed Data" fld="6" baseField="1" baseItem="430"/>
    <dataField name="Sum of FCCS_Journal Input" fld="7" baseField="1" baseItem="430"/>
    <dataField name="Sum of FCCS_Other Data" fld="8" baseField="1" baseItem="430"/>
    <dataField name="Sum of FCCS_Total Data Source" fld="9" baseField="1" baseItem="430"/>
  </dataFields>
  <formats count="453">
    <format dxfId="1967">
      <pivotArea dataOnly="0" outline="0" fieldPosition="0">
        <references count="1">
          <reference field="0" count="0" defaultSubtotal="1"/>
        </references>
      </pivotArea>
    </format>
    <format dxfId="1966">
      <pivotArea field="0" type="button" dataOnly="0" labelOnly="1" outline="0" axis="axisRow" fieldPosition="0"/>
    </format>
    <format dxfId="1965">
      <pivotArea dataOnly="0" labelOnly="1" fieldPosition="0">
        <references count="1">
          <reference field="0" count="1">
            <x v="0"/>
          </reference>
        </references>
      </pivotArea>
    </format>
    <format dxfId="1964">
      <pivotArea dataOnly="0" labelOnly="1" offset="A256" fieldPosition="0">
        <references count="1">
          <reference field="0" count="1" defaultSubtotal="1">
            <x v="0"/>
          </reference>
        </references>
      </pivotArea>
    </format>
    <format dxfId="1963">
      <pivotArea dataOnly="0" labelOnly="1" fieldPosition="0">
        <references count="1">
          <reference field="0" count="1">
            <x v="1"/>
          </reference>
        </references>
      </pivotArea>
    </format>
    <format dxfId="1962">
      <pivotArea dataOnly="0" labelOnly="1" offset="A256" fieldPosition="0">
        <references count="1">
          <reference field="0" count="1" defaultSubtotal="1">
            <x v="1"/>
          </reference>
        </references>
      </pivotArea>
    </format>
    <format dxfId="1961">
      <pivotArea dataOnly="0" labelOnly="1" fieldPosition="0">
        <references count="1">
          <reference field="0" count="1">
            <x v="2"/>
          </reference>
        </references>
      </pivotArea>
    </format>
    <format dxfId="1960">
      <pivotArea dataOnly="0" labelOnly="1" offset="A256" fieldPosition="0">
        <references count="1">
          <reference field="0" count="1" defaultSubtotal="1">
            <x v="2"/>
          </reference>
        </references>
      </pivotArea>
    </format>
    <format dxfId="1959">
      <pivotArea dataOnly="0" labelOnly="1" fieldPosition="0">
        <references count="1">
          <reference field="0" count="1">
            <x v="3"/>
          </reference>
        </references>
      </pivotArea>
    </format>
    <format dxfId="1958">
      <pivotArea dataOnly="0" labelOnly="1" offset="A256" fieldPosition="0">
        <references count="1">
          <reference field="0" count="1" defaultSubtotal="1">
            <x v="3"/>
          </reference>
        </references>
      </pivotArea>
    </format>
    <format dxfId="1957">
      <pivotArea dataOnly="0" labelOnly="1" fieldPosition="0">
        <references count="1">
          <reference field="0" count="1">
            <x v="4"/>
          </reference>
        </references>
      </pivotArea>
    </format>
    <format dxfId="1956">
      <pivotArea dataOnly="0" labelOnly="1" offset="A256" fieldPosition="0">
        <references count="1">
          <reference field="0" count="1" defaultSubtotal="1">
            <x v="4"/>
          </reference>
        </references>
      </pivotArea>
    </format>
    <format dxfId="1955">
      <pivotArea dataOnly="0" labelOnly="1" fieldPosition="0">
        <references count="1">
          <reference field="0" count="1">
            <x v="5"/>
          </reference>
        </references>
      </pivotArea>
    </format>
    <format dxfId="1954">
      <pivotArea dataOnly="0" labelOnly="1" offset="A256" fieldPosition="0">
        <references count="1">
          <reference field="0" count="1" defaultSubtotal="1">
            <x v="5"/>
          </reference>
        </references>
      </pivotArea>
    </format>
    <format dxfId="1953">
      <pivotArea dataOnly="0" labelOnly="1" fieldPosition="0">
        <references count="1">
          <reference field="0" count="1">
            <x v="6"/>
          </reference>
        </references>
      </pivotArea>
    </format>
    <format dxfId="1952">
      <pivotArea dataOnly="0" labelOnly="1" offset="A256" fieldPosition="0">
        <references count="1">
          <reference field="0" count="1" defaultSubtotal="1">
            <x v="6"/>
          </reference>
        </references>
      </pivotArea>
    </format>
    <format dxfId="1951">
      <pivotArea dataOnly="0" labelOnly="1" fieldPosition="0">
        <references count="1">
          <reference field="0" count="1">
            <x v="7"/>
          </reference>
        </references>
      </pivotArea>
    </format>
    <format dxfId="1950">
      <pivotArea dataOnly="0" labelOnly="1" offset="A256" fieldPosition="0">
        <references count="1">
          <reference field="0" count="1" defaultSubtotal="1">
            <x v="7"/>
          </reference>
        </references>
      </pivotArea>
    </format>
    <format dxfId="1949">
      <pivotArea dataOnly="0" labelOnly="1" fieldPosition="0">
        <references count="1">
          <reference field="0" count="1">
            <x v="8"/>
          </reference>
        </references>
      </pivotArea>
    </format>
    <format dxfId="1948">
      <pivotArea dataOnly="0" labelOnly="1" offset="A256" fieldPosition="0">
        <references count="1">
          <reference field="0" count="1" defaultSubtotal="1">
            <x v="8"/>
          </reference>
        </references>
      </pivotArea>
    </format>
    <format dxfId="1947">
      <pivotArea dataOnly="0" labelOnly="1" fieldPosition="0">
        <references count="1">
          <reference field="0" count="1">
            <x v="9"/>
          </reference>
        </references>
      </pivotArea>
    </format>
    <format dxfId="1946">
      <pivotArea dataOnly="0" labelOnly="1" offset="A256" fieldPosition="0">
        <references count="1">
          <reference field="0" count="1" defaultSubtotal="1">
            <x v="9"/>
          </reference>
        </references>
      </pivotArea>
    </format>
    <format dxfId="1945">
      <pivotArea dataOnly="0" labelOnly="1" fieldPosition="0">
        <references count="1">
          <reference field="0" count="1">
            <x v="10"/>
          </reference>
        </references>
      </pivotArea>
    </format>
    <format dxfId="1944">
      <pivotArea dataOnly="0" labelOnly="1" offset="A256" fieldPosition="0">
        <references count="1">
          <reference field="0" count="1" defaultSubtotal="1">
            <x v="10"/>
          </reference>
        </references>
      </pivotArea>
    </format>
    <format dxfId="1943">
      <pivotArea dataOnly="0" labelOnly="1" fieldPosition="0">
        <references count="1">
          <reference field="0" count="1">
            <x v="11"/>
          </reference>
        </references>
      </pivotArea>
    </format>
    <format dxfId="1942">
      <pivotArea dataOnly="0" labelOnly="1" offset="A256" fieldPosition="0">
        <references count="1">
          <reference field="0" count="1" defaultSubtotal="1">
            <x v="11"/>
          </reference>
        </references>
      </pivotArea>
    </format>
    <format dxfId="1941">
      <pivotArea dataOnly="0" labelOnly="1" fieldPosition="0">
        <references count="1">
          <reference field="0" count="1">
            <x v="12"/>
          </reference>
        </references>
      </pivotArea>
    </format>
    <format dxfId="1940">
      <pivotArea dataOnly="0" labelOnly="1" offset="A256" fieldPosition="0">
        <references count="1">
          <reference field="0" count="1" defaultSubtotal="1">
            <x v="12"/>
          </reference>
        </references>
      </pivotArea>
    </format>
    <format dxfId="1939">
      <pivotArea dataOnly="0" labelOnly="1" fieldPosition="0">
        <references count="1">
          <reference field="0" count="1">
            <x v="13"/>
          </reference>
        </references>
      </pivotArea>
    </format>
    <format dxfId="1938">
      <pivotArea dataOnly="0" labelOnly="1" offset="A256" fieldPosition="0">
        <references count="1">
          <reference field="0" count="1" defaultSubtotal="1">
            <x v="13"/>
          </reference>
        </references>
      </pivotArea>
    </format>
    <format dxfId="1937">
      <pivotArea dataOnly="0" labelOnly="1" fieldPosition="0">
        <references count="1">
          <reference field="0" count="1">
            <x v="14"/>
          </reference>
        </references>
      </pivotArea>
    </format>
    <format dxfId="1936">
      <pivotArea dataOnly="0" labelOnly="1" offset="A256" fieldPosition="0">
        <references count="1">
          <reference field="0" count="1" defaultSubtotal="1">
            <x v="14"/>
          </reference>
        </references>
      </pivotArea>
    </format>
    <format dxfId="1935">
      <pivotArea dataOnly="0" labelOnly="1" fieldPosition="0">
        <references count="1">
          <reference field="0" count="1">
            <x v="15"/>
          </reference>
        </references>
      </pivotArea>
    </format>
    <format dxfId="1934">
      <pivotArea dataOnly="0" labelOnly="1" offset="A256" fieldPosition="0">
        <references count="1">
          <reference field="0" count="1" defaultSubtotal="1">
            <x v="15"/>
          </reference>
        </references>
      </pivotArea>
    </format>
    <format dxfId="1933">
      <pivotArea dataOnly="0" labelOnly="1" fieldPosition="0">
        <references count="1">
          <reference field="0" count="1">
            <x v="16"/>
          </reference>
        </references>
      </pivotArea>
    </format>
    <format dxfId="1932">
      <pivotArea dataOnly="0" labelOnly="1" offset="A256" fieldPosition="0">
        <references count="1">
          <reference field="0" count="1" defaultSubtotal="1">
            <x v="16"/>
          </reference>
        </references>
      </pivotArea>
    </format>
    <format dxfId="1931">
      <pivotArea dataOnly="0" labelOnly="1" fieldPosition="0">
        <references count="1">
          <reference field="0" count="1">
            <x v="17"/>
          </reference>
        </references>
      </pivotArea>
    </format>
    <format dxfId="1930">
      <pivotArea dataOnly="0" labelOnly="1" offset="A256" fieldPosition="0">
        <references count="1">
          <reference field="0" count="1" defaultSubtotal="1">
            <x v="17"/>
          </reference>
        </references>
      </pivotArea>
    </format>
    <format dxfId="1929">
      <pivotArea dataOnly="0" labelOnly="1" fieldPosition="0">
        <references count="1">
          <reference field="0" count="1">
            <x v="18"/>
          </reference>
        </references>
      </pivotArea>
    </format>
    <format dxfId="1928">
      <pivotArea dataOnly="0" labelOnly="1" offset="A256" fieldPosition="0">
        <references count="1">
          <reference field="0" count="1" defaultSubtotal="1">
            <x v="18"/>
          </reference>
        </references>
      </pivotArea>
    </format>
    <format dxfId="1927">
      <pivotArea dataOnly="0" labelOnly="1" fieldPosition="0">
        <references count="1">
          <reference field="0" count="1">
            <x v="19"/>
          </reference>
        </references>
      </pivotArea>
    </format>
    <format dxfId="1926">
      <pivotArea dataOnly="0" labelOnly="1" offset="A256" fieldPosition="0">
        <references count="1">
          <reference field="0" count="1" defaultSubtotal="1">
            <x v="19"/>
          </reference>
        </references>
      </pivotArea>
    </format>
    <format dxfId="1925">
      <pivotArea dataOnly="0" labelOnly="1" fieldPosition="0">
        <references count="1">
          <reference field="0" count="1">
            <x v="20"/>
          </reference>
        </references>
      </pivotArea>
    </format>
    <format dxfId="1924">
      <pivotArea dataOnly="0" labelOnly="1" offset="A256" fieldPosition="0">
        <references count="1">
          <reference field="0" count="1" defaultSubtotal="1">
            <x v="20"/>
          </reference>
        </references>
      </pivotArea>
    </format>
    <format dxfId="1923">
      <pivotArea dataOnly="0" labelOnly="1" fieldPosition="0">
        <references count="1">
          <reference field="0" count="1">
            <x v="21"/>
          </reference>
        </references>
      </pivotArea>
    </format>
    <format dxfId="1922">
      <pivotArea dataOnly="0" labelOnly="1" offset="A256" fieldPosition="0">
        <references count="1">
          <reference field="0" count="1" defaultSubtotal="1">
            <x v="21"/>
          </reference>
        </references>
      </pivotArea>
    </format>
    <format dxfId="1921">
      <pivotArea dataOnly="0" labelOnly="1" fieldPosition="0">
        <references count="1">
          <reference field="0" count="1">
            <x v="22"/>
          </reference>
        </references>
      </pivotArea>
    </format>
    <format dxfId="1920">
      <pivotArea dataOnly="0" labelOnly="1" offset="A256" fieldPosition="0">
        <references count="1">
          <reference field="0" count="1" defaultSubtotal="1">
            <x v="22"/>
          </reference>
        </references>
      </pivotArea>
    </format>
    <format dxfId="1919">
      <pivotArea dataOnly="0" labelOnly="1" fieldPosition="0">
        <references count="1">
          <reference field="0" count="1">
            <x v="23"/>
          </reference>
        </references>
      </pivotArea>
    </format>
    <format dxfId="1918">
      <pivotArea dataOnly="0" labelOnly="1" offset="A256" fieldPosition="0">
        <references count="1">
          <reference field="0" count="1" defaultSubtotal="1">
            <x v="23"/>
          </reference>
        </references>
      </pivotArea>
    </format>
    <format dxfId="1917">
      <pivotArea dataOnly="0" labelOnly="1" fieldPosition="0">
        <references count="1">
          <reference field="0" count="1">
            <x v="24"/>
          </reference>
        </references>
      </pivotArea>
    </format>
    <format dxfId="1916">
      <pivotArea dataOnly="0" labelOnly="1" offset="A256" fieldPosition="0">
        <references count="1">
          <reference field="0" count="1" defaultSubtotal="1">
            <x v="24"/>
          </reference>
        </references>
      </pivotArea>
    </format>
    <format dxfId="1915">
      <pivotArea dataOnly="0" labelOnly="1" fieldPosition="0">
        <references count="1">
          <reference field="0" count="1">
            <x v="25"/>
          </reference>
        </references>
      </pivotArea>
    </format>
    <format dxfId="1914">
      <pivotArea dataOnly="0" labelOnly="1" offset="A256" fieldPosition="0">
        <references count="1">
          <reference field="0" count="1" defaultSubtotal="1">
            <x v="25"/>
          </reference>
        </references>
      </pivotArea>
    </format>
    <format dxfId="1913">
      <pivotArea dataOnly="0" labelOnly="1" fieldPosition="0">
        <references count="1">
          <reference field="0" count="1">
            <x v="26"/>
          </reference>
        </references>
      </pivotArea>
    </format>
    <format dxfId="1912">
      <pivotArea dataOnly="0" labelOnly="1" offset="A256" fieldPosition="0">
        <references count="1">
          <reference field="0" count="1" defaultSubtotal="1">
            <x v="26"/>
          </reference>
        </references>
      </pivotArea>
    </format>
    <format dxfId="1911">
      <pivotArea dataOnly="0" labelOnly="1" fieldPosition="0">
        <references count="1">
          <reference field="0" count="1">
            <x v="27"/>
          </reference>
        </references>
      </pivotArea>
    </format>
    <format dxfId="1910">
      <pivotArea dataOnly="0" labelOnly="1" offset="A256" fieldPosition="0">
        <references count="1">
          <reference field="0" count="1" defaultSubtotal="1">
            <x v="27"/>
          </reference>
        </references>
      </pivotArea>
    </format>
    <format dxfId="1909">
      <pivotArea dataOnly="0" labelOnly="1" fieldPosition="0">
        <references count="1">
          <reference field="0" count="1">
            <x v="28"/>
          </reference>
        </references>
      </pivotArea>
    </format>
    <format dxfId="1908">
      <pivotArea dataOnly="0" labelOnly="1" offset="A256" fieldPosition="0">
        <references count="1">
          <reference field="0" count="1" defaultSubtotal="1">
            <x v="28"/>
          </reference>
        </references>
      </pivotArea>
    </format>
    <format dxfId="1907">
      <pivotArea dataOnly="0" labelOnly="1" fieldPosition="0">
        <references count="1">
          <reference field="0" count="1">
            <x v="29"/>
          </reference>
        </references>
      </pivotArea>
    </format>
    <format dxfId="1906">
      <pivotArea dataOnly="0" labelOnly="1" offset="A256" fieldPosition="0">
        <references count="1">
          <reference field="0" count="1" defaultSubtotal="1">
            <x v="29"/>
          </reference>
        </references>
      </pivotArea>
    </format>
    <format dxfId="1905">
      <pivotArea dataOnly="0" labelOnly="1" fieldPosition="0">
        <references count="1">
          <reference field="0" count="1">
            <x v="30"/>
          </reference>
        </references>
      </pivotArea>
    </format>
    <format dxfId="1904">
      <pivotArea dataOnly="0" labelOnly="1" offset="A256" fieldPosition="0">
        <references count="1">
          <reference field="0" count="1" defaultSubtotal="1">
            <x v="30"/>
          </reference>
        </references>
      </pivotArea>
    </format>
    <format dxfId="1903">
      <pivotArea dataOnly="0" labelOnly="1" fieldPosition="0">
        <references count="1">
          <reference field="0" count="1">
            <x v="31"/>
          </reference>
        </references>
      </pivotArea>
    </format>
    <format dxfId="1902">
      <pivotArea dataOnly="0" labelOnly="1" offset="A256" fieldPosition="0">
        <references count="1">
          <reference field="0" count="1" defaultSubtotal="1">
            <x v="31"/>
          </reference>
        </references>
      </pivotArea>
    </format>
    <format dxfId="1901">
      <pivotArea dataOnly="0" labelOnly="1" fieldPosition="0">
        <references count="1">
          <reference field="0" count="1">
            <x v="32"/>
          </reference>
        </references>
      </pivotArea>
    </format>
    <format dxfId="1900">
      <pivotArea dataOnly="0" labelOnly="1" offset="A256" fieldPosition="0">
        <references count="1">
          <reference field="0" count="1" defaultSubtotal="1">
            <x v="32"/>
          </reference>
        </references>
      </pivotArea>
    </format>
    <format dxfId="1899">
      <pivotArea dataOnly="0" labelOnly="1" fieldPosition="0">
        <references count="1">
          <reference field="0" count="1">
            <x v="33"/>
          </reference>
        </references>
      </pivotArea>
    </format>
    <format dxfId="1898">
      <pivotArea dataOnly="0" labelOnly="1" offset="A256" fieldPosition="0">
        <references count="1">
          <reference field="0" count="1" defaultSubtotal="1">
            <x v="33"/>
          </reference>
        </references>
      </pivotArea>
    </format>
    <format dxfId="1897">
      <pivotArea dataOnly="0" labelOnly="1" fieldPosition="0">
        <references count="1">
          <reference field="0" count="1">
            <x v="34"/>
          </reference>
        </references>
      </pivotArea>
    </format>
    <format dxfId="1896">
      <pivotArea dataOnly="0" labelOnly="1" offset="A256" fieldPosition="0">
        <references count="1">
          <reference field="0" count="1" defaultSubtotal="1">
            <x v="34"/>
          </reference>
        </references>
      </pivotArea>
    </format>
    <format dxfId="1895">
      <pivotArea dataOnly="0" labelOnly="1" fieldPosition="0">
        <references count="1">
          <reference field="0" count="1">
            <x v="35"/>
          </reference>
        </references>
      </pivotArea>
    </format>
    <format dxfId="1894">
      <pivotArea dataOnly="0" labelOnly="1" offset="A256" fieldPosition="0">
        <references count="1">
          <reference field="0" count="1" defaultSubtotal="1">
            <x v="35"/>
          </reference>
        </references>
      </pivotArea>
    </format>
    <format dxfId="1893">
      <pivotArea dataOnly="0" labelOnly="1" fieldPosition="0">
        <references count="1">
          <reference field="0" count="1">
            <x v="36"/>
          </reference>
        </references>
      </pivotArea>
    </format>
    <format dxfId="1892">
      <pivotArea dataOnly="0" labelOnly="1" offset="A256" fieldPosition="0">
        <references count="1">
          <reference field="0" count="1" defaultSubtotal="1">
            <x v="36"/>
          </reference>
        </references>
      </pivotArea>
    </format>
    <format dxfId="1891">
      <pivotArea dataOnly="0" labelOnly="1" fieldPosition="0">
        <references count="1">
          <reference field="0" count="1">
            <x v="37"/>
          </reference>
        </references>
      </pivotArea>
    </format>
    <format dxfId="1890">
      <pivotArea dataOnly="0" labelOnly="1" offset="A256" fieldPosition="0">
        <references count="1">
          <reference field="0" count="1" defaultSubtotal="1">
            <x v="37"/>
          </reference>
        </references>
      </pivotArea>
    </format>
    <format dxfId="1889">
      <pivotArea dataOnly="0" labelOnly="1" fieldPosition="0">
        <references count="1">
          <reference field="0" count="1">
            <x v="38"/>
          </reference>
        </references>
      </pivotArea>
    </format>
    <format dxfId="1888">
      <pivotArea dataOnly="0" labelOnly="1" offset="A256" fieldPosition="0">
        <references count="1">
          <reference field="0" count="1" defaultSubtotal="1">
            <x v="38"/>
          </reference>
        </references>
      </pivotArea>
    </format>
    <format dxfId="1887">
      <pivotArea dataOnly="0" labelOnly="1" fieldPosition="0">
        <references count="1">
          <reference field="0" count="1">
            <x v="39"/>
          </reference>
        </references>
      </pivotArea>
    </format>
    <format dxfId="1886">
      <pivotArea dataOnly="0" labelOnly="1" offset="A256" fieldPosition="0">
        <references count="1">
          <reference field="0" count="1" defaultSubtotal="1">
            <x v="39"/>
          </reference>
        </references>
      </pivotArea>
    </format>
    <format dxfId="1885">
      <pivotArea dataOnly="0" labelOnly="1" fieldPosition="0">
        <references count="1">
          <reference field="0" count="1">
            <x v="40"/>
          </reference>
        </references>
      </pivotArea>
    </format>
    <format dxfId="1884">
      <pivotArea dataOnly="0" labelOnly="1" offset="A256" fieldPosition="0">
        <references count="1">
          <reference field="0" count="1" defaultSubtotal="1">
            <x v="40"/>
          </reference>
        </references>
      </pivotArea>
    </format>
    <format dxfId="1883">
      <pivotArea dataOnly="0" labelOnly="1" fieldPosition="0">
        <references count="1">
          <reference field="0" count="1">
            <x v="41"/>
          </reference>
        </references>
      </pivotArea>
    </format>
    <format dxfId="1882">
      <pivotArea dataOnly="0" labelOnly="1" offset="A256" fieldPosition="0">
        <references count="1">
          <reference field="0" count="1" defaultSubtotal="1">
            <x v="41"/>
          </reference>
        </references>
      </pivotArea>
    </format>
    <format dxfId="1881">
      <pivotArea dataOnly="0" labelOnly="1" fieldPosition="0">
        <references count="1">
          <reference field="0" count="1">
            <x v="42"/>
          </reference>
        </references>
      </pivotArea>
    </format>
    <format dxfId="1880">
      <pivotArea dataOnly="0" labelOnly="1" offset="A256" fieldPosition="0">
        <references count="1">
          <reference field="0" count="1" defaultSubtotal="1">
            <x v="42"/>
          </reference>
        </references>
      </pivotArea>
    </format>
    <format dxfId="1879">
      <pivotArea dataOnly="0" labelOnly="1" fieldPosition="0">
        <references count="1">
          <reference field="0" count="1">
            <x v="43"/>
          </reference>
        </references>
      </pivotArea>
    </format>
    <format dxfId="1878">
      <pivotArea dataOnly="0" labelOnly="1" offset="A256" fieldPosition="0">
        <references count="1">
          <reference field="0" count="1" defaultSubtotal="1">
            <x v="43"/>
          </reference>
        </references>
      </pivotArea>
    </format>
    <format dxfId="1877">
      <pivotArea dataOnly="0" labelOnly="1" fieldPosition="0">
        <references count="1">
          <reference field="0" count="1">
            <x v="44"/>
          </reference>
        </references>
      </pivotArea>
    </format>
    <format dxfId="1876">
      <pivotArea dataOnly="0" labelOnly="1" offset="A256" fieldPosition="0">
        <references count="1">
          <reference field="0" count="1" defaultSubtotal="1">
            <x v="44"/>
          </reference>
        </references>
      </pivotArea>
    </format>
    <format dxfId="1875">
      <pivotArea dataOnly="0" labelOnly="1" fieldPosition="0">
        <references count="1">
          <reference field="0" count="1">
            <x v="45"/>
          </reference>
        </references>
      </pivotArea>
    </format>
    <format dxfId="1874">
      <pivotArea dataOnly="0" labelOnly="1" offset="A256" fieldPosition="0">
        <references count="1">
          <reference field="0" count="1" defaultSubtotal="1">
            <x v="45"/>
          </reference>
        </references>
      </pivotArea>
    </format>
    <format dxfId="1873">
      <pivotArea dataOnly="0" labelOnly="1" fieldPosition="0">
        <references count="1">
          <reference field="0" count="1">
            <x v="46"/>
          </reference>
        </references>
      </pivotArea>
    </format>
    <format dxfId="1872">
      <pivotArea dataOnly="0" labelOnly="1" offset="A256" fieldPosition="0">
        <references count="1">
          <reference field="0" count="1" defaultSubtotal="1">
            <x v="46"/>
          </reference>
        </references>
      </pivotArea>
    </format>
    <format dxfId="1871">
      <pivotArea dataOnly="0" labelOnly="1" fieldPosition="0">
        <references count="1">
          <reference field="0" count="1">
            <x v="47"/>
          </reference>
        </references>
      </pivotArea>
    </format>
    <format dxfId="1870">
      <pivotArea dataOnly="0" labelOnly="1" offset="A256" fieldPosition="0">
        <references count="1">
          <reference field="0" count="1" defaultSubtotal="1">
            <x v="47"/>
          </reference>
        </references>
      </pivotArea>
    </format>
    <format dxfId="1869">
      <pivotArea dataOnly="0" labelOnly="1" fieldPosition="0">
        <references count="1">
          <reference field="0" count="1">
            <x v="48"/>
          </reference>
        </references>
      </pivotArea>
    </format>
    <format dxfId="1868">
      <pivotArea dataOnly="0" labelOnly="1" offset="A256" fieldPosition="0">
        <references count="1">
          <reference field="0" count="1" defaultSubtotal="1">
            <x v="48"/>
          </reference>
        </references>
      </pivotArea>
    </format>
    <format dxfId="1867">
      <pivotArea dataOnly="0" labelOnly="1" fieldPosition="0">
        <references count="1">
          <reference field="0" count="1">
            <x v="49"/>
          </reference>
        </references>
      </pivotArea>
    </format>
    <format dxfId="1866">
      <pivotArea dataOnly="0" labelOnly="1" offset="A256" fieldPosition="0">
        <references count="1">
          <reference field="0" count="1" defaultSubtotal="1">
            <x v="49"/>
          </reference>
        </references>
      </pivotArea>
    </format>
    <format dxfId="1865">
      <pivotArea dataOnly="0" labelOnly="1" fieldPosition="0">
        <references count="1">
          <reference field="0" count="1">
            <x v="50"/>
          </reference>
        </references>
      </pivotArea>
    </format>
    <format dxfId="1864">
      <pivotArea dataOnly="0" labelOnly="1" offset="A256" fieldPosition="0">
        <references count="1">
          <reference field="0" count="1" defaultSubtotal="1">
            <x v="50"/>
          </reference>
        </references>
      </pivotArea>
    </format>
    <format dxfId="1863">
      <pivotArea dataOnly="0" labelOnly="1" fieldPosition="0">
        <references count="1">
          <reference field="0" count="1">
            <x v="51"/>
          </reference>
        </references>
      </pivotArea>
    </format>
    <format dxfId="1862">
      <pivotArea dataOnly="0" labelOnly="1" offset="A256" fieldPosition="0">
        <references count="1">
          <reference field="0" count="1" defaultSubtotal="1">
            <x v="51"/>
          </reference>
        </references>
      </pivotArea>
    </format>
    <format dxfId="1861">
      <pivotArea dataOnly="0" labelOnly="1" fieldPosition="0">
        <references count="1">
          <reference field="0" count="1">
            <x v="52"/>
          </reference>
        </references>
      </pivotArea>
    </format>
    <format dxfId="1860">
      <pivotArea dataOnly="0" labelOnly="1" offset="A256" fieldPosition="0">
        <references count="1">
          <reference field="0" count="1" defaultSubtotal="1">
            <x v="52"/>
          </reference>
        </references>
      </pivotArea>
    </format>
    <format dxfId="1859">
      <pivotArea dataOnly="0" labelOnly="1" fieldPosition="0">
        <references count="1">
          <reference field="0" count="1">
            <x v="53"/>
          </reference>
        </references>
      </pivotArea>
    </format>
    <format dxfId="1858">
      <pivotArea dataOnly="0" labelOnly="1" offset="A256" fieldPosition="0">
        <references count="1">
          <reference field="0" count="1" defaultSubtotal="1">
            <x v="53"/>
          </reference>
        </references>
      </pivotArea>
    </format>
    <format dxfId="1857">
      <pivotArea dataOnly="0" labelOnly="1" fieldPosition="0">
        <references count="1">
          <reference field="0" count="1">
            <x v="54"/>
          </reference>
        </references>
      </pivotArea>
    </format>
    <format dxfId="1856">
      <pivotArea dataOnly="0" labelOnly="1" offset="A256" fieldPosition="0">
        <references count="1">
          <reference field="0" count="1" defaultSubtotal="1">
            <x v="54"/>
          </reference>
        </references>
      </pivotArea>
    </format>
    <format dxfId="1855">
      <pivotArea dataOnly="0" labelOnly="1" fieldPosition="0">
        <references count="1">
          <reference field="0" count="1">
            <x v="55"/>
          </reference>
        </references>
      </pivotArea>
    </format>
    <format dxfId="1854">
      <pivotArea dataOnly="0" labelOnly="1" offset="A256" fieldPosition="0">
        <references count="1">
          <reference field="0" count="1" defaultSubtotal="1">
            <x v="55"/>
          </reference>
        </references>
      </pivotArea>
    </format>
    <format dxfId="1853">
      <pivotArea dataOnly="0" labelOnly="1" fieldPosition="0">
        <references count="1">
          <reference field="0" count="1">
            <x v="56"/>
          </reference>
        </references>
      </pivotArea>
    </format>
    <format dxfId="1852">
      <pivotArea dataOnly="0" labelOnly="1" offset="A256" fieldPosition="0">
        <references count="1">
          <reference field="0" count="1" defaultSubtotal="1">
            <x v="56"/>
          </reference>
        </references>
      </pivotArea>
    </format>
    <format dxfId="1851">
      <pivotArea dataOnly="0" labelOnly="1" fieldPosition="0">
        <references count="1">
          <reference field="0" count="1">
            <x v="57"/>
          </reference>
        </references>
      </pivotArea>
    </format>
    <format dxfId="1850">
      <pivotArea dataOnly="0" labelOnly="1" offset="A256" fieldPosition="0">
        <references count="1">
          <reference field="0" count="1" defaultSubtotal="1">
            <x v="57"/>
          </reference>
        </references>
      </pivotArea>
    </format>
    <format dxfId="1849">
      <pivotArea dataOnly="0" labelOnly="1" fieldPosition="0">
        <references count="1">
          <reference field="0" count="1">
            <x v="58"/>
          </reference>
        </references>
      </pivotArea>
    </format>
    <format dxfId="1848">
      <pivotArea dataOnly="0" labelOnly="1" offset="A256" fieldPosition="0">
        <references count="1">
          <reference field="0" count="1" defaultSubtotal="1">
            <x v="58"/>
          </reference>
        </references>
      </pivotArea>
    </format>
    <format dxfId="1847">
      <pivotArea dataOnly="0" labelOnly="1" fieldPosition="0">
        <references count="1">
          <reference field="0" count="1">
            <x v="59"/>
          </reference>
        </references>
      </pivotArea>
    </format>
    <format dxfId="1846">
      <pivotArea dataOnly="0" labelOnly="1" offset="A256" fieldPosition="0">
        <references count="1">
          <reference field="0" count="1" defaultSubtotal="1">
            <x v="59"/>
          </reference>
        </references>
      </pivotArea>
    </format>
    <format dxfId="1845">
      <pivotArea dataOnly="0" labelOnly="1" fieldPosition="0">
        <references count="1">
          <reference field="0" count="1">
            <x v="60"/>
          </reference>
        </references>
      </pivotArea>
    </format>
    <format dxfId="1844">
      <pivotArea dataOnly="0" labelOnly="1" offset="A256" fieldPosition="0">
        <references count="1">
          <reference field="0" count="1" defaultSubtotal="1">
            <x v="60"/>
          </reference>
        </references>
      </pivotArea>
    </format>
    <format dxfId="1843">
      <pivotArea dataOnly="0" labelOnly="1" fieldPosition="0">
        <references count="1">
          <reference field="0" count="1">
            <x v="61"/>
          </reference>
        </references>
      </pivotArea>
    </format>
    <format dxfId="1842">
      <pivotArea dataOnly="0" labelOnly="1" offset="A256" fieldPosition="0">
        <references count="1">
          <reference field="0" count="1" defaultSubtotal="1">
            <x v="61"/>
          </reference>
        </references>
      </pivotArea>
    </format>
    <format dxfId="1841">
      <pivotArea dataOnly="0" labelOnly="1" fieldPosition="0">
        <references count="1">
          <reference field="0" count="1">
            <x v="62"/>
          </reference>
        </references>
      </pivotArea>
    </format>
    <format dxfId="1840">
      <pivotArea dataOnly="0" labelOnly="1" offset="A256" fieldPosition="0">
        <references count="1">
          <reference field="0" count="1" defaultSubtotal="1">
            <x v="62"/>
          </reference>
        </references>
      </pivotArea>
    </format>
    <format dxfId="1839">
      <pivotArea dataOnly="0" labelOnly="1" fieldPosition="0">
        <references count="1">
          <reference field="0" count="1">
            <x v="63"/>
          </reference>
        </references>
      </pivotArea>
    </format>
    <format dxfId="1838">
      <pivotArea dataOnly="0" labelOnly="1" offset="A256" fieldPosition="0">
        <references count="1">
          <reference field="0" count="1" defaultSubtotal="1">
            <x v="63"/>
          </reference>
        </references>
      </pivotArea>
    </format>
    <format dxfId="1837">
      <pivotArea dataOnly="0" labelOnly="1" fieldPosition="0">
        <references count="1">
          <reference field="0" count="1">
            <x v="64"/>
          </reference>
        </references>
      </pivotArea>
    </format>
    <format dxfId="1836">
      <pivotArea dataOnly="0" labelOnly="1" offset="A256" fieldPosition="0">
        <references count="1">
          <reference field="0" count="1" defaultSubtotal="1">
            <x v="64"/>
          </reference>
        </references>
      </pivotArea>
    </format>
    <format dxfId="1835">
      <pivotArea dataOnly="0" labelOnly="1" fieldPosition="0">
        <references count="1">
          <reference field="0" count="1">
            <x v="65"/>
          </reference>
        </references>
      </pivotArea>
    </format>
    <format dxfId="1834">
      <pivotArea dataOnly="0" labelOnly="1" offset="A256" fieldPosition="0">
        <references count="1">
          <reference field="0" count="1" defaultSubtotal="1">
            <x v="65"/>
          </reference>
        </references>
      </pivotArea>
    </format>
    <format dxfId="1833">
      <pivotArea dataOnly="0" labelOnly="1" fieldPosition="0">
        <references count="1">
          <reference field="0" count="1">
            <x v="66"/>
          </reference>
        </references>
      </pivotArea>
    </format>
    <format dxfId="1832">
      <pivotArea dataOnly="0" labelOnly="1" offset="A256" fieldPosition="0">
        <references count="1">
          <reference field="0" count="1" defaultSubtotal="1">
            <x v="66"/>
          </reference>
        </references>
      </pivotArea>
    </format>
    <format dxfId="1831">
      <pivotArea dataOnly="0" labelOnly="1" fieldPosition="0">
        <references count="1">
          <reference field="0" count="1">
            <x v="67"/>
          </reference>
        </references>
      </pivotArea>
    </format>
    <format dxfId="1830">
      <pivotArea dataOnly="0" labelOnly="1" offset="A256" fieldPosition="0">
        <references count="1">
          <reference field="0" count="1" defaultSubtotal="1">
            <x v="67"/>
          </reference>
        </references>
      </pivotArea>
    </format>
    <format dxfId="1829">
      <pivotArea dataOnly="0" labelOnly="1" fieldPosition="0">
        <references count="1">
          <reference field="0" count="1">
            <x v="68"/>
          </reference>
        </references>
      </pivotArea>
    </format>
    <format dxfId="1828">
      <pivotArea dataOnly="0" labelOnly="1" offset="A256" fieldPosition="0">
        <references count="1">
          <reference field="0" count="1" defaultSubtotal="1">
            <x v="68"/>
          </reference>
        </references>
      </pivotArea>
    </format>
    <format dxfId="1827">
      <pivotArea dataOnly="0" labelOnly="1" fieldPosition="0">
        <references count="1">
          <reference field="0" count="1">
            <x v="69"/>
          </reference>
        </references>
      </pivotArea>
    </format>
    <format dxfId="1826">
      <pivotArea dataOnly="0" labelOnly="1" offset="A256" fieldPosition="0">
        <references count="1">
          <reference field="0" count="1" defaultSubtotal="1">
            <x v="69"/>
          </reference>
        </references>
      </pivotArea>
    </format>
    <format dxfId="1825">
      <pivotArea dataOnly="0" labelOnly="1" fieldPosition="0">
        <references count="1">
          <reference field="0" count="1">
            <x v="70"/>
          </reference>
        </references>
      </pivotArea>
    </format>
    <format dxfId="1824">
      <pivotArea dataOnly="0" labelOnly="1" offset="A256" fieldPosition="0">
        <references count="1">
          <reference field="0" count="1" defaultSubtotal="1">
            <x v="70"/>
          </reference>
        </references>
      </pivotArea>
    </format>
    <format dxfId="1823">
      <pivotArea dataOnly="0" labelOnly="1" fieldPosition="0">
        <references count="1">
          <reference field="0" count="1">
            <x v="71"/>
          </reference>
        </references>
      </pivotArea>
    </format>
    <format dxfId="1822">
      <pivotArea dataOnly="0" labelOnly="1" offset="A256" fieldPosition="0">
        <references count="1">
          <reference field="0" count="1" defaultSubtotal="1">
            <x v="71"/>
          </reference>
        </references>
      </pivotArea>
    </format>
    <format dxfId="1821">
      <pivotArea dataOnly="0" labelOnly="1" fieldPosition="0">
        <references count="1">
          <reference field="0" count="1">
            <x v="72"/>
          </reference>
        </references>
      </pivotArea>
    </format>
    <format dxfId="1820">
      <pivotArea dataOnly="0" labelOnly="1" offset="A256" fieldPosition="0">
        <references count="1">
          <reference field="0" count="1" defaultSubtotal="1">
            <x v="72"/>
          </reference>
        </references>
      </pivotArea>
    </format>
    <format dxfId="1819">
      <pivotArea dataOnly="0" labelOnly="1" fieldPosition="0">
        <references count="1">
          <reference field="0" count="1">
            <x v="73"/>
          </reference>
        </references>
      </pivotArea>
    </format>
    <format dxfId="1818">
      <pivotArea dataOnly="0" labelOnly="1" offset="A256" fieldPosition="0">
        <references count="1">
          <reference field="0" count="1" defaultSubtotal="1">
            <x v="73"/>
          </reference>
        </references>
      </pivotArea>
    </format>
    <format dxfId="1817">
      <pivotArea dataOnly="0" labelOnly="1" fieldPosition="0">
        <references count="1">
          <reference field="0" count="1">
            <x v="74"/>
          </reference>
        </references>
      </pivotArea>
    </format>
    <format dxfId="1816">
      <pivotArea dataOnly="0" labelOnly="1" offset="A256" fieldPosition="0">
        <references count="1">
          <reference field="0" count="1" defaultSubtotal="1">
            <x v="74"/>
          </reference>
        </references>
      </pivotArea>
    </format>
    <format dxfId="1815">
      <pivotArea dataOnly="0" labelOnly="1" fieldPosition="0">
        <references count="1">
          <reference field="0" count="1">
            <x v="75"/>
          </reference>
        </references>
      </pivotArea>
    </format>
    <format dxfId="1814">
      <pivotArea dataOnly="0" labelOnly="1" offset="A256" fieldPosition="0">
        <references count="1">
          <reference field="0" count="1" defaultSubtotal="1">
            <x v="75"/>
          </reference>
        </references>
      </pivotArea>
    </format>
    <format dxfId="1813">
      <pivotArea dataOnly="0" labelOnly="1" fieldPosition="0">
        <references count="1">
          <reference field="0" count="1">
            <x v="76"/>
          </reference>
        </references>
      </pivotArea>
    </format>
    <format dxfId="1812">
      <pivotArea dataOnly="0" labelOnly="1" offset="A256" fieldPosition="0">
        <references count="1">
          <reference field="0" count="1" defaultSubtotal="1">
            <x v="76"/>
          </reference>
        </references>
      </pivotArea>
    </format>
    <format dxfId="1811">
      <pivotArea dataOnly="0" labelOnly="1" fieldPosition="0">
        <references count="1">
          <reference field="0" count="1">
            <x v="77"/>
          </reference>
        </references>
      </pivotArea>
    </format>
    <format dxfId="1810">
      <pivotArea dataOnly="0" labelOnly="1" offset="A256" fieldPosition="0">
        <references count="1">
          <reference field="0" count="1" defaultSubtotal="1">
            <x v="77"/>
          </reference>
        </references>
      </pivotArea>
    </format>
    <format dxfId="1809">
      <pivotArea dataOnly="0" labelOnly="1" fieldPosition="0">
        <references count="1">
          <reference field="0" count="1">
            <x v="78"/>
          </reference>
        </references>
      </pivotArea>
    </format>
    <format dxfId="1808">
      <pivotArea dataOnly="0" labelOnly="1" offset="A256" fieldPosition="0">
        <references count="1">
          <reference field="0" count="1" defaultSubtotal="1">
            <x v="78"/>
          </reference>
        </references>
      </pivotArea>
    </format>
    <format dxfId="1807">
      <pivotArea dataOnly="0" labelOnly="1" fieldPosition="0">
        <references count="1">
          <reference field="0" count="1">
            <x v="79"/>
          </reference>
        </references>
      </pivotArea>
    </format>
    <format dxfId="1806">
      <pivotArea dataOnly="0" labelOnly="1" offset="A256" fieldPosition="0">
        <references count="1">
          <reference field="0" count="1" defaultSubtotal="1">
            <x v="79"/>
          </reference>
        </references>
      </pivotArea>
    </format>
    <format dxfId="1805">
      <pivotArea dataOnly="0" labelOnly="1" fieldPosition="0">
        <references count="1">
          <reference field="0" count="1">
            <x v="80"/>
          </reference>
        </references>
      </pivotArea>
    </format>
    <format dxfId="1804">
      <pivotArea dataOnly="0" labelOnly="1" offset="A256" fieldPosition="0">
        <references count="1">
          <reference field="0" count="1" defaultSubtotal="1">
            <x v="80"/>
          </reference>
        </references>
      </pivotArea>
    </format>
    <format dxfId="1803">
      <pivotArea dataOnly="0" labelOnly="1" fieldPosition="0">
        <references count="1">
          <reference field="0" count="1">
            <x v="81"/>
          </reference>
        </references>
      </pivotArea>
    </format>
    <format dxfId="1802">
      <pivotArea dataOnly="0" labelOnly="1" offset="A256" fieldPosition="0">
        <references count="1">
          <reference field="0" count="1" defaultSubtotal="1">
            <x v="81"/>
          </reference>
        </references>
      </pivotArea>
    </format>
    <format dxfId="1801">
      <pivotArea dataOnly="0" labelOnly="1" fieldPosition="0">
        <references count="1">
          <reference field="0" count="1">
            <x v="82"/>
          </reference>
        </references>
      </pivotArea>
    </format>
    <format dxfId="1800">
      <pivotArea dataOnly="0" labelOnly="1" offset="A256" fieldPosition="0">
        <references count="1">
          <reference field="0" count="1" defaultSubtotal="1">
            <x v="82"/>
          </reference>
        </references>
      </pivotArea>
    </format>
    <format dxfId="1799">
      <pivotArea dataOnly="0" labelOnly="1" fieldPosition="0">
        <references count="1">
          <reference field="0" count="1">
            <x v="83"/>
          </reference>
        </references>
      </pivotArea>
    </format>
    <format dxfId="1798">
      <pivotArea dataOnly="0" labelOnly="1" offset="A256" fieldPosition="0">
        <references count="1">
          <reference field="0" count="1" defaultSubtotal="1">
            <x v="83"/>
          </reference>
        </references>
      </pivotArea>
    </format>
    <format dxfId="1797">
      <pivotArea dataOnly="0" labelOnly="1" fieldPosition="0">
        <references count="1">
          <reference field="0" count="1">
            <x v="84"/>
          </reference>
        </references>
      </pivotArea>
    </format>
    <format dxfId="1796">
      <pivotArea dataOnly="0" labelOnly="1" offset="A256" fieldPosition="0">
        <references count="1">
          <reference field="0" count="1" defaultSubtotal="1">
            <x v="84"/>
          </reference>
        </references>
      </pivotArea>
    </format>
    <format dxfId="1795">
      <pivotArea dataOnly="0" labelOnly="1" fieldPosition="0">
        <references count="1">
          <reference field="0" count="1">
            <x v="85"/>
          </reference>
        </references>
      </pivotArea>
    </format>
    <format dxfId="1794">
      <pivotArea dataOnly="0" labelOnly="1" offset="A256" fieldPosition="0">
        <references count="1">
          <reference field="0" count="1" defaultSubtotal="1">
            <x v="85"/>
          </reference>
        </references>
      </pivotArea>
    </format>
    <format dxfId="1793">
      <pivotArea dataOnly="0" labelOnly="1" fieldPosition="0">
        <references count="1">
          <reference field="0" count="1">
            <x v="86"/>
          </reference>
        </references>
      </pivotArea>
    </format>
    <format dxfId="1792">
      <pivotArea dataOnly="0" labelOnly="1" offset="A256" fieldPosition="0">
        <references count="1">
          <reference field="0" count="1" defaultSubtotal="1">
            <x v="86"/>
          </reference>
        </references>
      </pivotArea>
    </format>
    <format dxfId="1791">
      <pivotArea dataOnly="0" labelOnly="1" fieldPosition="0">
        <references count="1">
          <reference field="0" count="1">
            <x v="87"/>
          </reference>
        </references>
      </pivotArea>
    </format>
    <format dxfId="1790">
      <pivotArea dataOnly="0" labelOnly="1" offset="A256" fieldPosition="0">
        <references count="1">
          <reference field="0" count="1" defaultSubtotal="1">
            <x v="87"/>
          </reference>
        </references>
      </pivotArea>
    </format>
    <format dxfId="1789">
      <pivotArea dataOnly="0" labelOnly="1" fieldPosition="0">
        <references count="1">
          <reference field="0" count="1">
            <x v="88"/>
          </reference>
        </references>
      </pivotArea>
    </format>
    <format dxfId="1788">
      <pivotArea dataOnly="0" labelOnly="1" offset="A256" fieldPosition="0">
        <references count="1">
          <reference field="0" count="1" defaultSubtotal="1">
            <x v="88"/>
          </reference>
        </references>
      </pivotArea>
    </format>
    <format dxfId="1787">
      <pivotArea dataOnly="0" labelOnly="1" fieldPosition="0">
        <references count="1">
          <reference field="0" count="1">
            <x v="89"/>
          </reference>
        </references>
      </pivotArea>
    </format>
    <format dxfId="1786">
      <pivotArea dataOnly="0" labelOnly="1" offset="A256" fieldPosition="0">
        <references count="1">
          <reference field="0" count="1" defaultSubtotal="1">
            <x v="89"/>
          </reference>
        </references>
      </pivotArea>
    </format>
    <format dxfId="1785">
      <pivotArea dataOnly="0" labelOnly="1" fieldPosition="0">
        <references count="1">
          <reference field="0" count="1">
            <x v="90"/>
          </reference>
        </references>
      </pivotArea>
    </format>
    <format dxfId="1784">
      <pivotArea dataOnly="0" labelOnly="1" offset="A256" fieldPosition="0">
        <references count="1">
          <reference field="0" count="1" defaultSubtotal="1">
            <x v="90"/>
          </reference>
        </references>
      </pivotArea>
    </format>
    <format dxfId="1783">
      <pivotArea dataOnly="0" labelOnly="1" fieldPosition="0">
        <references count="1">
          <reference field="0" count="1">
            <x v="91"/>
          </reference>
        </references>
      </pivotArea>
    </format>
    <format dxfId="1782">
      <pivotArea dataOnly="0" labelOnly="1" offset="A256" fieldPosition="0">
        <references count="1">
          <reference field="0" count="1" defaultSubtotal="1">
            <x v="91"/>
          </reference>
        </references>
      </pivotArea>
    </format>
    <format dxfId="1781">
      <pivotArea dataOnly="0" labelOnly="1" fieldPosition="0">
        <references count="1">
          <reference field="0" count="1">
            <x v="92"/>
          </reference>
        </references>
      </pivotArea>
    </format>
    <format dxfId="1780">
      <pivotArea dataOnly="0" labelOnly="1" offset="A256" fieldPosition="0">
        <references count="1">
          <reference field="0" count="1" defaultSubtotal="1">
            <x v="92"/>
          </reference>
        </references>
      </pivotArea>
    </format>
    <format dxfId="1779">
      <pivotArea dataOnly="0" labelOnly="1" fieldPosition="0">
        <references count="1">
          <reference field="0" count="1">
            <x v="93"/>
          </reference>
        </references>
      </pivotArea>
    </format>
    <format dxfId="1778">
      <pivotArea dataOnly="0" labelOnly="1" offset="A256" fieldPosition="0">
        <references count="1">
          <reference field="0" count="1" defaultSubtotal="1">
            <x v="93"/>
          </reference>
        </references>
      </pivotArea>
    </format>
    <format dxfId="1777">
      <pivotArea dataOnly="0" labelOnly="1" fieldPosition="0">
        <references count="1">
          <reference field="0" count="1">
            <x v="94"/>
          </reference>
        </references>
      </pivotArea>
    </format>
    <format dxfId="1776">
      <pivotArea dataOnly="0" labelOnly="1" offset="A256" fieldPosition="0">
        <references count="1">
          <reference field="0" count="1" defaultSubtotal="1">
            <x v="94"/>
          </reference>
        </references>
      </pivotArea>
    </format>
    <format dxfId="1775">
      <pivotArea dataOnly="0" labelOnly="1" fieldPosition="0">
        <references count="1">
          <reference field="0" count="1">
            <x v="95"/>
          </reference>
        </references>
      </pivotArea>
    </format>
    <format dxfId="1774">
      <pivotArea dataOnly="0" labelOnly="1" offset="A256" fieldPosition="0">
        <references count="1">
          <reference field="0" count="1" defaultSubtotal="1">
            <x v="95"/>
          </reference>
        </references>
      </pivotArea>
    </format>
    <format dxfId="1773">
      <pivotArea dataOnly="0" labelOnly="1" fieldPosition="0">
        <references count="1">
          <reference field="0" count="1">
            <x v="96"/>
          </reference>
        </references>
      </pivotArea>
    </format>
    <format dxfId="1772">
      <pivotArea dataOnly="0" labelOnly="1" offset="A256" fieldPosition="0">
        <references count="1">
          <reference field="0" count="1" defaultSubtotal="1">
            <x v="96"/>
          </reference>
        </references>
      </pivotArea>
    </format>
    <format dxfId="1771">
      <pivotArea dataOnly="0" labelOnly="1" fieldPosition="0">
        <references count="1">
          <reference field="0" count="1">
            <x v="97"/>
          </reference>
        </references>
      </pivotArea>
    </format>
    <format dxfId="1770">
      <pivotArea dataOnly="0" labelOnly="1" offset="A256" fieldPosition="0">
        <references count="1">
          <reference field="0" count="1" defaultSubtotal="1">
            <x v="97"/>
          </reference>
        </references>
      </pivotArea>
    </format>
    <format dxfId="1769">
      <pivotArea dataOnly="0" labelOnly="1" fieldPosition="0">
        <references count="1">
          <reference field="0" count="1">
            <x v="98"/>
          </reference>
        </references>
      </pivotArea>
    </format>
    <format dxfId="1768">
      <pivotArea dataOnly="0" labelOnly="1" offset="A256" fieldPosition="0">
        <references count="1">
          <reference field="0" count="1" defaultSubtotal="1">
            <x v="98"/>
          </reference>
        </references>
      </pivotArea>
    </format>
    <format dxfId="1767">
      <pivotArea dataOnly="0" labelOnly="1" fieldPosition="0">
        <references count="1">
          <reference field="0" count="1">
            <x v="99"/>
          </reference>
        </references>
      </pivotArea>
    </format>
    <format dxfId="1766">
      <pivotArea dataOnly="0" labelOnly="1" offset="A256" fieldPosition="0">
        <references count="1">
          <reference field="0" count="1" defaultSubtotal="1">
            <x v="99"/>
          </reference>
        </references>
      </pivotArea>
    </format>
    <format dxfId="1765">
      <pivotArea dataOnly="0" labelOnly="1" fieldPosition="0">
        <references count="1">
          <reference field="0" count="1">
            <x v="100"/>
          </reference>
        </references>
      </pivotArea>
    </format>
    <format dxfId="1764">
      <pivotArea dataOnly="0" labelOnly="1" offset="A256" fieldPosition="0">
        <references count="1">
          <reference field="0" count="1" defaultSubtotal="1">
            <x v="100"/>
          </reference>
        </references>
      </pivotArea>
    </format>
    <format dxfId="1763">
      <pivotArea dataOnly="0" labelOnly="1" fieldPosition="0">
        <references count="1">
          <reference field="0" count="1">
            <x v="101"/>
          </reference>
        </references>
      </pivotArea>
    </format>
    <format dxfId="1762">
      <pivotArea dataOnly="0" labelOnly="1" offset="A256" fieldPosition="0">
        <references count="1">
          <reference field="0" count="1" defaultSubtotal="1">
            <x v="101"/>
          </reference>
        </references>
      </pivotArea>
    </format>
    <format dxfId="1761">
      <pivotArea dataOnly="0" labelOnly="1" fieldPosition="0">
        <references count="1">
          <reference field="0" count="1">
            <x v="102"/>
          </reference>
        </references>
      </pivotArea>
    </format>
    <format dxfId="1760">
      <pivotArea dataOnly="0" labelOnly="1" offset="A256" fieldPosition="0">
        <references count="1">
          <reference field="0" count="1" defaultSubtotal="1">
            <x v="102"/>
          </reference>
        </references>
      </pivotArea>
    </format>
    <format dxfId="1759">
      <pivotArea dataOnly="0" labelOnly="1" fieldPosition="0">
        <references count="1">
          <reference field="0" count="1">
            <x v="103"/>
          </reference>
        </references>
      </pivotArea>
    </format>
    <format dxfId="1758">
      <pivotArea dataOnly="0" labelOnly="1" offset="A256" fieldPosition="0">
        <references count="1">
          <reference field="0" count="1" defaultSubtotal="1">
            <x v="103"/>
          </reference>
        </references>
      </pivotArea>
    </format>
    <format dxfId="1757">
      <pivotArea dataOnly="0" labelOnly="1" fieldPosition="0">
        <references count="1">
          <reference field="0" count="1">
            <x v="104"/>
          </reference>
        </references>
      </pivotArea>
    </format>
    <format dxfId="1756">
      <pivotArea dataOnly="0" labelOnly="1" offset="A256" fieldPosition="0">
        <references count="1">
          <reference field="0" count="1" defaultSubtotal="1">
            <x v="104"/>
          </reference>
        </references>
      </pivotArea>
    </format>
    <format dxfId="1755">
      <pivotArea dataOnly="0" labelOnly="1" fieldPosition="0">
        <references count="1">
          <reference field="0" count="1">
            <x v="105"/>
          </reference>
        </references>
      </pivotArea>
    </format>
    <format dxfId="1754">
      <pivotArea dataOnly="0" labelOnly="1" offset="A256" fieldPosition="0">
        <references count="1">
          <reference field="0" count="1" defaultSubtotal="1">
            <x v="105"/>
          </reference>
        </references>
      </pivotArea>
    </format>
    <format dxfId="1753">
      <pivotArea dataOnly="0" labelOnly="1" fieldPosition="0">
        <references count="1">
          <reference field="0" count="1">
            <x v="106"/>
          </reference>
        </references>
      </pivotArea>
    </format>
    <format dxfId="1752">
      <pivotArea dataOnly="0" labelOnly="1" offset="A256" fieldPosition="0">
        <references count="1">
          <reference field="0" count="1" defaultSubtotal="1">
            <x v="106"/>
          </reference>
        </references>
      </pivotArea>
    </format>
    <format dxfId="1751">
      <pivotArea dataOnly="0" labelOnly="1" fieldPosition="0">
        <references count="1">
          <reference field="0" count="1">
            <x v="107"/>
          </reference>
        </references>
      </pivotArea>
    </format>
    <format dxfId="1750">
      <pivotArea dataOnly="0" labelOnly="1" offset="A256" fieldPosition="0">
        <references count="1">
          <reference field="0" count="1" defaultSubtotal="1">
            <x v="107"/>
          </reference>
        </references>
      </pivotArea>
    </format>
    <format dxfId="1749">
      <pivotArea dataOnly="0" labelOnly="1" fieldPosition="0">
        <references count="1">
          <reference field="0" count="1">
            <x v="108"/>
          </reference>
        </references>
      </pivotArea>
    </format>
    <format dxfId="1748">
      <pivotArea dataOnly="0" labelOnly="1" offset="A256" fieldPosition="0">
        <references count="1">
          <reference field="0" count="1" defaultSubtotal="1">
            <x v="108"/>
          </reference>
        </references>
      </pivotArea>
    </format>
    <format dxfId="1747">
      <pivotArea dataOnly="0" labelOnly="1" fieldPosition="0">
        <references count="1">
          <reference field="0" count="1">
            <x v="109"/>
          </reference>
        </references>
      </pivotArea>
    </format>
    <format dxfId="1746">
      <pivotArea dataOnly="0" labelOnly="1" offset="A256" fieldPosition="0">
        <references count="1">
          <reference field="0" count="1" defaultSubtotal="1">
            <x v="109"/>
          </reference>
        </references>
      </pivotArea>
    </format>
    <format dxfId="1745">
      <pivotArea dataOnly="0" labelOnly="1" fieldPosition="0">
        <references count="1">
          <reference field="0" count="1">
            <x v="110"/>
          </reference>
        </references>
      </pivotArea>
    </format>
    <format dxfId="1744">
      <pivotArea dataOnly="0" labelOnly="1" offset="A256" fieldPosition="0">
        <references count="1">
          <reference field="0" count="1" defaultSubtotal="1">
            <x v="110"/>
          </reference>
        </references>
      </pivotArea>
    </format>
    <format dxfId="1743">
      <pivotArea dataOnly="0" labelOnly="1" fieldPosition="0">
        <references count="1">
          <reference field="0" count="1">
            <x v="111"/>
          </reference>
        </references>
      </pivotArea>
    </format>
    <format dxfId="1742">
      <pivotArea dataOnly="0" labelOnly="1" offset="A256" fieldPosition="0">
        <references count="1">
          <reference field="0" count="1" defaultSubtotal="1">
            <x v="111"/>
          </reference>
        </references>
      </pivotArea>
    </format>
    <format dxfId="1741">
      <pivotArea dataOnly="0" labelOnly="1" fieldPosition="0">
        <references count="1">
          <reference field="0" count="1">
            <x v="112"/>
          </reference>
        </references>
      </pivotArea>
    </format>
    <format dxfId="1740">
      <pivotArea dataOnly="0" labelOnly="1" offset="A256" fieldPosition="0">
        <references count="1">
          <reference field="0" count="1" defaultSubtotal="1">
            <x v="112"/>
          </reference>
        </references>
      </pivotArea>
    </format>
    <format dxfId="1739">
      <pivotArea dataOnly="0" labelOnly="1" fieldPosition="0">
        <references count="1">
          <reference field="0" count="1">
            <x v="113"/>
          </reference>
        </references>
      </pivotArea>
    </format>
    <format dxfId="1738">
      <pivotArea dataOnly="0" labelOnly="1" offset="A256" fieldPosition="0">
        <references count="1">
          <reference field="0" count="1" defaultSubtotal="1">
            <x v="113"/>
          </reference>
        </references>
      </pivotArea>
    </format>
    <format dxfId="1737">
      <pivotArea dataOnly="0" labelOnly="1" fieldPosition="0">
        <references count="1">
          <reference field="0" count="1">
            <x v="114"/>
          </reference>
        </references>
      </pivotArea>
    </format>
    <format dxfId="1736">
      <pivotArea dataOnly="0" labelOnly="1" offset="A256" fieldPosition="0">
        <references count="1">
          <reference field="0" count="1" defaultSubtotal="1">
            <x v="114"/>
          </reference>
        </references>
      </pivotArea>
    </format>
    <format dxfId="1735">
      <pivotArea dataOnly="0" labelOnly="1" fieldPosition="0">
        <references count="1">
          <reference field="0" count="1">
            <x v="115"/>
          </reference>
        </references>
      </pivotArea>
    </format>
    <format dxfId="1734">
      <pivotArea dataOnly="0" labelOnly="1" offset="A256" fieldPosition="0">
        <references count="1">
          <reference field="0" count="1" defaultSubtotal="1">
            <x v="115"/>
          </reference>
        </references>
      </pivotArea>
    </format>
    <format dxfId="1733">
      <pivotArea dataOnly="0" labelOnly="1" fieldPosition="0">
        <references count="1">
          <reference field="0" count="1">
            <x v="116"/>
          </reference>
        </references>
      </pivotArea>
    </format>
    <format dxfId="1732">
      <pivotArea dataOnly="0" labelOnly="1" offset="A256" fieldPosition="0">
        <references count="1">
          <reference field="0" count="1" defaultSubtotal="1">
            <x v="116"/>
          </reference>
        </references>
      </pivotArea>
    </format>
    <format dxfId="1731">
      <pivotArea dataOnly="0" labelOnly="1" fieldPosition="0">
        <references count="1">
          <reference field="0" count="1">
            <x v="117"/>
          </reference>
        </references>
      </pivotArea>
    </format>
    <format dxfId="1730">
      <pivotArea dataOnly="0" labelOnly="1" offset="A256" fieldPosition="0">
        <references count="1">
          <reference field="0" count="1" defaultSubtotal="1">
            <x v="117"/>
          </reference>
        </references>
      </pivotArea>
    </format>
    <format dxfId="1729">
      <pivotArea dataOnly="0" labelOnly="1" fieldPosition="0">
        <references count="1">
          <reference field="0" count="1">
            <x v="118"/>
          </reference>
        </references>
      </pivotArea>
    </format>
    <format dxfId="1728">
      <pivotArea dataOnly="0" labelOnly="1" offset="A256" fieldPosition="0">
        <references count="1">
          <reference field="0" count="1" defaultSubtotal="1">
            <x v="118"/>
          </reference>
        </references>
      </pivotArea>
    </format>
    <format dxfId="1727">
      <pivotArea dataOnly="0" labelOnly="1" fieldPosition="0">
        <references count="1">
          <reference field="0" count="1">
            <x v="119"/>
          </reference>
        </references>
      </pivotArea>
    </format>
    <format dxfId="1726">
      <pivotArea dataOnly="0" labelOnly="1" offset="A256" fieldPosition="0">
        <references count="1">
          <reference field="0" count="1" defaultSubtotal="1">
            <x v="119"/>
          </reference>
        </references>
      </pivotArea>
    </format>
    <format dxfId="1725">
      <pivotArea dataOnly="0" labelOnly="1" fieldPosition="0">
        <references count="1">
          <reference field="0" count="1">
            <x v="120"/>
          </reference>
        </references>
      </pivotArea>
    </format>
    <format dxfId="1724">
      <pivotArea dataOnly="0" labelOnly="1" offset="A256" fieldPosition="0">
        <references count="1">
          <reference field="0" count="1" defaultSubtotal="1">
            <x v="120"/>
          </reference>
        </references>
      </pivotArea>
    </format>
    <format dxfId="1723">
      <pivotArea dataOnly="0" labelOnly="1" fieldPosition="0">
        <references count="1">
          <reference field="0" count="1">
            <x v="121"/>
          </reference>
        </references>
      </pivotArea>
    </format>
    <format dxfId="1722">
      <pivotArea dataOnly="0" labelOnly="1" offset="A256" fieldPosition="0">
        <references count="1">
          <reference field="0" count="1" defaultSubtotal="1">
            <x v="121"/>
          </reference>
        </references>
      </pivotArea>
    </format>
    <format dxfId="1721">
      <pivotArea dataOnly="0" labelOnly="1" fieldPosition="0">
        <references count="1">
          <reference field="0" count="1">
            <x v="122"/>
          </reference>
        </references>
      </pivotArea>
    </format>
    <format dxfId="1720">
      <pivotArea dataOnly="0" labelOnly="1" offset="A256" fieldPosition="0">
        <references count="1">
          <reference field="0" count="1" defaultSubtotal="1">
            <x v="122"/>
          </reference>
        </references>
      </pivotArea>
    </format>
    <format dxfId="1719">
      <pivotArea dataOnly="0" labelOnly="1" fieldPosition="0">
        <references count="1">
          <reference field="0" count="1">
            <x v="123"/>
          </reference>
        </references>
      </pivotArea>
    </format>
    <format dxfId="1718">
      <pivotArea dataOnly="0" labelOnly="1" offset="A256" fieldPosition="0">
        <references count="1">
          <reference field="0" count="1" defaultSubtotal="1">
            <x v="123"/>
          </reference>
        </references>
      </pivotArea>
    </format>
    <format dxfId="1717">
      <pivotArea dataOnly="0" labelOnly="1" fieldPosition="0">
        <references count="1">
          <reference field="0" count="1">
            <x v="124"/>
          </reference>
        </references>
      </pivotArea>
    </format>
    <format dxfId="1716">
      <pivotArea dataOnly="0" labelOnly="1" offset="A256" fieldPosition="0">
        <references count="1">
          <reference field="0" count="1" defaultSubtotal="1">
            <x v="124"/>
          </reference>
        </references>
      </pivotArea>
    </format>
    <format dxfId="1715">
      <pivotArea dataOnly="0" labelOnly="1" fieldPosition="0">
        <references count="1">
          <reference field="0" count="1">
            <x v="125"/>
          </reference>
        </references>
      </pivotArea>
    </format>
    <format dxfId="1714">
      <pivotArea dataOnly="0" labelOnly="1" offset="A256" fieldPosition="0">
        <references count="1">
          <reference field="0" count="1" defaultSubtotal="1">
            <x v="125"/>
          </reference>
        </references>
      </pivotArea>
    </format>
    <format dxfId="1713">
      <pivotArea dataOnly="0" labelOnly="1" fieldPosition="0">
        <references count="1">
          <reference field="0" count="1">
            <x v="126"/>
          </reference>
        </references>
      </pivotArea>
    </format>
    <format dxfId="1712">
      <pivotArea dataOnly="0" labelOnly="1" offset="A256" fieldPosition="0">
        <references count="1">
          <reference field="0" count="1" defaultSubtotal="1">
            <x v="126"/>
          </reference>
        </references>
      </pivotArea>
    </format>
    <format dxfId="1711">
      <pivotArea dataOnly="0" labelOnly="1" fieldPosition="0">
        <references count="1">
          <reference field="0" count="1">
            <x v="127"/>
          </reference>
        </references>
      </pivotArea>
    </format>
    <format dxfId="1710">
      <pivotArea dataOnly="0" labelOnly="1" offset="A256" fieldPosition="0">
        <references count="1">
          <reference field="0" count="1" defaultSubtotal="1">
            <x v="127"/>
          </reference>
        </references>
      </pivotArea>
    </format>
    <format dxfId="1709">
      <pivotArea dataOnly="0" labelOnly="1" fieldPosition="0">
        <references count="1">
          <reference field="0" count="1">
            <x v="128"/>
          </reference>
        </references>
      </pivotArea>
    </format>
    <format dxfId="1708">
      <pivotArea dataOnly="0" labelOnly="1" offset="A256" fieldPosition="0">
        <references count="1">
          <reference field="0" count="1" defaultSubtotal="1">
            <x v="128"/>
          </reference>
        </references>
      </pivotArea>
    </format>
    <format dxfId="1707">
      <pivotArea dataOnly="0" labelOnly="1" fieldPosition="0">
        <references count="1">
          <reference field="0" count="1">
            <x v="129"/>
          </reference>
        </references>
      </pivotArea>
    </format>
    <format dxfId="1706">
      <pivotArea dataOnly="0" labelOnly="1" offset="A256" fieldPosition="0">
        <references count="1">
          <reference field="0" count="1" defaultSubtotal="1">
            <x v="129"/>
          </reference>
        </references>
      </pivotArea>
    </format>
    <format dxfId="1705">
      <pivotArea dataOnly="0" labelOnly="1" fieldPosition="0">
        <references count="1">
          <reference field="0" count="1">
            <x v="130"/>
          </reference>
        </references>
      </pivotArea>
    </format>
    <format dxfId="1704">
      <pivotArea dataOnly="0" labelOnly="1" offset="A256" fieldPosition="0">
        <references count="1">
          <reference field="0" count="1" defaultSubtotal="1">
            <x v="130"/>
          </reference>
        </references>
      </pivotArea>
    </format>
    <format dxfId="1703">
      <pivotArea dataOnly="0" labelOnly="1" fieldPosition="0">
        <references count="1">
          <reference field="0" count="1">
            <x v="131"/>
          </reference>
        </references>
      </pivotArea>
    </format>
    <format dxfId="1702">
      <pivotArea dataOnly="0" labelOnly="1" offset="A256" fieldPosition="0">
        <references count="1">
          <reference field="0" count="1" defaultSubtotal="1">
            <x v="131"/>
          </reference>
        </references>
      </pivotArea>
    </format>
    <format dxfId="1701">
      <pivotArea dataOnly="0" labelOnly="1" fieldPosition="0">
        <references count="1">
          <reference field="0" count="1">
            <x v="132"/>
          </reference>
        </references>
      </pivotArea>
    </format>
    <format dxfId="1700">
      <pivotArea dataOnly="0" labelOnly="1" offset="A256" fieldPosition="0">
        <references count="1">
          <reference field="0" count="1" defaultSubtotal="1">
            <x v="132"/>
          </reference>
        </references>
      </pivotArea>
    </format>
    <format dxfId="1699">
      <pivotArea dataOnly="0" labelOnly="1" fieldPosition="0">
        <references count="1">
          <reference field="0" count="1">
            <x v="133"/>
          </reference>
        </references>
      </pivotArea>
    </format>
    <format dxfId="1698">
      <pivotArea dataOnly="0" labelOnly="1" offset="A256" fieldPosition="0">
        <references count="1">
          <reference field="0" count="1" defaultSubtotal="1">
            <x v="133"/>
          </reference>
        </references>
      </pivotArea>
    </format>
    <format dxfId="1697">
      <pivotArea dataOnly="0" labelOnly="1" fieldPosition="0">
        <references count="1">
          <reference field="0" count="1">
            <x v="134"/>
          </reference>
        </references>
      </pivotArea>
    </format>
    <format dxfId="1696">
      <pivotArea dataOnly="0" labelOnly="1" offset="A256" fieldPosition="0">
        <references count="1">
          <reference field="0" count="1" defaultSubtotal="1">
            <x v="134"/>
          </reference>
        </references>
      </pivotArea>
    </format>
    <format dxfId="1695">
      <pivotArea dataOnly="0" labelOnly="1" fieldPosition="0">
        <references count="1">
          <reference field="0" count="1">
            <x v="135"/>
          </reference>
        </references>
      </pivotArea>
    </format>
    <format dxfId="1694">
      <pivotArea dataOnly="0" labelOnly="1" offset="A256" fieldPosition="0">
        <references count="1">
          <reference field="0" count="1" defaultSubtotal="1">
            <x v="135"/>
          </reference>
        </references>
      </pivotArea>
    </format>
    <format dxfId="1693">
      <pivotArea dataOnly="0" labelOnly="1" fieldPosition="0">
        <references count="1">
          <reference field="0" count="1">
            <x v="136"/>
          </reference>
        </references>
      </pivotArea>
    </format>
    <format dxfId="1692">
      <pivotArea dataOnly="0" labelOnly="1" offset="A256" fieldPosition="0">
        <references count="1">
          <reference field="0" count="1" defaultSubtotal="1">
            <x v="136"/>
          </reference>
        </references>
      </pivotArea>
    </format>
    <format dxfId="1691">
      <pivotArea dataOnly="0" labelOnly="1" fieldPosition="0">
        <references count="1">
          <reference field="0" count="1">
            <x v="137"/>
          </reference>
        </references>
      </pivotArea>
    </format>
    <format dxfId="1690">
      <pivotArea dataOnly="0" labelOnly="1" offset="A256" fieldPosition="0">
        <references count="1">
          <reference field="0" count="1" defaultSubtotal="1">
            <x v="137"/>
          </reference>
        </references>
      </pivotArea>
    </format>
    <format dxfId="1689">
      <pivotArea dataOnly="0" labelOnly="1" fieldPosition="0">
        <references count="1">
          <reference field="0" count="1">
            <x v="138"/>
          </reference>
        </references>
      </pivotArea>
    </format>
    <format dxfId="1688">
      <pivotArea dataOnly="0" labelOnly="1" offset="A256" fieldPosition="0">
        <references count="1">
          <reference field="0" count="1" defaultSubtotal="1">
            <x v="138"/>
          </reference>
        </references>
      </pivotArea>
    </format>
    <format dxfId="1687">
      <pivotArea dataOnly="0" labelOnly="1" fieldPosition="0">
        <references count="1">
          <reference field="0" count="1">
            <x v="139"/>
          </reference>
        </references>
      </pivotArea>
    </format>
    <format dxfId="1686">
      <pivotArea dataOnly="0" labelOnly="1" offset="A256" fieldPosition="0">
        <references count="1">
          <reference field="0" count="1" defaultSubtotal="1">
            <x v="139"/>
          </reference>
        </references>
      </pivotArea>
    </format>
    <format dxfId="1685">
      <pivotArea dataOnly="0" labelOnly="1" fieldPosition="0">
        <references count="1">
          <reference field="0" count="1">
            <x v="140"/>
          </reference>
        </references>
      </pivotArea>
    </format>
    <format dxfId="1684">
      <pivotArea dataOnly="0" labelOnly="1" offset="A256" fieldPosition="0">
        <references count="1">
          <reference field="0" count="1" defaultSubtotal="1">
            <x v="140"/>
          </reference>
        </references>
      </pivotArea>
    </format>
    <format dxfId="1683">
      <pivotArea dataOnly="0" labelOnly="1" fieldPosition="0">
        <references count="1">
          <reference field="0" count="1">
            <x v="141"/>
          </reference>
        </references>
      </pivotArea>
    </format>
    <format dxfId="1682">
      <pivotArea dataOnly="0" labelOnly="1" offset="A256" fieldPosition="0">
        <references count="1">
          <reference field="0" count="1" defaultSubtotal="1">
            <x v="141"/>
          </reference>
        </references>
      </pivotArea>
    </format>
    <format dxfId="1681">
      <pivotArea dataOnly="0" labelOnly="1" fieldPosition="0">
        <references count="1">
          <reference field="0" count="1">
            <x v="142"/>
          </reference>
        </references>
      </pivotArea>
    </format>
    <format dxfId="1680">
      <pivotArea dataOnly="0" labelOnly="1" offset="A256" fieldPosition="0">
        <references count="1">
          <reference field="0" count="1" defaultSubtotal="1">
            <x v="142"/>
          </reference>
        </references>
      </pivotArea>
    </format>
    <format dxfId="1679">
      <pivotArea dataOnly="0" labelOnly="1" fieldPosition="0">
        <references count="1">
          <reference field="0" count="1">
            <x v="143"/>
          </reference>
        </references>
      </pivotArea>
    </format>
    <format dxfId="1678">
      <pivotArea dataOnly="0" labelOnly="1" offset="A256" fieldPosition="0">
        <references count="1">
          <reference field="0" count="1" defaultSubtotal="1">
            <x v="143"/>
          </reference>
        </references>
      </pivotArea>
    </format>
    <format dxfId="1677">
      <pivotArea dataOnly="0" labelOnly="1" grandRow="1" outline="0" offset="A256" fieldPosition="0"/>
    </format>
    <format dxfId="1676">
      <pivotArea type="all" dataOnly="0" outline="0" fieldPosition="0"/>
    </format>
    <format dxfId="1675">
      <pivotArea outline="0" collapsedLevelsAreSubtotals="1" fieldPosition="0"/>
    </format>
    <format dxfId="1674">
      <pivotArea field="0" type="button" dataOnly="0" labelOnly="1" outline="0" axis="axisRow" fieldPosition="0"/>
    </format>
    <format dxfId="1673">
      <pivotArea field="1" type="button" dataOnly="0" labelOnly="1" outline="0" axis="axisRow" fieldPosition="1"/>
    </format>
    <format dxfId="1672">
      <pivotArea dataOnly="0" labelOnly="1" fieldPosition="0">
        <references count="1">
          <reference field="0" count="25">
            <x v="0"/>
            <x v="1"/>
            <x v="2"/>
            <x v="3"/>
            <x v="4"/>
            <x v="5"/>
            <x v="6"/>
            <x v="7"/>
            <x v="8"/>
            <x v="9"/>
            <x v="10"/>
            <x v="11"/>
            <x v="12"/>
            <x v="13"/>
            <x v="14"/>
            <x v="15"/>
            <x v="16"/>
            <x v="17"/>
            <x v="18"/>
            <x v="19"/>
            <x v="20"/>
            <x v="21"/>
            <x v="22"/>
            <x v="23"/>
            <x v="24"/>
          </reference>
        </references>
      </pivotArea>
    </format>
    <format dxfId="1671">
      <pivotArea dataOnly="0" labelOnly="1" fieldPosition="0">
        <references count="1">
          <reference field="0" count="25" defaultSubtotal="1">
            <x v="0"/>
            <x v="1"/>
            <x v="2"/>
            <x v="3"/>
            <x v="4"/>
            <x v="5"/>
            <x v="6"/>
            <x v="7"/>
            <x v="8"/>
            <x v="9"/>
            <x v="10"/>
            <x v="11"/>
            <x v="12"/>
            <x v="13"/>
            <x v="14"/>
            <x v="15"/>
            <x v="16"/>
            <x v="17"/>
            <x v="18"/>
            <x v="19"/>
            <x v="20"/>
            <x v="21"/>
            <x v="22"/>
            <x v="23"/>
            <x v="24"/>
          </reference>
        </references>
      </pivotArea>
    </format>
    <format dxfId="1670">
      <pivotArea dataOnly="0" labelOnly="1" fieldPosition="0">
        <references count="1">
          <reference field="0" count="25">
            <x v="25"/>
            <x v="26"/>
            <x v="27"/>
            <x v="28"/>
            <x v="29"/>
            <x v="30"/>
            <x v="31"/>
            <x v="32"/>
            <x v="33"/>
            <x v="34"/>
            <x v="35"/>
            <x v="36"/>
            <x v="37"/>
            <x v="38"/>
            <x v="39"/>
            <x v="40"/>
            <x v="41"/>
            <x v="42"/>
            <x v="43"/>
            <x v="44"/>
            <x v="45"/>
            <x v="46"/>
            <x v="47"/>
            <x v="48"/>
            <x v="49"/>
          </reference>
        </references>
      </pivotArea>
    </format>
    <format dxfId="1669">
      <pivotArea dataOnly="0" labelOnly="1" fieldPosition="0">
        <references count="1">
          <reference field="0" count="25" defaultSubtotal="1">
            <x v="25"/>
            <x v="26"/>
            <x v="27"/>
            <x v="28"/>
            <x v="29"/>
            <x v="30"/>
            <x v="31"/>
            <x v="32"/>
            <x v="33"/>
            <x v="34"/>
            <x v="35"/>
            <x v="36"/>
            <x v="37"/>
            <x v="38"/>
            <x v="39"/>
            <x v="40"/>
            <x v="41"/>
            <x v="42"/>
            <x v="43"/>
            <x v="44"/>
            <x v="45"/>
            <x v="46"/>
            <x v="47"/>
            <x v="48"/>
            <x v="49"/>
          </reference>
        </references>
      </pivotArea>
    </format>
    <format dxfId="1668">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1667">
      <pivotArea dataOnly="0" labelOnly="1" fieldPosition="0">
        <references count="1">
          <reference field="0" count="25" defaultSubtotal="1">
            <x v="50"/>
            <x v="51"/>
            <x v="52"/>
            <x v="53"/>
            <x v="54"/>
            <x v="55"/>
            <x v="56"/>
            <x v="57"/>
            <x v="58"/>
            <x v="59"/>
            <x v="60"/>
            <x v="61"/>
            <x v="62"/>
            <x v="63"/>
            <x v="64"/>
            <x v="65"/>
            <x v="66"/>
            <x v="67"/>
            <x v="68"/>
            <x v="69"/>
            <x v="70"/>
            <x v="71"/>
            <x v="72"/>
            <x v="73"/>
            <x v="74"/>
          </reference>
        </references>
      </pivotArea>
    </format>
    <format dxfId="1666">
      <pivotArea dataOnly="0" labelOnly="1" fieldPosition="0">
        <references count="1">
          <reference field="0" count="25">
            <x v="75"/>
            <x v="76"/>
            <x v="77"/>
            <x v="78"/>
            <x v="79"/>
            <x v="80"/>
            <x v="81"/>
            <x v="82"/>
            <x v="83"/>
            <x v="84"/>
            <x v="85"/>
            <x v="86"/>
            <x v="87"/>
            <x v="88"/>
            <x v="89"/>
            <x v="90"/>
            <x v="91"/>
            <x v="92"/>
            <x v="93"/>
            <x v="94"/>
            <x v="95"/>
            <x v="96"/>
            <x v="97"/>
            <x v="98"/>
            <x v="99"/>
          </reference>
        </references>
      </pivotArea>
    </format>
    <format dxfId="1665">
      <pivotArea dataOnly="0" labelOnly="1" fieldPosition="0">
        <references count="1">
          <reference field="0" count="25" defaultSubtotal="1">
            <x v="75"/>
            <x v="76"/>
            <x v="77"/>
            <x v="78"/>
            <x v="79"/>
            <x v="80"/>
            <x v="81"/>
            <x v="82"/>
            <x v="83"/>
            <x v="84"/>
            <x v="85"/>
            <x v="86"/>
            <x v="87"/>
            <x v="88"/>
            <x v="89"/>
            <x v="90"/>
            <x v="91"/>
            <x v="92"/>
            <x v="93"/>
            <x v="94"/>
            <x v="95"/>
            <x v="96"/>
            <x v="97"/>
            <x v="98"/>
            <x v="99"/>
          </reference>
        </references>
      </pivotArea>
    </format>
    <format dxfId="1664">
      <pivotArea dataOnly="0" labelOnly="1" fieldPosition="0">
        <references count="1">
          <reference field="0" count="25">
            <x v="100"/>
            <x v="101"/>
            <x v="102"/>
            <x v="103"/>
            <x v="104"/>
            <x v="105"/>
            <x v="106"/>
            <x v="107"/>
            <x v="108"/>
            <x v="109"/>
            <x v="110"/>
            <x v="111"/>
            <x v="112"/>
            <x v="113"/>
            <x v="114"/>
            <x v="115"/>
            <x v="116"/>
            <x v="117"/>
            <x v="118"/>
            <x v="119"/>
            <x v="120"/>
            <x v="121"/>
            <x v="122"/>
            <x v="123"/>
            <x v="124"/>
          </reference>
        </references>
      </pivotArea>
    </format>
    <format dxfId="1663">
      <pivotArea dataOnly="0" labelOnly="1" fieldPosition="0">
        <references count="1">
          <reference field="0" count="25" defaultSubtotal="1">
            <x v="100"/>
            <x v="101"/>
            <x v="102"/>
            <x v="103"/>
            <x v="104"/>
            <x v="105"/>
            <x v="106"/>
            <x v="107"/>
            <x v="108"/>
            <x v="109"/>
            <x v="110"/>
            <x v="111"/>
            <x v="112"/>
            <x v="113"/>
            <x v="114"/>
            <x v="115"/>
            <x v="116"/>
            <x v="117"/>
            <x v="118"/>
            <x v="119"/>
            <x v="120"/>
            <x v="121"/>
            <x v="122"/>
            <x v="123"/>
            <x v="124"/>
          </reference>
        </references>
      </pivotArea>
    </format>
    <format dxfId="1662">
      <pivotArea dataOnly="0" labelOnly="1" fieldPosition="0">
        <references count="1">
          <reference field="0" count="19">
            <x v="125"/>
            <x v="126"/>
            <x v="127"/>
            <x v="128"/>
            <x v="129"/>
            <x v="130"/>
            <x v="131"/>
            <x v="132"/>
            <x v="133"/>
            <x v="134"/>
            <x v="135"/>
            <x v="136"/>
            <x v="137"/>
            <x v="138"/>
            <x v="139"/>
            <x v="140"/>
            <x v="141"/>
            <x v="142"/>
            <x v="143"/>
          </reference>
        </references>
      </pivotArea>
    </format>
    <format dxfId="1661">
      <pivotArea dataOnly="0" labelOnly="1" fieldPosition="0">
        <references count="1">
          <reference field="0" count="19" defaultSubtotal="1">
            <x v="125"/>
            <x v="126"/>
            <x v="127"/>
            <x v="128"/>
            <x v="129"/>
            <x v="130"/>
            <x v="131"/>
            <x v="132"/>
            <x v="133"/>
            <x v="134"/>
            <x v="135"/>
            <x v="136"/>
            <x v="137"/>
            <x v="138"/>
            <x v="139"/>
            <x v="140"/>
            <x v="141"/>
            <x v="142"/>
            <x v="143"/>
          </reference>
        </references>
      </pivotArea>
    </format>
    <format dxfId="1660">
      <pivotArea dataOnly="0" labelOnly="1" grandRow="1" outline="0" fieldPosition="0"/>
    </format>
    <format dxfId="1659">
      <pivotArea dataOnly="0" labelOnly="1" fieldPosition="0">
        <references count="2">
          <reference field="0" count="1" selected="0">
            <x v="0"/>
          </reference>
          <reference field="1" count="2">
            <x v="430"/>
            <x v="431"/>
          </reference>
        </references>
      </pivotArea>
    </format>
    <format dxfId="1658">
      <pivotArea dataOnly="0" labelOnly="1" fieldPosition="0">
        <references count="2">
          <reference field="0" count="1" selected="0">
            <x v="1"/>
          </reference>
          <reference field="1" count="10">
            <x v="432"/>
            <x v="433"/>
            <x v="434"/>
            <x v="435"/>
            <x v="436"/>
            <x v="437"/>
            <x v="438"/>
            <x v="439"/>
            <x v="440"/>
            <x v="441"/>
          </reference>
        </references>
      </pivotArea>
    </format>
    <format dxfId="1657">
      <pivotArea dataOnly="0" labelOnly="1" fieldPosition="0">
        <references count="2">
          <reference field="0" count="1" selected="0">
            <x v="2"/>
          </reference>
          <reference field="1" count="6">
            <x v="442"/>
            <x v="443"/>
            <x v="444"/>
            <x v="445"/>
            <x v="446"/>
            <x v="447"/>
          </reference>
        </references>
      </pivotArea>
    </format>
    <format dxfId="1656">
      <pivotArea dataOnly="0" labelOnly="1" fieldPosition="0">
        <references count="2">
          <reference field="0" count="1" selected="0">
            <x v="3"/>
          </reference>
          <reference field="1" count="16">
            <x v="448"/>
            <x v="449"/>
            <x v="450"/>
            <x v="451"/>
            <x v="452"/>
            <x v="453"/>
            <x v="454"/>
            <x v="455"/>
            <x v="456"/>
            <x v="457"/>
            <x v="458"/>
            <x v="459"/>
            <x v="460"/>
            <x v="461"/>
            <x v="462"/>
            <x v="463"/>
          </reference>
        </references>
      </pivotArea>
    </format>
    <format dxfId="1655">
      <pivotArea dataOnly="0" labelOnly="1" fieldPosition="0">
        <references count="2">
          <reference field="0" count="1" selected="0">
            <x v="4"/>
          </reference>
          <reference field="1" count="6">
            <x v="464"/>
            <x v="465"/>
            <x v="466"/>
            <x v="467"/>
            <x v="468"/>
            <x v="469"/>
          </reference>
        </references>
      </pivotArea>
    </format>
    <format dxfId="1654">
      <pivotArea dataOnly="0" labelOnly="1" fieldPosition="0">
        <references count="2">
          <reference field="0" count="1" selected="0">
            <x v="5"/>
          </reference>
          <reference field="1" count="8">
            <x v="470"/>
            <x v="471"/>
            <x v="472"/>
            <x v="473"/>
            <x v="474"/>
            <x v="475"/>
            <x v="476"/>
            <x v="477"/>
          </reference>
        </references>
      </pivotArea>
    </format>
    <format dxfId="1653">
      <pivotArea dataOnly="0" labelOnly="1" fieldPosition="0">
        <references count="2">
          <reference field="0" count="1" selected="0">
            <x v="6"/>
          </reference>
          <reference field="1" count="5">
            <x v="478"/>
            <x v="479"/>
            <x v="480"/>
            <x v="481"/>
            <x v="482"/>
          </reference>
        </references>
      </pivotArea>
    </format>
    <format dxfId="1652">
      <pivotArea dataOnly="0" labelOnly="1" fieldPosition="0">
        <references count="2">
          <reference field="0" count="1" selected="0">
            <x v="7"/>
          </reference>
          <reference field="1" count="6">
            <x v="483"/>
            <x v="484"/>
            <x v="485"/>
            <x v="486"/>
            <x v="487"/>
            <x v="488"/>
          </reference>
        </references>
      </pivotArea>
    </format>
    <format dxfId="1651">
      <pivotArea dataOnly="0" labelOnly="1" fieldPosition="0">
        <references count="2">
          <reference field="0" count="1" selected="0">
            <x v="8"/>
          </reference>
          <reference field="1" count="6">
            <x v="489"/>
            <x v="490"/>
            <x v="491"/>
            <x v="492"/>
            <x v="493"/>
            <x v="494"/>
          </reference>
        </references>
      </pivotArea>
    </format>
    <format dxfId="1650">
      <pivotArea dataOnly="0" labelOnly="1" fieldPosition="0">
        <references count="2">
          <reference field="0" count="1" selected="0">
            <x v="9"/>
          </reference>
          <reference field="1" count="5">
            <x v="495"/>
            <x v="496"/>
            <x v="497"/>
            <x v="498"/>
            <x v="499"/>
          </reference>
        </references>
      </pivotArea>
    </format>
    <format dxfId="1649">
      <pivotArea dataOnly="0" labelOnly="1" fieldPosition="0">
        <references count="2">
          <reference field="0" count="1" selected="0">
            <x v="10"/>
          </reference>
          <reference field="1" count="3">
            <x v="500"/>
            <x v="501"/>
            <x v="502"/>
          </reference>
        </references>
      </pivotArea>
    </format>
    <format dxfId="1648">
      <pivotArea dataOnly="0" labelOnly="1" fieldPosition="0">
        <references count="2">
          <reference field="0" count="1" selected="0">
            <x v="11"/>
          </reference>
          <reference field="1" count="6">
            <x v="503"/>
            <x v="504"/>
            <x v="505"/>
            <x v="506"/>
            <x v="507"/>
            <x v="508"/>
          </reference>
        </references>
      </pivotArea>
    </format>
    <format dxfId="1647">
      <pivotArea dataOnly="0" labelOnly="1" fieldPosition="0">
        <references count="2">
          <reference field="0" count="1" selected="0">
            <x v="12"/>
          </reference>
          <reference field="1" count="5">
            <x v="509"/>
            <x v="510"/>
            <x v="511"/>
            <x v="512"/>
            <x v="513"/>
          </reference>
        </references>
      </pivotArea>
    </format>
    <format dxfId="1646">
      <pivotArea dataOnly="0" labelOnly="1" fieldPosition="0">
        <references count="2">
          <reference field="0" count="1" selected="0">
            <x v="13"/>
          </reference>
          <reference field="1" count="4">
            <x v="514"/>
            <x v="515"/>
            <x v="516"/>
            <x v="517"/>
          </reference>
        </references>
      </pivotArea>
    </format>
    <format dxfId="1645">
      <pivotArea dataOnly="0" labelOnly="1" fieldPosition="0">
        <references count="2">
          <reference field="0" count="1" selected="0">
            <x v="14"/>
          </reference>
          <reference field="1" count="17">
            <x v="518"/>
            <x v="519"/>
            <x v="520"/>
            <x v="521"/>
            <x v="522"/>
            <x v="523"/>
            <x v="524"/>
            <x v="525"/>
            <x v="526"/>
            <x v="527"/>
            <x v="528"/>
            <x v="529"/>
            <x v="530"/>
            <x v="531"/>
            <x v="532"/>
            <x v="533"/>
            <x v="534"/>
          </reference>
        </references>
      </pivotArea>
    </format>
    <format dxfId="1644">
      <pivotArea dataOnly="0" labelOnly="1" fieldPosition="0">
        <references count="2">
          <reference field="0" count="1" selected="0">
            <x v="15"/>
          </reference>
          <reference field="1" count="3">
            <x v="535"/>
            <x v="536"/>
            <x v="537"/>
          </reference>
        </references>
      </pivotArea>
    </format>
    <format dxfId="1643">
      <pivotArea dataOnly="0" labelOnly="1" fieldPosition="0">
        <references count="2">
          <reference field="0" count="1" selected="0">
            <x v="16"/>
          </reference>
          <reference field="1" count="11">
            <x v="538"/>
            <x v="539"/>
            <x v="540"/>
            <x v="541"/>
            <x v="542"/>
            <x v="543"/>
            <x v="544"/>
            <x v="545"/>
            <x v="546"/>
            <x v="547"/>
            <x v="548"/>
          </reference>
        </references>
      </pivotArea>
    </format>
    <format dxfId="1642">
      <pivotArea dataOnly="0" labelOnly="1" fieldPosition="0">
        <references count="2">
          <reference field="0" count="1" selected="0">
            <x v="17"/>
          </reference>
          <reference field="1" count="1">
            <x v="549"/>
          </reference>
        </references>
      </pivotArea>
    </format>
    <format dxfId="1641">
      <pivotArea dataOnly="0" labelOnly="1" fieldPosition="0">
        <references count="2">
          <reference field="0" count="1" selected="0">
            <x v="18"/>
          </reference>
          <reference field="1" count="3">
            <x v="550"/>
            <x v="551"/>
            <x v="552"/>
          </reference>
        </references>
      </pivotArea>
    </format>
    <format dxfId="1640">
      <pivotArea dataOnly="0" labelOnly="1" fieldPosition="0">
        <references count="2">
          <reference field="0" count="1" selected="0">
            <x v="19"/>
          </reference>
          <reference field="1" count="8">
            <x v="553"/>
            <x v="554"/>
            <x v="555"/>
            <x v="556"/>
            <x v="557"/>
            <x v="558"/>
            <x v="559"/>
            <x v="560"/>
          </reference>
        </references>
      </pivotArea>
    </format>
    <format dxfId="1639">
      <pivotArea dataOnly="0" labelOnly="1" fieldPosition="0">
        <references count="2">
          <reference field="0" count="1" selected="0">
            <x v="20"/>
          </reference>
          <reference field="1" count="9">
            <x v="561"/>
            <x v="562"/>
            <x v="563"/>
            <x v="564"/>
            <x v="565"/>
            <x v="566"/>
            <x v="567"/>
            <x v="568"/>
            <x v="569"/>
          </reference>
        </references>
      </pivotArea>
    </format>
    <format dxfId="1638">
      <pivotArea dataOnly="0" labelOnly="1" fieldPosition="0">
        <references count="2">
          <reference field="0" count="1" selected="0">
            <x v="21"/>
          </reference>
          <reference field="1" count="4">
            <x v="570"/>
            <x v="571"/>
            <x v="572"/>
            <x v="573"/>
          </reference>
        </references>
      </pivotArea>
    </format>
    <format dxfId="1637">
      <pivotArea dataOnly="0" labelOnly="1" fieldPosition="0">
        <references count="2">
          <reference field="0" count="1" selected="0">
            <x v="22"/>
          </reference>
          <reference field="1" count="3">
            <x v="574"/>
            <x v="575"/>
            <x v="576"/>
          </reference>
        </references>
      </pivotArea>
    </format>
    <format dxfId="1636">
      <pivotArea dataOnly="0" labelOnly="1" fieldPosition="0">
        <references count="2">
          <reference field="0" count="1" selected="0">
            <x v="23"/>
          </reference>
          <reference field="1" count="3">
            <x v="577"/>
            <x v="578"/>
            <x v="579"/>
          </reference>
        </references>
      </pivotArea>
    </format>
    <format dxfId="1635">
      <pivotArea dataOnly="0" labelOnly="1" fieldPosition="0">
        <references count="2">
          <reference field="0" count="1" selected="0">
            <x v="24"/>
          </reference>
          <reference field="1" count="2">
            <x v="580"/>
            <x v="581"/>
          </reference>
        </references>
      </pivotArea>
    </format>
    <format dxfId="1634">
      <pivotArea dataOnly="0" labelOnly="1" fieldPosition="0">
        <references count="2">
          <reference field="0" count="1" selected="0">
            <x v="25"/>
          </reference>
          <reference field="1" count="3">
            <x v="582"/>
            <x v="583"/>
            <x v="584"/>
          </reference>
        </references>
      </pivotArea>
    </format>
    <format dxfId="1633">
      <pivotArea dataOnly="0" labelOnly="1" fieldPosition="0">
        <references count="2">
          <reference field="0" count="1" selected="0">
            <x v="26"/>
          </reference>
          <reference field="1" count="4">
            <x v="585"/>
            <x v="586"/>
            <x v="587"/>
            <x v="588"/>
          </reference>
        </references>
      </pivotArea>
    </format>
    <format dxfId="1632">
      <pivotArea dataOnly="0" labelOnly="1" fieldPosition="0">
        <references count="2">
          <reference field="0" count="1" selected="0">
            <x v="27"/>
          </reference>
          <reference field="1" count="2">
            <x v="589"/>
            <x v="590"/>
          </reference>
        </references>
      </pivotArea>
    </format>
    <format dxfId="1631">
      <pivotArea dataOnly="0" labelOnly="1" fieldPosition="0">
        <references count="2">
          <reference field="0" count="1" selected="0">
            <x v="28"/>
          </reference>
          <reference field="1" count="3">
            <x v="591"/>
            <x v="592"/>
            <x v="593"/>
          </reference>
        </references>
      </pivotArea>
    </format>
    <format dxfId="1630">
      <pivotArea dataOnly="0" labelOnly="1" fieldPosition="0">
        <references count="2">
          <reference field="0" count="1" selected="0">
            <x v="29"/>
          </reference>
          <reference field="1" count="8">
            <x v="594"/>
            <x v="595"/>
            <x v="596"/>
            <x v="597"/>
            <x v="598"/>
            <x v="599"/>
            <x v="600"/>
            <x v="601"/>
          </reference>
        </references>
      </pivotArea>
    </format>
    <format dxfId="1629">
      <pivotArea dataOnly="0" labelOnly="1" fieldPosition="0">
        <references count="2">
          <reference field="0" count="1" selected="0">
            <x v="30"/>
          </reference>
          <reference field="1" count="7">
            <x v="602"/>
            <x v="603"/>
            <x v="604"/>
            <x v="605"/>
            <x v="606"/>
            <x v="607"/>
            <x v="608"/>
          </reference>
        </references>
      </pivotArea>
    </format>
    <format dxfId="1628">
      <pivotArea dataOnly="0" labelOnly="1" fieldPosition="0">
        <references count="2">
          <reference field="0" count="1" selected="0">
            <x v="31"/>
          </reference>
          <reference field="1" count="4">
            <x v="609"/>
            <x v="610"/>
            <x v="611"/>
            <x v="612"/>
          </reference>
        </references>
      </pivotArea>
    </format>
    <format dxfId="1627">
      <pivotArea dataOnly="0" labelOnly="1" fieldPosition="0">
        <references count="2">
          <reference field="0" count="1" selected="0">
            <x v="32"/>
          </reference>
          <reference field="1" count="1">
            <x v="613"/>
          </reference>
        </references>
      </pivotArea>
    </format>
    <format dxfId="1626">
      <pivotArea dataOnly="0" labelOnly="1" fieldPosition="0">
        <references count="2">
          <reference field="0" count="1" selected="0">
            <x v="33"/>
          </reference>
          <reference field="1" count="3">
            <x v="614"/>
            <x v="615"/>
            <x v="616"/>
          </reference>
        </references>
      </pivotArea>
    </format>
    <format dxfId="1625">
      <pivotArea dataOnly="0" labelOnly="1" fieldPosition="0">
        <references count="2">
          <reference field="0" count="1" selected="0">
            <x v="34"/>
          </reference>
          <reference field="1" count="4">
            <x v="617"/>
            <x v="618"/>
            <x v="619"/>
            <x v="620"/>
          </reference>
        </references>
      </pivotArea>
    </format>
    <format dxfId="1624">
      <pivotArea dataOnly="0" labelOnly="1" fieldPosition="0">
        <references count="2">
          <reference field="0" count="1" selected="0">
            <x v="35"/>
          </reference>
          <reference field="1" count="4">
            <x v="621"/>
            <x v="622"/>
            <x v="623"/>
            <x v="624"/>
          </reference>
        </references>
      </pivotArea>
    </format>
    <format dxfId="1623">
      <pivotArea dataOnly="0" labelOnly="1" fieldPosition="0">
        <references count="2">
          <reference field="0" count="1" selected="0">
            <x v="36"/>
          </reference>
          <reference field="1" count="5">
            <x v="625"/>
            <x v="626"/>
            <x v="627"/>
            <x v="628"/>
            <x v="629"/>
          </reference>
        </references>
      </pivotArea>
    </format>
    <format dxfId="1622">
      <pivotArea dataOnly="0" labelOnly="1" fieldPosition="0">
        <references count="2">
          <reference field="0" count="1" selected="0">
            <x v="37"/>
          </reference>
          <reference field="1" count="7">
            <x v="630"/>
            <x v="631"/>
            <x v="632"/>
            <x v="633"/>
            <x v="634"/>
            <x v="635"/>
            <x v="636"/>
          </reference>
        </references>
      </pivotArea>
    </format>
    <format dxfId="1621">
      <pivotArea dataOnly="0" labelOnly="1" fieldPosition="0">
        <references count="2">
          <reference field="0" count="1" selected="0">
            <x v="38"/>
          </reference>
          <reference field="1" count="11">
            <x v="637"/>
            <x v="638"/>
            <x v="639"/>
            <x v="640"/>
            <x v="641"/>
            <x v="642"/>
            <x v="643"/>
            <x v="644"/>
            <x v="645"/>
            <x v="646"/>
            <x v="647"/>
          </reference>
        </references>
      </pivotArea>
    </format>
    <format dxfId="1620">
      <pivotArea dataOnly="0" labelOnly="1" fieldPosition="0">
        <references count="2">
          <reference field="0" count="1" selected="0">
            <x v="39"/>
          </reference>
          <reference field="1" count="7">
            <x v="648"/>
            <x v="649"/>
            <x v="650"/>
            <x v="651"/>
            <x v="652"/>
            <x v="653"/>
            <x v="654"/>
          </reference>
        </references>
      </pivotArea>
    </format>
    <format dxfId="1619">
      <pivotArea dataOnly="0" labelOnly="1" fieldPosition="0">
        <references count="2">
          <reference field="0" count="1" selected="0">
            <x v="40"/>
          </reference>
          <reference field="1" count="7">
            <x v="655"/>
            <x v="656"/>
            <x v="657"/>
            <x v="658"/>
            <x v="659"/>
            <x v="660"/>
            <x v="661"/>
          </reference>
        </references>
      </pivotArea>
    </format>
    <format dxfId="1618">
      <pivotArea dataOnly="0" labelOnly="1" fieldPosition="0">
        <references count="2">
          <reference field="0" count="1" selected="0">
            <x v="41"/>
          </reference>
          <reference field="1" count="8">
            <x v="662"/>
            <x v="663"/>
            <x v="664"/>
            <x v="665"/>
            <x v="666"/>
            <x v="667"/>
            <x v="668"/>
            <x v="669"/>
          </reference>
        </references>
      </pivotArea>
    </format>
    <format dxfId="1617">
      <pivotArea dataOnly="0" labelOnly="1" fieldPosition="0">
        <references count="2">
          <reference field="0" count="1" selected="0">
            <x v="42"/>
          </reference>
          <reference field="1" count="4">
            <x v="670"/>
            <x v="671"/>
            <x v="672"/>
            <x v="673"/>
          </reference>
        </references>
      </pivotArea>
    </format>
    <format dxfId="1616">
      <pivotArea dataOnly="0" labelOnly="1" fieldPosition="0">
        <references count="2">
          <reference field="0" count="1" selected="0">
            <x v="43"/>
          </reference>
          <reference field="1" count="8">
            <x v="674"/>
            <x v="675"/>
            <x v="676"/>
            <x v="677"/>
            <x v="678"/>
            <x v="679"/>
            <x v="680"/>
            <x v="681"/>
          </reference>
        </references>
      </pivotArea>
    </format>
    <format dxfId="1615">
      <pivotArea dataOnly="0" labelOnly="1" fieldPosition="0">
        <references count="2">
          <reference field="0" count="1" selected="0">
            <x v="44"/>
          </reference>
          <reference field="1" count="7">
            <x v="682"/>
            <x v="683"/>
            <x v="684"/>
            <x v="685"/>
            <x v="686"/>
            <x v="687"/>
            <x v="688"/>
          </reference>
        </references>
      </pivotArea>
    </format>
    <format dxfId="1614">
      <pivotArea dataOnly="0" labelOnly="1" fieldPosition="0">
        <references count="2">
          <reference field="0" count="1" selected="0">
            <x v="45"/>
          </reference>
          <reference field="1" count="8">
            <x v="689"/>
            <x v="690"/>
            <x v="691"/>
            <x v="692"/>
            <x v="693"/>
            <x v="694"/>
            <x v="695"/>
            <x v="696"/>
          </reference>
        </references>
      </pivotArea>
    </format>
    <format dxfId="1613">
      <pivotArea dataOnly="0" labelOnly="1" fieldPosition="0">
        <references count="2">
          <reference field="0" count="1" selected="0">
            <x v="46"/>
          </reference>
          <reference field="1" count="14">
            <x v="697"/>
            <x v="698"/>
            <x v="699"/>
            <x v="700"/>
            <x v="701"/>
            <x v="702"/>
            <x v="703"/>
            <x v="704"/>
            <x v="705"/>
            <x v="706"/>
            <x v="707"/>
            <x v="708"/>
            <x v="709"/>
            <x v="710"/>
          </reference>
        </references>
      </pivotArea>
    </format>
    <format dxfId="1612">
      <pivotArea dataOnly="0" labelOnly="1" fieldPosition="0">
        <references count="2">
          <reference field="0" count="1" selected="0">
            <x v="47"/>
          </reference>
          <reference field="1" count="7">
            <x v="711"/>
            <x v="712"/>
            <x v="713"/>
            <x v="714"/>
            <x v="715"/>
            <x v="716"/>
            <x v="717"/>
          </reference>
        </references>
      </pivotArea>
    </format>
    <format dxfId="1611">
      <pivotArea dataOnly="0" labelOnly="1" fieldPosition="0">
        <references count="2">
          <reference field="0" count="1" selected="0">
            <x v="48"/>
          </reference>
          <reference field="1" count="5">
            <x v="718"/>
            <x v="719"/>
            <x v="720"/>
            <x v="721"/>
            <x v="722"/>
          </reference>
        </references>
      </pivotArea>
    </format>
    <format dxfId="1610">
      <pivotArea dataOnly="0" labelOnly="1" fieldPosition="0">
        <references count="2">
          <reference field="0" count="1" selected="0">
            <x v="49"/>
          </reference>
          <reference field="1" count="1">
            <x v="723"/>
          </reference>
        </references>
      </pivotArea>
    </format>
    <format dxfId="1609">
      <pivotArea dataOnly="0" labelOnly="1" fieldPosition="0">
        <references count="2">
          <reference field="0" count="1" selected="0">
            <x v="50"/>
          </reference>
          <reference field="1" count="7">
            <x v="724"/>
            <x v="725"/>
            <x v="726"/>
            <x v="727"/>
            <x v="728"/>
            <x v="729"/>
            <x v="730"/>
          </reference>
        </references>
      </pivotArea>
    </format>
    <format dxfId="1608">
      <pivotArea dataOnly="0" labelOnly="1" fieldPosition="0">
        <references count="2">
          <reference field="0" count="1" selected="0">
            <x v="51"/>
          </reference>
          <reference field="1" count="9">
            <x v="731"/>
            <x v="732"/>
            <x v="733"/>
            <x v="734"/>
            <x v="735"/>
            <x v="736"/>
            <x v="737"/>
            <x v="738"/>
            <x v="739"/>
          </reference>
        </references>
      </pivotArea>
    </format>
    <format dxfId="1607">
      <pivotArea dataOnly="0" labelOnly="1" fieldPosition="0">
        <references count="2">
          <reference field="0" count="1" selected="0">
            <x v="52"/>
          </reference>
          <reference field="1" count="3">
            <x v="740"/>
            <x v="741"/>
            <x v="742"/>
          </reference>
        </references>
      </pivotArea>
    </format>
    <format dxfId="1606">
      <pivotArea dataOnly="0" labelOnly="1" fieldPosition="0">
        <references count="2">
          <reference field="0" count="1" selected="0">
            <x v="53"/>
          </reference>
          <reference field="1" count="7">
            <x v="743"/>
            <x v="744"/>
            <x v="745"/>
            <x v="746"/>
            <x v="747"/>
            <x v="748"/>
            <x v="749"/>
          </reference>
        </references>
      </pivotArea>
    </format>
    <format dxfId="1605">
      <pivotArea dataOnly="0" labelOnly="1" fieldPosition="0">
        <references count="2">
          <reference field="0" count="1" selected="0">
            <x v="54"/>
          </reference>
          <reference field="1" count="15">
            <x v="750"/>
            <x v="751"/>
            <x v="752"/>
            <x v="753"/>
            <x v="754"/>
            <x v="755"/>
            <x v="756"/>
            <x v="757"/>
            <x v="758"/>
            <x v="759"/>
            <x v="760"/>
            <x v="761"/>
            <x v="762"/>
            <x v="763"/>
            <x v="764"/>
          </reference>
        </references>
      </pivotArea>
    </format>
    <format dxfId="1604">
      <pivotArea dataOnly="0" labelOnly="1" fieldPosition="0">
        <references count="2">
          <reference field="0" count="1" selected="0">
            <x v="55"/>
          </reference>
          <reference field="1" count="1">
            <x v="765"/>
          </reference>
        </references>
      </pivotArea>
    </format>
    <format dxfId="1603">
      <pivotArea dataOnly="0" labelOnly="1" fieldPosition="0">
        <references count="2">
          <reference field="0" count="1" selected="0">
            <x v="56"/>
          </reference>
          <reference field="1" count="4">
            <x v="766"/>
            <x v="767"/>
            <x v="768"/>
            <x v="769"/>
          </reference>
        </references>
      </pivotArea>
    </format>
    <format dxfId="1602">
      <pivotArea dataOnly="0" labelOnly="1" fieldPosition="0">
        <references count="2">
          <reference field="0" count="1" selected="0">
            <x v="57"/>
          </reference>
          <reference field="1" count="1">
            <x v="770"/>
          </reference>
        </references>
      </pivotArea>
    </format>
    <format dxfId="1601">
      <pivotArea dataOnly="0" labelOnly="1" fieldPosition="0">
        <references count="2">
          <reference field="0" count="1" selected="0">
            <x v="58"/>
          </reference>
          <reference field="1" count="4">
            <x v="771"/>
            <x v="772"/>
            <x v="773"/>
            <x v="774"/>
          </reference>
        </references>
      </pivotArea>
    </format>
    <format dxfId="1600">
      <pivotArea dataOnly="0" labelOnly="1" fieldPosition="0">
        <references count="2">
          <reference field="0" count="1" selected="0">
            <x v="59"/>
          </reference>
          <reference field="1" count="4">
            <x v="775"/>
            <x v="776"/>
            <x v="777"/>
            <x v="778"/>
          </reference>
        </references>
      </pivotArea>
    </format>
    <format dxfId="1599">
      <pivotArea dataOnly="0" labelOnly="1" fieldPosition="0">
        <references count="2">
          <reference field="0" count="1" selected="0">
            <x v="60"/>
          </reference>
          <reference field="1" count="1">
            <x v="779"/>
          </reference>
        </references>
      </pivotArea>
    </format>
    <format dxfId="1598">
      <pivotArea dataOnly="0" labelOnly="1" fieldPosition="0">
        <references count="2">
          <reference field="0" count="1" selected="0">
            <x v="61"/>
          </reference>
          <reference field="1" count="1">
            <x v="780"/>
          </reference>
        </references>
      </pivotArea>
    </format>
    <format dxfId="1597">
      <pivotArea dataOnly="0" labelOnly="1" fieldPosition="0">
        <references count="2">
          <reference field="0" count="1" selected="0">
            <x v="62"/>
          </reference>
          <reference field="1" count="1">
            <x v="781"/>
          </reference>
        </references>
      </pivotArea>
    </format>
    <format dxfId="1596">
      <pivotArea dataOnly="0" labelOnly="1" fieldPosition="0">
        <references count="2">
          <reference field="0" count="1" selected="0">
            <x v="63"/>
          </reference>
          <reference field="1" count="1">
            <x v="782"/>
          </reference>
        </references>
      </pivotArea>
    </format>
    <format dxfId="1595">
      <pivotArea dataOnly="0" labelOnly="1" fieldPosition="0">
        <references count="2">
          <reference field="0" count="1" selected="0">
            <x v="64"/>
          </reference>
          <reference field="1" count="1">
            <x v="783"/>
          </reference>
        </references>
      </pivotArea>
    </format>
    <format dxfId="1594">
      <pivotArea dataOnly="0" labelOnly="1" fieldPosition="0">
        <references count="2">
          <reference field="0" count="1" selected="0">
            <x v="65"/>
          </reference>
          <reference field="1" count="1">
            <x v="784"/>
          </reference>
        </references>
      </pivotArea>
    </format>
    <format dxfId="1593">
      <pivotArea dataOnly="0" labelOnly="1" fieldPosition="0">
        <references count="2">
          <reference field="0" count="1" selected="0">
            <x v="66"/>
          </reference>
          <reference field="1" count="1">
            <x v="785"/>
          </reference>
        </references>
      </pivotArea>
    </format>
    <format dxfId="1592">
      <pivotArea dataOnly="0" labelOnly="1" fieldPosition="0">
        <references count="2">
          <reference field="0" count="1" selected="0">
            <x v="67"/>
          </reference>
          <reference field="1" count="1">
            <x v="786"/>
          </reference>
        </references>
      </pivotArea>
    </format>
    <format dxfId="1591">
      <pivotArea dataOnly="0" labelOnly="1" fieldPosition="0">
        <references count="2">
          <reference field="0" count="1" selected="0">
            <x v="68"/>
          </reference>
          <reference field="1" count="1">
            <x v="787"/>
          </reference>
        </references>
      </pivotArea>
    </format>
    <format dxfId="1590">
      <pivotArea dataOnly="0" labelOnly="1" fieldPosition="0">
        <references count="2">
          <reference field="0" count="1" selected="0">
            <x v="69"/>
          </reference>
          <reference field="1" count="1">
            <x v="788"/>
          </reference>
        </references>
      </pivotArea>
    </format>
    <format dxfId="1589">
      <pivotArea dataOnly="0" labelOnly="1" fieldPosition="0">
        <references count="2">
          <reference field="0" count="1" selected="0">
            <x v="70"/>
          </reference>
          <reference field="1" count="1">
            <x v="789"/>
          </reference>
        </references>
      </pivotArea>
    </format>
    <format dxfId="1588">
      <pivotArea dataOnly="0" labelOnly="1" fieldPosition="0">
        <references count="2">
          <reference field="0" count="1" selected="0">
            <x v="71"/>
          </reference>
          <reference field="1" count="1">
            <x v="790"/>
          </reference>
        </references>
      </pivotArea>
    </format>
    <format dxfId="1587">
      <pivotArea dataOnly="0" labelOnly="1" fieldPosition="0">
        <references count="2">
          <reference field="0" count="1" selected="0">
            <x v="72"/>
          </reference>
          <reference field="1" count="1">
            <x v="791"/>
          </reference>
        </references>
      </pivotArea>
    </format>
    <format dxfId="1586">
      <pivotArea dataOnly="0" labelOnly="1" fieldPosition="0">
        <references count="2">
          <reference field="0" count="1" selected="0">
            <x v="73"/>
          </reference>
          <reference field="1" count="1">
            <x v="792"/>
          </reference>
        </references>
      </pivotArea>
    </format>
    <format dxfId="1585">
      <pivotArea dataOnly="0" labelOnly="1" fieldPosition="0">
        <references count="2">
          <reference field="0" count="1" selected="0">
            <x v="74"/>
          </reference>
          <reference field="1" count="1">
            <x v="793"/>
          </reference>
        </references>
      </pivotArea>
    </format>
    <format dxfId="1584">
      <pivotArea dataOnly="0" labelOnly="1" fieldPosition="0">
        <references count="2">
          <reference field="0" count="1" selected="0">
            <x v="75"/>
          </reference>
          <reference field="1" count="1">
            <x v="794"/>
          </reference>
        </references>
      </pivotArea>
    </format>
    <format dxfId="1583">
      <pivotArea dataOnly="0" labelOnly="1" fieldPosition="0">
        <references count="2">
          <reference field="0" count="1" selected="0">
            <x v="76"/>
          </reference>
          <reference field="1" count="1">
            <x v="795"/>
          </reference>
        </references>
      </pivotArea>
    </format>
    <format dxfId="1582">
      <pivotArea dataOnly="0" labelOnly="1" fieldPosition="0">
        <references count="2">
          <reference field="0" count="1" selected="0">
            <x v="77"/>
          </reference>
          <reference field="1" count="1">
            <x v="796"/>
          </reference>
        </references>
      </pivotArea>
    </format>
    <format dxfId="1581">
      <pivotArea dataOnly="0" labelOnly="1" fieldPosition="0">
        <references count="2">
          <reference field="0" count="1" selected="0">
            <x v="78"/>
          </reference>
          <reference field="1" count="1">
            <x v="797"/>
          </reference>
        </references>
      </pivotArea>
    </format>
    <format dxfId="1580">
      <pivotArea dataOnly="0" labelOnly="1" fieldPosition="0">
        <references count="2">
          <reference field="0" count="1" selected="0">
            <x v="79"/>
          </reference>
          <reference field="1" count="1">
            <x v="798"/>
          </reference>
        </references>
      </pivotArea>
    </format>
    <format dxfId="1579">
      <pivotArea dataOnly="0" labelOnly="1" fieldPosition="0">
        <references count="2">
          <reference field="0" count="1" selected="0">
            <x v="80"/>
          </reference>
          <reference field="1" count="1">
            <x v="799"/>
          </reference>
        </references>
      </pivotArea>
    </format>
    <format dxfId="1578">
      <pivotArea dataOnly="0" labelOnly="1" fieldPosition="0">
        <references count="2">
          <reference field="0" count="1" selected="0">
            <x v="81"/>
          </reference>
          <reference field="1" count="1">
            <x v="800"/>
          </reference>
        </references>
      </pivotArea>
    </format>
    <format dxfId="1577">
      <pivotArea dataOnly="0" labelOnly="1" fieldPosition="0">
        <references count="2">
          <reference field="0" count="1" selected="0">
            <x v="82"/>
          </reference>
          <reference field="1" count="1">
            <x v="801"/>
          </reference>
        </references>
      </pivotArea>
    </format>
    <format dxfId="1576">
      <pivotArea dataOnly="0" labelOnly="1" fieldPosition="0">
        <references count="2">
          <reference field="0" count="1" selected="0">
            <x v="83"/>
          </reference>
          <reference field="1" count="1">
            <x v="802"/>
          </reference>
        </references>
      </pivotArea>
    </format>
    <format dxfId="1575">
      <pivotArea dataOnly="0" labelOnly="1" fieldPosition="0">
        <references count="2">
          <reference field="0" count="1" selected="0">
            <x v="84"/>
          </reference>
          <reference field="1" count="1">
            <x v="803"/>
          </reference>
        </references>
      </pivotArea>
    </format>
    <format dxfId="1574">
      <pivotArea dataOnly="0" labelOnly="1" fieldPosition="0">
        <references count="2">
          <reference field="0" count="1" selected="0">
            <x v="85"/>
          </reference>
          <reference field="1" count="1">
            <x v="804"/>
          </reference>
        </references>
      </pivotArea>
    </format>
    <format dxfId="1573">
      <pivotArea dataOnly="0" labelOnly="1" fieldPosition="0">
        <references count="2">
          <reference field="0" count="1" selected="0">
            <x v="86"/>
          </reference>
          <reference field="1" count="1">
            <x v="805"/>
          </reference>
        </references>
      </pivotArea>
    </format>
    <format dxfId="1572">
      <pivotArea dataOnly="0" labelOnly="1" fieldPosition="0">
        <references count="2">
          <reference field="0" count="1" selected="0">
            <x v="87"/>
          </reference>
          <reference field="1" count="1">
            <x v="806"/>
          </reference>
        </references>
      </pivotArea>
    </format>
    <format dxfId="1571">
      <pivotArea dataOnly="0" labelOnly="1" fieldPosition="0">
        <references count="2">
          <reference field="0" count="1" selected="0">
            <x v="88"/>
          </reference>
          <reference field="1" count="1">
            <x v="807"/>
          </reference>
        </references>
      </pivotArea>
    </format>
    <format dxfId="1570">
      <pivotArea dataOnly="0" labelOnly="1" fieldPosition="0">
        <references count="2">
          <reference field="0" count="1" selected="0">
            <x v="89"/>
          </reference>
          <reference field="1" count="1">
            <x v="808"/>
          </reference>
        </references>
      </pivotArea>
    </format>
    <format dxfId="1569">
      <pivotArea dataOnly="0" labelOnly="1" fieldPosition="0">
        <references count="2">
          <reference field="0" count="1" selected="0">
            <x v="90"/>
          </reference>
          <reference field="1" count="1">
            <x v="809"/>
          </reference>
        </references>
      </pivotArea>
    </format>
    <format dxfId="1568">
      <pivotArea dataOnly="0" labelOnly="1" fieldPosition="0">
        <references count="2">
          <reference field="0" count="1" selected="0">
            <x v="91"/>
          </reference>
          <reference field="1" count="1">
            <x v="810"/>
          </reference>
        </references>
      </pivotArea>
    </format>
    <format dxfId="1567">
      <pivotArea dataOnly="0" labelOnly="1" fieldPosition="0">
        <references count="2">
          <reference field="0" count="1" selected="0">
            <x v="92"/>
          </reference>
          <reference field="1" count="1">
            <x v="811"/>
          </reference>
        </references>
      </pivotArea>
    </format>
    <format dxfId="1566">
      <pivotArea dataOnly="0" labelOnly="1" fieldPosition="0">
        <references count="2">
          <reference field="0" count="1" selected="0">
            <x v="93"/>
          </reference>
          <reference field="1" count="1">
            <x v="812"/>
          </reference>
        </references>
      </pivotArea>
    </format>
    <format dxfId="1565">
      <pivotArea dataOnly="0" labelOnly="1" fieldPosition="0">
        <references count="2">
          <reference field="0" count="1" selected="0">
            <x v="94"/>
          </reference>
          <reference field="1" count="1">
            <x v="813"/>
          </reference>
        </references>
      </pivotArea>
    </format>
    <format dxfId="1564">
      <pivotArea dataOnly="0" labelOnly="1" fieldPosition="0">
        <references count="2">
          <reference field="0" count="1" selected="0">
            <x v="95"/>
          </reference>
          <reference field="1" count="1">
            <x v="814"/>
          </reference>
        </references>
      </pivotArea>
    </format>
    <format dxfId="1563">
      <pivotArea dataOnly="0" labelOnly="1" fieldPosition="0">
        <references count="2">
          <reference field="0" count="1" selected="0">
            <x v="96"/>
          </reference>
          <reference field="1" count="1">
            <x v="815"/>
          </reference>
        </references>
      </pivotArea>
    </format>
    <format dxfId="1562">
      <pivotArea dataOnly="0" labelOnly="1" fieldPosition="0">
        <references count="2">
          <reference field="0" count="1" selected="0">
            <x v="97"/>
          </reference>
          <reference field="1" count="1">
            <x v="816"/>
          </reference>
        </references>
      </pivotArea>
    </format>
    <format dxfId="1561">
      <pivotArea dataOnly="0" labelOnly="1" fieldPosition="0">
        <references count="2">
          <reference field="0" count="1" selected="0">
            <x v="98"/>
          </reference>
          <reference field="1" count="1">
            <x v="817"/>
          </reference>
        </references>
      </pivotArea>
    </format>
    <format dxfId="1560">
      <pivotArea dataOnly="0" labelOnly="1" fieldPosition="0">
        <references count="2">
          <reference field="0" count="1" selected="0">
            <x v="99"/>
          </reference>
          <reference field="1" count="1">
            <x v="818"/>
          </reference>
        </references>
      </pivotArea>
    </format>
    <format dxfId="1559">
      <pivotArea dataOnly="0" labelOnly="1" fieldPosition="0">
        <references count="2">
          <reference field="0" count="1" selected="0">
            <x v="100"/>
          </reference>
          <reference field="1" count="1">
            <x v="819"/>
          </reference>
        </references>
      </pivotArea>
    </format>
    <format dxfId="1558">
      <pivotArea dataOnly="0" labelOnly="1" fieldPosition="0">
        <references count="2">
          <reference field="0" count="1" selected="0">
            <x v="101"/>
          </reference>
          <reference field="1" count="9">
            <x v="820"/>
            <x v="821"/>
            <x v="822"/>
            <x v="823"/>
            <x v="824"/>
            <x v="825"/>
            <x v="826"/>
            <x v="827"/>
            <x v="828"/>
          </reference>
        </references>
      </pivotArea>
    </format>
    <format dxfId="1557">
      <pivotArea dataOnly="0" labelOnly="1" fieldPosition="0">
        <references count="2">
          <reference field="0" count="1" selected="0">
            <x v="102"/>
          </reference>
          <reference field="1" count="1">
            <x v="829"/>
          </reference>
        </references>
      </pivotArea>
    </format>
    <format dxfId="1556">
      <pivotArea dataOnly="0" labelOnly="1" fieldPosition="0">
        <references count="2">
          <reference field="0" count="1" selected="0">
            <x v="103"/>
          </reference>
          <reference field="1" count="1">
            <x v="830"/>
          </reference>
        </references>
      </pivotArea>
    </format>
    <format dxfId="1555">
      <pivotArea dataOnly="0" labelOnly="1" fieldPosition="0">
        <references count="2">
          <reference field="0" count="1" selected="0">
            <x v="104"/>
          </reference>
          <reference field="1" count="1">
            <x v="831"/>
          </reference>
        </references>
      </pivotArea>
    </format>
    <format dxfId="1554">
      <pivotArea dataOnly="0" labelOnly="1" fieldPosition="0">
        <references count="2">
          <reference field="0" count="1" selected="0">
            <x v="105"/>
          </reference>
          <reference field="1" count="1">
            <x v="832"/>
          </reference>
        </references>
      </pivotArea>
    </format>
    <format dxfId="1553">
      <pivotArea dataOnly="0" labelOnly="1" fieldPosition="0">
        <references count="2">
          <reference field="0" count="1" selected="0">
            <x v="106"/>
          </reference>
          <reference field="1" count="1">
            <x v="833"/>
          </reference>
        </references>
      </pivotArea>
    </format>
    <format dxfId="1552">
      <pivotArea dataOnly="0" labelOnly="1" fieldPosition="0">
        <references count="2">
          <reference field="0" count="1" selected="0">
            <x v="107"/>
          </reference>
          <reference field="1" count="1">
            <x v="834"/>
          </reference>
        </references>
      </pivotArea>
    </format>
    <format dxfId="1551">
      <pivotArea dataOnly="0" labelOnly="1" fieldPosition="0">
        <references count="2">
          <reference field="0" count="1" selected="0">
            <x v="108"/>
          </reference>
          <reference field="1" count="2">
            <x v="835"/>
            <x v="836"/>
          </reference>
        </references>
      </pivotArea>
    </format>
    <format dxfId="1550">
      <pivotArea dataOnly="0" labelOnly="1" fieldPosition="0">
        <references count="2">
          <reference field="0" count="1" selected="0">
            <x v="109"/>
          </reference>
          <reference field="1" count="2">
            <x v="837"/>
            <x v="838"/>
          </reference>
        </references>
      </pivotArea>
    </format>
    <format dxfId="1549">
      <pivotArea dataOnly="0" labelOnly="1" fieldPosition="0">
        <references count="2">
          <reference field="0" count="1" selected="0">
            <x v="110"/>
          </reference>
          <reference field="1" count="1">
            <x v="839"/>
          </reference>
        </references>
      </pivotArea>
    </format>
    <format dxfId="1548">
      <pivotArea dataOnly="0" labelOnly="1" fieldPosition="0">
        <references count="2">
          <reference field="0" count="1" selected="0">
            <x v="111"/>
          </reference>
          <reference field="1" count="1">
            <x v="840"/>
          </reference>
        </references>
      </pivotArea>
    </format>
    <format dxfId="1547">
      <pivotArea dataOnly="0" labelOnly="1" fieldPosition="0">
        <references count="2">
          <reference field="0" count="1" selected="0">
            <x v="112"/>
          </reference>
          <reference field="1" count="1">
            <x v="841"/>
          </reference>
        </references>
      </pivotArea>
    </format>
    <format dxfId="1546">
      <pivotArea dataOnly="0" labelOnly="1" fieldPosition="0">
        <references count="2">
          <reference field="0" count="1" selected="0">
            <x v="113"/>
          </reference>
          <reference field="1" count="1">
            <x v="842"/>
          </reference>
        </references>
      </pivotArea>
    </format>
    <format dxfId="1545">
      <pivotArea dataOnly="0" labelOnly="1" fieldPosition="0">
        <references count="2">
          <reference field="0" count="1" selected="0">
            <x v="114"/>
          </reference>
          <reference field="1" count="1">
            <x v="843"/>
          </reference>
        </references>
      </pivotArea>
    </format>
    <format dxfId="1544">
      <pivotArea dataOnly="0" labelOnly="1" fieldPosition="0">
        <references count="2">
          <reference field="0" count="1" selected="0">
            <x v="115"/>
          </reference>
          <reference field="1" count="2">
            <x v="844"/>
            <x v="845"/>
          </reference>
        </references>
      </pivotArea>
    </format>
    <format dxfId="1543">
      <pivotArea dataOnly="0" labelOnly="1" fieldPosition="0">
        <references count="2">
          <reference field="0" count="1" selected="0">
            <x v="116"/>
          </reference>
          <reference field="1" count="1">
            <x v="846"/>
          </reference>
        </references>
      </pivotArea>
    </format>
    <format dxfId="1542">
      <pivotArea dataOnly="0" labelOnly="1" fieldPosition="0">
        <references count="2">
          <reference field="0" count="1" selected="0">
            <x v="117"/>
          </reference>
          <reference field="1" count="1">
            <x v="847"/>
          </reference>
        </references>
      </pivotArea>
    </format>
    <format dxfId="1541">
      <pivotArea dataOnly="0" labelOnly="1" fieldPosition="0">
        <references count="2">
          <reference field="0" count="1" selected="0">
            <x v="118"/>
          </reference>
          <reference field="1" count="1">
            <x v="848"/>
          </reference>
        </references>
      </pivotArea>
    </format>
    <format dxfId="1540">
      <pivotArea dataOnly="0" labelOnly="1" fieldPosition="0">
        <references count="2">
          <reference field="0" count="1" selected="0">
            <x v="119"/>
          </reference>
          <reference field="1" count="1">
            <x v="849"/>
          </reference>
        </references>
      </pivotArea>
    </format>
    <format dxfId="1539">
      <pivotArea dataOnly="0" labelOnly="1" fieldPosition="0">
        <references count="2">
          <reference field="0" count="1" selected="0">
            <x v="120"/>
          </reference>
          <reference field="1" count="1">
            <x v="850"/>
          </reference>
        </references>
      </pivotArea>
    </format>
    <format dxfId="1538">
      <pivotArea dataOnly="0" labelOnly="1" fieldPosition="0">
        <references count="2">
          <reference field="0" count="1" selected="0">
            <x v="121"/>
          </reference>
          <reference field="1" count="1">
            <x v="851"/>
          </reference>
        </references>
      </pivotArea>
    </format>
    <format dxfId="1537">
      <pivotArea dataOnly="0" labelOnly="1" fieldPosition="0">
        <references count="2">
          <reference field="0" count="1" selected="0">
            <x v="122"/>
          </reference>
          <reference field="1" count="1">
            <x v="852"/>
          </reference>
        </references>
      </pivotArea>
    </format>
    <format dxfId="1536">
      <pivotArea dataOnly="0" labelOnly="1" fieldPosition="0">
        <references count="2">
          <reference field="0" count="1" selected="0">
            <x v="123"/>
          </reference>
          <reference field="1" count="1">
            <x v="853"/>
          </reference>
        </references>
      </pivotArea>
    </format>
    <format dxfId="1535">
      <pivotArea dataOnly="0" labelOnly="1" fieldPosition="0">
        <references count="2">
          <reference field="0" count="1" selected="0">
            <x v="124"/>
          </reference>
          <reference field="1" count="1">
            <x v="854"/>
          </reference>
        </references>
      </pivotArea>
    </format>
    <format dxfId="1534">
      <pivotArea dataOnly="0" labelOnly="1" fieldPosition="0">
        <references count="2">
          <reference field="0" count="1" selected="0">
            <x v="125"/>
          </reference>
          <reference field="1" count="3">
            <x v="855"/>
            <x v="856"/>
            <x v="857"/>
          </reference>
        </references>
      </pivotArea>
    </format>
    <format dxfId="1533">
      <pivotArea dataOnly="0" labelOnly="1" fieldPosition="0">
        <references count="2">
          <reference field="0" count="1" selected="0">
            <x v="126"/>
          </reference>
          <reference field="1" count="1">
            <x v="858"/>
          </reference>
        </references>
      </pivotArea>
    </format>
    <format dxfId="1532">
      <pivotArea dataOnly="0" labelOnly="1" fieldPosition="0">
        <references count="2">
          <reference field="0" count="1" selected="0">
            <x v="127"/>
          </reference>
          <reference field="1" count="1">
            <x v="860"/>
          </reference>
        </references>
      </pivotArea>
    </format>
    <format dxfId="1531">
      <pivotArea dataOnly="0" labelOnly="1" fieldPosition="0">
        <references count="2">
          <reference field="0" count="1" selected="0">
            <x v="128"/>
          </reference>
          <reference field="1" count="1">
            <x v="863"/>
          </reference>
        </references>
      </pivotArea>
    </format>
    <format dxfId="1530">
      <pivotArea dataOnly="0" labelOnly="1" fieldPosition="0">
        <references count="2">
          <reference field="0" count="1" selected="0">
            <x v="129"/>
          </reference>
          <reference field="1" count="1">
            <x v="862"/>
          </reference>
        </references>
      </pivotArea>
    </format>
    <format dxfId="1529">
      <pivotArea dataOnly="0" labelOnly="1" fieldPosition="0">
        <references count="2">
          <reference field="0" count="1" selected="0">
            <x v="130"/>
          </reference>
          <reference field="1" count="1">
            <x v="859"/>
          </reference>
        </references>
      </pivotArea>
    </format>
    <format dxfId="1528">
      <pivotArea dataOnly="0" labelOnly="1" fieldPosition="0">
        <references count="2">
          <reference field="0" count="1" selected="0">
            <x v="131"/>
          </reference>
          <reference field="1" count="1">
            <x v="875"/>
          </reference>
        </references>
      </pivotArea>
    </format>
    <format dxfId="1527">
      <pivotArea dataOnly="0" labelOnly="1" fieldPosition="0">
        <references count="2">
          <reference field="0" count="1" selected="0">
            <x v="132"/>
          </reference>
          <reference field="1" count="1">
            <x v="864"/>
          </reference>
        </references>
      </pivotArea>
    </format>
    <format dxfId="1526">
      <pivotArea dataOnly="0" labelOnly="1" fieldPosition="0">
        <references count="2">
          <reference field="0" count="1" selected="0">
            <x v="133"/>
          </reference>
          <reference field="1" count="1">
            <x v="865"/>
          </reference>
        </references>
      </pivotArea>
    </format>
    <format dxfId="1525">
      <pivotArea dataOnly="0" labelOnly="1" fieldPosition="0">
        <references count="2">
          <reference field="0" count="1" selected="0">
            <x v="134"/>
          </reference>
          <reference field="1" count="2">
            <x v="866"/>
            <x v="867"/>
          </reference>
        </references>
      </pivotArea>
    </format>
    <format dxfId="1524">
      <pivotArea dataOnly="0" labelOnly="1" fieldPosition="0">
        <references count="2">
          <reference field="0" count="1" selected="0">
            <x v="135"/>
          </reference>
          <reference field="1" count="1">
            <x v="868"/>
          </reference>
        </references>
      </pivotArea>
    </format>
    <format dxfId="1523">
      <pivotArea dataOnly="0" labelOnly="1" fieldPosition="0">
        <references count="2">
          <reference field="0" count="1" selected="0">
            <x v="136"/>
          </reference>
          <reference field="1" count="1">
            <x v="869"/>
          </reference>
        </references>
      </pivotArea>
    </format>
    <format dxfId="1522">
      <pivotArea dataOnly="0" labelOnly="1" fieldPosition="0">
        <references count="2">
          <reference field="0" count="1" selected="0">
            <x v="137"/>
          </reference>
          <reference field="1" count="1">
            <x v="870"/>
          </reference>
        </references>
      </pivotArea>
    </format>
    <format dxfId="1521">
      <pivotArea dataOnly="0" labelOnly="1" fieldPosition="0">
        <references count="2">
          <reference field="0" count="1" selected="0">
            <x v="138"/>
          </reference>
          <reference field="1" count="1">
            <x v="871"/>
          </reference>
        </references>
      </pivotArea>
    </format>
    <format dxfId="1520">
      <pivotArea dataOnly="0" labelOnly="1" fieldPosition="0">
        <references count="2">
          <reference field="0" count="1" selected="0">
            <x v="139"/>
          </reference>
          <reference field="1" count="1">
            <x v="872"/>
          </reference>
        </references>
      </pivotArea>
    </format>
    <format dxfId="1519">
      <pivotArea dataOnly="0" labelOnly="1" fieldPosition="0">
        <references count="2">
          <reference field="0" count="1" selected="0">
            <x v="140"/>
          </reference>
          <reference field="1" count="1">
            <x v="873"/>
          </reference>
        </references>
      </pivotArea>
    </format>
    <format dxfId="1518">
      <pivotArea dataOnly="0" labelOnly="1" fieldPosition="0">
        <references count="2">
          <reference field="0" count="1" selected="0">
            <x v="141"/>
          </reference>
          <reference field="1" count="1">
            <x v="874"/>
          </reference>
        </references>
      </pivotArea>
    </format>
    <format dxfId="1517">
      <pivotArea dataOnly="0" labelOnly="1" fieldPosition="0">
        <references count="2">
          <reference field="0" count="1" selected="0">
            <x v="142"/>
          </reference>
          <reference field="1" count="1">
            <x v="861"/>
          </reference>
        </references>
      </pivotArea>
    </format>
    <format dxfId="1516">
      <pivotArea dataOnly="0" labelOnly="1" fieldPosition="0">
        <references count="2">
          <reference field="0" count="1" selected="0">
            <x v="143"/>
          </reference>
          <reference field="1" count="1">
            <x v="875"/>
          </reference>
        </references>
      </pivotArea>
    </format>
    <format dxfId="1515">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5056A37-CF7F-42BF-ABD5-B76159574306}" name="PivotTable15" cacheId="1"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W3:AB602" firstHeaderRow="0" firstDataRow="1" firstDataCol="2"/>
  <pivotFields count="18">
    <pivotField axis="axisRow" outline="0" showAll="0">
      <items count="147">
        <item x="1"/>
        <item x="2"/>
        <item x="3"/>
        <item x="4"/>
        <item x="5"/>
        <item x="6"/>
        <item x="7"/>
        <item x="8"/>
        <item x="9"/>
        <item x="10"/>
        <item x="11"/>
        <item x="12"/>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7"/>
        <item x="108"/>
        <item x="109"/>
        <item x="110"/>
        <item x="111"/>
        <item x="112"/>
        <item x="113"/>
        <item x="114"/>
        <item x="115"/>
        <item x="116"/>
        <item x="117"/>
        <item x="118"/>
        <item x="119"/>
        <item x="120"/>
        <item x="121"/>
        <item x="122"/>
        <item x="123"/>
        <item x="124"/>
        <item x="125"/>
        <item x="126"/>
        <item x="127"/>
        <item x="128"/>
        <item x="129"/>
        <item x="143"/>
        <item x="130"/>
        <item x="144"/>
        <item x="142"/>
        <item x="145"/>
        <item x="131"/>
        <item x="132"/>
        <item x="133"/>
        <item x="134"/>
        <item x="135"/>
        <item x="136"/>
        <item x="137"/>
        <item x="138"/>
        <item x="139"/>
        <item x="140"/>
        <item x="141"/>
        <item x="0"/>
        <item x="13"/>
        <item x="106"/>
        <item t="default"/>
      </items>
    </pivotField>
    <pivotField axis="axisRow" outline="0" showAll="0" defaultSubtotal="0">
      <items count="451">
        <item x="10"/>
        <item x="11"/>
        <item x="19"/>
        <item x="189"/>
        <item x="190"/>
        <item x="191"/>
        <item x="411"/>
        <item x="420"/>
        <item x="431"/>
        <item x="432"/>
        <item x="434"/>
        <item x="448"/>
        <item x="449"/>
        <item x="447"/>
        <item x="450"/>
        <item x="0"/>
        <item x="1"/>
        <item x="2"/>
        <item x="3"/>
        <item x="4"/>
        <item x="5"/>
        <item x="6"/>
        <item x="7"/>
        <item x="8"/>
        <item x="9"/>
        <item x="12"/>
        <item x="13"/>
        <item x="14"/>
        <item x="15"/>
        <item x="16"/>
        <item x="17"/>
        <item x="18"/>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7"/>
        <item x="408"/>
        <item x="409"/>
        <item x="410"/>
        <item x="412"/>
        <item x="413"/>
        <item x="414"/>
        <item x="415"/>
        <item x="416"/>
        <item x="417"/>
        <item x="418"/>
        <item x="419"/>
        <item x="421"/>
        <item x="422"/>
        <item x="423"/>
        <item x="424"/>
        <item x="425"/>
        <item x="426"/>
        <item x="427"/>
        <item x="428"/>
        <item x="429"/>
        <item x="430"/>
        <item x="433"/>
        <item x="435"/>
        <item x="436"/>
        <item x="437"/>
        <item x="438"/>
        <item x="439"/>
        <item x="440"/>
        <item x="441"/>
        <item x="442"/>
        <item x="443"/>
        <item x="444"/>
        <item x="445"/>
        <item x="446"/>
        <item x="80"/>
        <item x="81"/>
        <item x="82"/>
        <item x="83"/>
        <item x="406"/>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s>
  <rowFields count="2">
    <field x="0"/>
    <field x="1"/>
  </rowFields>
  <rowItems count="599">
    <i>
      <x/>
      <x v="16"/>
    </i>
    <i r="1">
      <x v="17"/>
    </i>
    <i t="default">
      <x/>
    </i>
    <i>
      <x v="1"/>
      <x/>
    </i>
    <i r="1">
      <x v="1"/>
    </i>
    <i r="1">
      <x v="18"/>
    </i>
    <i r="1">
      <x v="19"/>
    </i>
    <i r="1">
      <x v="20"/>
    </i>
    <i r="1">
      <x v="21"/>
    </i>
    <i r="1">
      <x v="22"/>
    </i>
    <i r="1">
      <x v="23"/>
    </i>
    <i r="1">
      <x v="24"/>
    </i>
    <i r="1">
      <x v="25"/>
    </i>
    <i t="default">
      <x v="1"/>
    </i>
    <i>
      <x v="2"/>
      <x v="26"/>
    </i>
    <i r="1">
      <x v="27"/>
    </i>
    <i r="1">
      <x v="28"/>
    </i>
    <i r="1">
      <x v="29"/>
    </i>
    <i r="1">
      <x v="30"/>
    </i>
    <i r="1">
      <x v="31"/>
    </i>
    <i t="default">
      <x v="2"/>
    </i>
    <i>
      <x v="3"/>
      <x v="2"/>
    </i>
    <i r="1">
      <x v="32"/>
    </i>
    <i r="1">
      <x v="33"/>
    </i>
    <i r="1">
      <x v="34"/>
    </i>
    <i r="1">
      <x v="35"/>
    </i>
    <i r="1">
      <x v="36"/>
    </i>
    <i r="1">
      <x v="37"/>
    </i>
    <i r="1">
      <x v="38"/>
    </i>
    <i r="1">
      <x v="39"/>
    </i>
    <i r="1">
      <x v="40"/>
    </i>
    <i r="1">
      <x v="41"/>
    </i>
    <i r="1">
      <x v="42"/>
    </i>
    <i r="1">
      <x v="43"/>
    </i>
    <i r="1">
      <x v="44"/>
    </i>
    <i r="1">
      <x v="45"/>
    </i>
    <i r="1">
      <x v="46"/>
    </i>
    <i t="default">
      <x v="3"/>
    </i>
    <i>
      <x v="4"/>
      <x v="47"/>
    </i>
    <i r="1">
      <x v="48"/>
    </i>
    <i r="1">
      <x v="49"/>
    </i>
    <i r="1">
      <x v="50"/>
    </i>
    <i r="1">
      <x v="51"/>
    </i>
    <i r="1">
      <x v="52"/>
    </i>
    <i t="default">
      <x v="4"/>
    </i>
    <i>
      <x v="5"/>
      <x v="53"/>
    </i>
    <i r="1">
      <x v="54"/>
    </i>
    <i r="1">
      <x v="55"/>
    </i>
    <i r="1">
      <x v="56"/>
    </i>
    <i r="1">
      <x v="57"/>
    </i>
    <i r="1">
      <x v="58"/>
    </i>
    <i r="1">
      <x v="59"/>
    </i>
    <i r="1">
      <x v="60"/>
    </i>
    <i t="default">
      <x v="5"/>
    </i>
    <i>
      <x v="6"/>
      <x v="61"/>
    </i>
    <i r="1">
      <x v="62"/>
    </i>
    <i r="1">
      <x v="63"/>
    </i>
    <i r="1">
      <x v="64"/>
    </i>
    <i r="1">
      <x v="65"/>
    </i>
    <i t="default">
      <x v="6"/>
    </i>
    <i>
      <x v="7"/>
      <x v="66"/>
    </i>
    <i r="1">
      <x v="67"/>
    </i>
    <i r="1">
      <x v="68"/>
    </i>
    <i r="1">
      <x v="69"/>
    </i>
    <i r="1">
      <x v="70"/>
    </i>
    <i r="1">
      <x v="71"/>
    </i>
    <i t="default">
      <x v="7"/>
    </i>
    <i>
      <x v="8"/>
      <x v="72"/>
    </i>
    <i r="1">
      <x v="73"/>
    </i>
    <i r="1">
      <x v="74"/>
    </i>
    <i r="1">
      <x v="75"/>
    </i>
    <i r="1">
      <x v="76"/>
    </i>
    <i r="1">
      <x v="77"/>
    </i>
    <i t="default">
      <x v="8"/>
    </i>
    <i>
      <x v="9"/>
      <x v="78"/>
    </i>
    <i r="1">
      <x v="79"/>
    </i>
    <i r="1">
      <x v="80"/>
    </i>
    <i r="1">
      <x v="81"/>
    </i>
    <i r="1">
      <x v="82"/>
    </i>
    <i t="default">
      <x v="9"/>
    </i>
    <i>
      <x v="10"/>
      <x v="83"/>
    </i>
    <i r="1">
      <x v="84"/>
    </i>
    <i r="1">
      <x v="85"/>
    </i>
    <i t="default">
      <x v="10"/>
    </i>
    <i>
      <x v="11"/>
      <x v="86"/>
    </i>
    <i r="1">
      <x v="87"/>
    </i>
    <i r="1">
      <x v="88"/>
    </i>
    <i r="1">
      <x v="89"/>
    </i>
    <i r="1">
      <x v="90"/>
    </i>
    <i r="1">
      <x v="91"/>
    </i>
    <i t="default">
      <x v="11"/>
    </i>
    <i>
      <x v="12"/>
      <x v="92"/>
    </i>
    <i r="1">
      <x v="93"/>
    </i>
    <i r="1">
      <x v="94"/>
    </i>
    <i r="1">
      <x v="95"/>
    </i>
    <i r="1">
      <x v="96"/>
    </i>
    <i t="default">
      <x v="12"/>
    </i>
    <i>
      <x v="13"/>
      <x v="97"/>
    </i>
    <i r="1">
      <x v="98"/>
    </i>
    <i r="1">
      <x v="99"/>
    </i>
    <i r="1">
      <x v="100"/>
    </i>
    <i t="default">
      <x v="13"/>
    </i>
    <i>
      <x v="14"/>
      <x v="101"/>
    </i>
    <i r="1">
      <x v="102"/>
    </i>
    <i r="1">
      <x v="103"/>
    </i>
    <i r="1">
      <x v="104"/>
    </i>
    <i r="1">
      <x v="105"/>
    </i>
    <i r="1">
      <x v="106"/>
    </i>
    <i r="1">
      <x v="107"/>
    </i>
    <i r="1">
      <x v="108"/>
    </i>
    <i r="1">
      <x v="109"/>
    </i>
    <i r="1">
      <x v="110"/>
    </i>
    <i r="1">
      <x v="111"/>
    </i>
    <i r="1">
      <x v="112"/>
    </i>
    <i r="1">
      <x v="113"/>
    </i>
    <i r="1">
      <x v="114"/>
    </i>
    <i r="1">
      <x v="115"/>
    </i>
    <i r="1">
      <x v="116"/>
    </i>
    <i r="1">
      <x v="117"/>
    </i>
    <i t="default">
      <x v="14"/>
    </i>
    <i>
      <x v="15"/>
      <x v="118"/>
    </i>
    <i r="1">
      <x v="119"/>
    </i>
    <i r="1">
      <x v="120"/>
    </i>
    <i t="default">
      <x v="15"/>
    </i>
    <i>
      <x v="16"/>
      <x v="121"/>
    </i>
    <i r="1">
      <x v="122"/>
    </i>
    <i r="1">
      <x v="123"/>
    </i>
    <i r="1">
      <x v="124"/>
    </i>
    <i r="1">
      <x v="125"/>
    </i>
    <i r="1">
      <x v="126"/>
    </i>
    <i r="1">
      <x v="127"/>
    </i>
    <i r="1">
      <x v="128"/>
    </i>
    <i r="1">
      <x v="129"/>
    </i>
    <i r="1">
      <x v="130"/>
    </i>
    <i r="1">
      <x v="131"/>
    </i>
    <i t="default">
      <x v="16"/>
    </i>
    <i>
      <x v="17"/>
      <x v="132"/>
    </i>
    <i t="default">
      <x v="17"/>
    </i>
    <i>
      <x v="18"/>
      <x v="133"/>
    </i>
    <i r="1">
      <x v="134"/>
    </i>
    <i r="1">
      <x v="135"/>
    </i>
    <i t="default">
      <x v="18"/>
    </i>
    <i>
      <x v="19"/>
      <x v="136"/>
    </i>
    <i r="1">
      <x v="137"/>
    </i>
    <i r="1">
      <x v="138"/>
    </i>
    <i r="1">
      <x v="139"/>
    </i>
    <i r="1">
      <x v="140"/>
    </i>
    <i r="1">
      <x v="141"/>
    </i>
    <i r="1">
      <x v="142"/>
    </i>
    <i r="1">
      <x v="143"/>
    </i>
    <i t="default">
      <x v="19"/>
    </i>
    <i>
      <x v="20"/>
      <x v="144"/>
    </i>
    <i r="1">
      <x v="145"/>
    </i>
    <i r="1">
      <x v="146"/>
    </i>
    <i r="1">
      <x v="147"/>
    </i>
    <i r="1">
      <x v="148"/>
    </i>
    <i r="1">
      <x v="149"/>
    </i>
    <i r="1">
      <x v="150"/>
    </i>
    <i r="1">
      <x v="151"/>
    </i>
    <i r="1">
      <x v="152"/>
    </i>
    <i t="default">
      <x v="20"/>
    </i>
    <i>
      <x v="21"/>
      <x v="153"/>
    </i>
    <i r="1">
      <x v="154"/>
    </i>
    <i r="1">
      <x v="155"/>
    </i>
    <i r="1">
      <x v="156"/>
    </i>
    <i t="default">
      <x v="21"/>
    </i>
    <i>
      <x v="22"/>
      <x v="157"/>
    </i>
    <i r="1">
      <x v="158"/>
    </i>
    <i r="1">
      <x v="159"/>
    </i>
    <i t="default">
      <x v="22"/>
    </i>
    <i>
      <x v="23"/>
      <x v="160"/>
    </i>
    <i r="1">
      <x v="161"/>
    </i>
    <i r="1">
      <x v="162"/>
    </i>
    <i t="default">
      <x v="23"/>
    </i>
    <i>
      <x v="24"/>
      <x v="163"/>
    </i>
    <i r="1">
      <x v="164"/>
    </i>
    <i t="default">
      <x v="24"/>
    </i>
    <i>
      <x v="25"/>
      <x v="165"/>
    </i>
    <i r="1">
      <x v="166"/>
    </i>
    <i r="1">
      <x v="167"/>
    </i>
    <i t="default">
      <x v="25"/>
    </i>
    <i>
      <x v="26"/>
      <x v="168"/>
    </i>
    <i r="1">
      <x v="169"/>
    </i>
    <i r="1">
      <x v="170"/>
    </i>
    <i r="1">
      <x v="171"/>
    </i>
    <i t="default">
      <x v="26"/>
    </i>
    <i>
      <x v="27"/>
      <x v="172"/>
    </i>
    <i r="1">
      <x v="173"/>
    </i>
    <i t="default">
      <x v="27"/>
    </i>
    <i>
      <x v="28"/>
      <x v="174"/>
    </i>
    <i r="1">
      <x v="175"/>
    </i>
    <i r="1">
      <x v="176"/>
    </i>
    <i t="default">
      <x v="28"/>
    </i>
    <i>
      <x v="29"/>
      <x v="177"/>
    </i>
    <i r="1">
      <x v="178"/>
    </i>
    <i r="1">
      <x v="179"/>
    </i>
    <i r="1">
      <x v="180"/>
    </i>
    <i r="1">
      <x v="181"/>
    </i>
    <i r="1">
      <x v="182"/>
    </i>
    <i r="1">
      <x v="183"/>
    </i>
    <i r="1">
      <x v="184"/>
    </i>
    <i t="default">
      <x v="29"/>
    </i>
    <i>
      <x v="30"/>
      <x v="185"/>
    </i>
    <i r="1">
      <x v="186"/>
    </i>
    <i r="1">
      <x v="187"/>
    </i>
    <i r="1">
      <x v="188"/>
    </i>
    <i r="1">
      <x v="189"/>
    </i>
    <i r="1">
      <x v="190"/>
    </i>
    <i r="1">
      <x v="191"/>
    </i>
    <i t="default">
      <x v="30"/>
    </i>
    <i>
      <x v="31"/>
      <x v="192"/>
    </i>
    <i r="1">
      <x v="193"/>
    </i>
    <i r="1">
      <x v="194"/>
    </i>
    <i r="1">
      <x v="195"/>
    </i>
    <i t="default">
      <x v="31"/>
    </i>
    <i>
      <x v="32"/>
      <x v="196"/>
    </i>
    <i t="default">
      <x v="32"/>
    </i>
    <i>
      <x v="33"/>
      <x v="3"/>
    </i>
    <i r="1">
      <x v="4"/>
    </i>
    <i r="1">
      <x v="5"/>
    </i>
    <i t="default">
      <x v="33"/>
    </i>
    <i>
      <x v="34"/>
      <x v="197"/>
    </i>
    <i r="1">
      <x v="198"/>
    </i>
    <i r="1">
      <x v="199"/>
    </i>
    <i r="1">
      <x v="200"/>
    </i>
    <i t="default">
      <x v="34"/>
    </i>
    <i>
      <x v="35"/>
      <x v="201"/>
    </i>
    <i r="1">
      <x v="202"/>
    </i>
    <i r="1">
      <x v="203"/>
    </i>
    <i r="1">
      <x v="204"/>
    </i>
    <i t="default">
      <x v="35"/>
    </i>
    <i>
      <x v="36"/>
      <x v="205"/>
    </i>
    <i r="1">
      <x v="206"/>
    </i>
    <i r="1">
      <x v="207"/>
    </i>
    <i r="1">
      <x v="208"/>
    </i>
    <i r="1">
      <x v="209"/>
    </i>
    <i t="default">
      <x v="36"/>
    </i>
    <i>
      <x v="37"/>
      <x v="210"/>
    </i>
    <i r="1">
      <x v="211"/>
    </i>
    <i r="1">
      <x v="212"/>
    </i>
    <i r="1">
      <x v="213"/>
    </i>
    <i r="1">
      <x v="214"/>
    </i>
    <i r="1">
      <x v="215"/>
    </i>
    <i r="1">
      <x v="216"/>
    </i>
    <i t="default">
      <x v="37"/>
    </i>
    <i>
      <x v="38"/>
      <x v="217"/>
    </i>
    <i r="1">
      <x v="218"/>
    </i>
    <i r="1">
      <x v="219"/>
    </i>
    <i r="1">
      <x v="220"/>
    </i>
    <i r="1">
      <x v="221"/>
    </i>
    <i r="1">
      <x v="222"/>
    </i>
    <i r="1">
      <x v="223"/>
    </i>
    <i r="1">
      <x v="224"/>
    </i>
    <i r="1">
      <x v="225"/>
    </i>
    <i r="1">
      <x v="226"/>
    </i>
    <i r="1">
      <x v="227"/>
    </i>
    <i t="default">
      <x v="38"/>
    </i>
    <i>
      <x v="39"/>
      <x v="228"/>
    </i>
    <i r="1">
      <x v="229"/>
    </i>
    <i r="1">
      <x v="230"/>
    </i>
    <i r="1">
      <x v="231"/>
    </i>
    <i r="1">
      <x v="232"/>
    </i>
    <i r="1">
      <x v="233"/>
    </i>
    <i r="1">
      <x v="234"/>
    </i>
    <i t="default">
      <x v="39"/>
    </i>
    <i>
      <x v="40"/>
      <x v="235"/>
    </i>
    <i r="1">
      <x v="236"/>
    </i>
    <i r="1">
      <x v="237"/>
    </i>
    <i r="1">
      <x v="238"/>
    </i>
    <i r="1">
      <x v="239"/>
    </i>
    <i r="1">
      <x v="240"/>
    </i>
    <i r="1">
      <x v="241"/>
    </i>
    <i t="default">
      <x v="40"/>
    </i>
    <i>
      <x v="41"/>
      <x v="242"/>
    </i>
    <i r="1">
      <x v="243"/>
    </i>
    <i r="1">
      <x v="244"/>
    </i>
    <i r="1">
      <x v="245"/>
    </i>
    <i r="1">
      <x v="246"/>
    </i>
    <i r="1">
      <x v="247"/>
    </i>
    <i r="1">
      <x v="248"/>
    </i>
    <i r="1">
      <x v="249"/>
    </i>
    <i t="default">
      <x v="41"/>
    </i>
    <i>
      <x v="42"/>
      <x v="250"/>
    </i>
    <i r="1">
      <x v="251"/>
    </i>
    <i r="1">
      <x v="252"/>
    </i>
    <i r="1">
      <x v="253"/>
    </i>
    <i t="default">
      <x v="42"/>
    </i>
    <i>
      <x v="43"/>
      <x v="254"/>
    </i>
    <i r="1">
      <x v="255"/>
    </i>
    <i r="1">
      <x v="256"/>
    </i>
    <i r="1">
      <x v="257"/>
    </i>
    <i r="1">
      <x v="258"/>
    </i>
    <i r="1">
      <x v="259"/>
    </i>
    <i r="1">
      <x v="260"/>
    </i>
    <i r="1">
      <x v="261"/>
    </i>
    <i t="default">
      <x v="43"/>
    </i>
    <i>
      <x v="44"/>
      <x v="262"/>
    </i>
    <i r="1">
      <x v="263"/>
    </i>
    <i r="1">
      <x v="264"/>
    </i>
    <i r="1">
      <x v="265"/>
    </i>
    <i r="1">
      <x v="266"/>
    </i>
    <i r="1">
      <x v="267"/>
    </i>
    <i r="1">
      <x v="268"/>
    </i>
    <i t="default">
      <x v="44"/>
    </i>
    <i>
      <x v="45"/>
      <x v="269"/>
    </i>
    <i r="1">
      <x v="270"/>
    </i>
    <i r="1">
      <x v="271"/>
    </i>
    <i r="1">
      <x v="272"/>
    </i>
    <i r="1">
      <x v="273"/>
    </i>
    <i r="1">
      <x v="274"/>
    </i>
    <i r="1">
      <x v="275"/>
    </i>
    <i r="1">
      <x v="276"/>
    </i>
    <i t="default">
      <x v="45"/>
    </i>
    <i>
      <x v="46"/>
      <x v="277"/>
    </i>
    <i r="1">
      <x v="278"/>
    </i>
    <i r="1">
      <x v="279"/>
    </i>
    <i r="1">
      <x v="280"/>
    </i>
    <i r="1">
      <x v="281"/>
    </i>
    <i r="1">
      <x v="282"/>
    </i>
    <i r="1">
      <x v="283"/>
    </i>
    <i r="1">
      <x v="284"/>
    </i>
    <i r="1">
      <x v="285"/>
    </i>
    <i r="1">
      <x v="286"/>
    </i>
    <i r="1">
      <x v="287"/>
    </i>
    <i r="1">
      <x v="288"/>
    </i>
    <i r="1">
      <x v="289"/>
    </i>
    <i r="1">
      <x v="290"/>
    </i>
    <i t="default">
      <x v="46"/>
    </i>
    <i>
      <x v="47"/>
      <x v="291"/>
    </i>
    <i r="1">
      <x v="292"/>
    </i>
    <i r="1">
      <x v="293"/>
    </i>
    <i r="1">
      <x v="294"/>
    </i>
    <i r="1">
      <x v="295"/>
    </i>
    <i r="1">
      <x v="296"/>
    </i>
    <i r="1">
      <x v="297"/>
    </i>
    <i t="default">
      <x v="47"/>
    </i>
    <i>
      <x v="48"/>
      <x v="298"/>
    </i>
    <i r="1">
      <x v="299"/>
    </i>
    <i r="1">
      <x v="300"/>
    </i>
    <i r="1">
      <x v="301"/>
    </i>
    <i r="1">
      <x v="302"/>
    </i>
    <i t="default">
      <x v="48"/>
    </i>
    <i>
      <x v="49"/>
      <x v="303"/>
    </i>
    <i t="default">
      <x v="49"/>
    </i>
    <i>
      <x v="50"/>
      <x v="304"/>
    </i>
    <i r="1">
      <x v="305"/>
    </i>
    <i r="1">
      <x v="306"/>
    </i>
    <i r="1">
      <x v="307"/>
    </i>
    <i r="1">
      <x v="308"/>
    </i>
    <i r="1">
      <x v="309"/>
    </i>
    <i r="1">
      <x v="310"/>
    </i>
    <i t="default">
      <x v="50"/>
    </i>
    <i>
      <x v="51"/>
      <x v="311"/>
    </i>
    <i r="1">
      <x v="312"/>
    </i>
    <i r="1">
      <x v="313"/>
    </i>
    <i r="1">
      <x v="314"/>
    </i>
    <i r="1">
      <x v="315"/>
    </i>
    <i r="1">
      <x v="316"/>
    </i>
    <i r="1">
      <x v="317"/>
    </i>
    <i r="1">
      <x v="318"/>
    </i>
    <i r="1">
      <x v="319"/>
    </i>
    <i t="default">
      <x v="51"/>
    </i>
    <i>
      <x v="52"/>
      <x v="320"/>
    </i>
    <i r="1">
      <x v="321"/>
    </i>
    <i r="1">
      <x v="322"/>
    </i>
    <i t="default">
      <x v="52"/>
    </i>
    <i>
      <x v="53"/>
      <x v="323"/>
    </i>
    <i r="1">
      <x v="324"/>
    </i>
    <i r="1">
      <x v="325"/>
    </i>
    <i r="1">
      <x v="326"/>
    </i>
    <i r="1">
      <x v="327"/>
    </i>
    <i r="1">
      <x v="328"/>
    </i>
    <i r="1">
      <x v="329"/>
    </i>
    <i t="default">
      <x v="53"/>
    </i>
    <i>
      <x v="54"/>
      <x v="330"/>
    </i>
    <i r="1">
      <x v="331"/>
    </i>
    <i r="1">
      <x v="332"/>
    </i>
    <i r="1">
      <x v="333"/>
    </i>
    <i r="1">
      <x v="334"/>
    </i>
    <i r="1">
      <x v="335"/>
    </i>
    <i r="1">
      <x v="336"/>
    </i>
    <i r="1">
      <x v="337"/>
    </i>
    <i r="1">
      <x v="338"/>
    </i>
    <i r="1">
      <x v="339"/>
    </i>
    <i r="1">
      <x v="340"/>
    </i>
    <i r="1">
      <x v="341"/>
    </i>
    <i r="1">
      <x v="342"/>
    </i>
    <i r="1">
      <x v="343"/>
    </i>
    <i r="1">
      <x v="344"/>
    </i>
    <i t="default">
      <x v="54"/>
    </i>
    <i>
      <x v="55"/>
      <x v="345"/>
    </i>
    <i t="default">
      <x v="55"/>
    </i>
    <i>
      <x v="56"/>
      <x v="346"/>
    </i>
    <i r="1">
      <x v="347"/>
    </i>
    <i r="1">
      <x v="348"/>
    </i>
    <i r="1">
      <x v="349"/>
    </i>
    <i t="default">
      <x v="56"/>
    </i>
    <i>
      <x v="57"/>
      <x v="350"/>
    </i>
    <i t="default">
      <x v="57"/>
    </i>
    <i>
      <x v="58"/>
      <x v="351"/>
    </i>
    <i r="1">
      <x v="352"/>
    </i>
    <i r="1">
      <x v="353"/>
    </i>
    <i r="1">
      <x v="354"/>
    </i>
    <i t="default">
      <x v="58"/>
    </i>
    <i>
      <x v="59"/>
      <x v="355"/>
    </i>
    <i r="1">
      <x v="356"/>
    </i>
    <i r="1">
      <x v="357"/>
    </i>
    <i r="1">
      <x v="358"/>
    </i>
    <i t="default">
      <x v="59"/>
    </i>
    <i>
      <x v="60"/>
      <x v="359"/>
    </i>
    <i t="default">
      <x v="60"/>
    </i>
    <i>
      <x v="61"/>
      <x v="360"/>
    </i>
    <i t="default">
      <x v="61"/>
    </i>
    <i>
      <x v="62"/>
      <x v="361"/>
    </i>
    <i t="default">
      <x v="62"/>
    </i>
    <i>
      <x v="63"/>
      <x v="362"/>
    </i>
    <i t="default">
      <x v="63"/>
    </i>
    <i>
      <x v="64"/>
      <x v="363"/>
    </i>
    <i t="default">
      <x v="64"/>
    </i>
    <i>
      <x v="65"/>
      <x v="364"/>
    </i>
    <i t="default">
      <x v="65"/>
    </i>
    <i>
      <x v="66"/>
      <x v="365"/>
    </i>
    <i t="default">
      <x v="66"/>
    </i>
    <i>
      <x v="67"/>
      <x v="366"/>
    </i>
    <i t="default">
      <x v="67"/>
    </i>
    <i>
      <x v="68"/>
      <x v="367"/>
    </i>
    <i t="default">
      <x v="68"/>
    </i>
    <i>
      <x v="69"/>
      <x v="368"/>
    </i>
    <i t="default">
      <x v="69"/>
    </i>
    <i>
      <x v="70"/>
      <x v="369"/>
    </i>
    <i t="default">
      <x v="70"/>
    </i>
    <i>
      <x v="71"/>
      <x v="370"/>
    </i>
    <i t="default">
      <x v="71"/>
    </i>
    <i>
      <x v="72"/>
      <x v="371"/>
    </i>
    <i t="default">
      <x v="72"/>
    </i>
    <i>
      <x v="73"/>
      <x v="372"/>
    </i>
    <i t="default">
      <x v="73"/>
    </i>
    <i>
      <x v="74"/>
      <x v="373"/>
    </i>
    <i t="default">
      <x v="74"/>
    </i>
    <i>
      <x v="75"/>
      <x v="374"/>
    </i>
    <i t="default">
      <x v="75"/>
    </i>
    <i>
      <x v="76"/>
      <x v="375"/>
    </i>
    <i t="default">
      <x v="76"/>
    </i>
    <i>
      <x v="77"/>
      <x v="376"/>
    </i>
    <i t="default">
      <x v="77"/>
    </i>
    <i>
      <x v="78"/>
      <x v="377"/>
    </i>
    <i t="default">
      <x v="78"/>
    </i>
    <i>
      <x v="79"/>
      <x v="378"/>
    </i>
    <i t="default">
      <x v="79"/>
    </i>
    <i>
      <x v="80"/>
      <x v="379"/>
    </i>
    <i t="default">
      <x v="80"/>
    </i>
    <i>
      <x v="81"/>
      <x v="380"/>
    </i>
    <i t="default">
      <x v="81"/>
    </i>
    <i>
      <x v="82"/>
      <x v="381"/>
    </i>
    <i t="default">
      <x v="82"/>
    </i>
    <i>
      <x v="83"/>
      <x v="382"/>
    </i>
    <i t="default">
      <x v="83"/>
    </i>
    <i>
      <x v="84"/>
      <x v="383"/>
    </i>
    <i t="default">
      <x v="84"/>
    </i>
    <i>
      <x v="85"/>
      <x v="384"/>
    </i>
    <i t="default">
      <x v="85"/>
    </i>
    <i>
      <x v="86"/>
      <x v="385"/>
    </i>
    <i t="default">
      <x v="86"/>
    </i>
    <i>
      <x v="87"/>
      <x v="386"/>
    </i>
    <i t="default">
      <x v="87"/>
    </i>
    <i>
      <x v="88"/>
      <x v="387"/>
    </i>
    <i t="default">
      <x v="88"/>
    </i>
    <i>
      <x v="89"/>
      <x v="388"/>
    </i>
    <i t="default">
      <x v="89"/>
    </i>
    <i>
      <x v="90"/>
      <x v="389"/>
    </i>
    <i t="default">
      <x v="90"/>
    </i>
    <i>
      <x v="91"/>
      <x v="390"/>
    </i>
    <i t="default">
      <x v="91"/>
    </i>
    <i>
      <x v="92"/>
      <x v="391"/>
    </i>
    <i t="default">
      <x v="92"/>
    </i>
    <i>
      <x v="93"/>
      <x v="392"/>
    </i>
    <i t="default">
      <x v="93"/>
    </i>
    <i>
      <x v="94"/>
      <x v="393"/>
    </i>
    <i t="default">
      <x v="94"/>
    </i>
    <i>
      <x v="95"/>
      <x v="394"/>
    </i>
    <i t="default">
      <x v="95"/>
    </i>
    <i>
      <x v="96"/>
      <x v="395"/>
    </i>
    <i t="default">
      <x v="96"/>
    </i>
    <i>
      <x v="97"/>
      <x v="396"/>
    </i>
    <i t="default">
      <x v="97"/>
    </i>
    <i>
      <x v="98"/>
      <x v="397"/>
    </i>
    <i t="default">
      <x v="98"/>
    </i>
    <i>
      <x v="99"/>
      <x v="398"/>
    </i>
    <i t="default">
      <x v="99"/>
    </i>
    <i>
      <x v="100"/>
      <x v="399"/>
    </i>
    <i t="default">
      <x v="100"/>
    </i>
    <i>
      <x v="101"/>
      <x v="400"/>
    </i>
    <i r="1">
      <x v="401"/>
    </i>
    <i r="1">
      <x v="402"/>
    </i>
    <i r="1">
      <x v="403"/>
    </i>
    <i r="1">
      <x v="404"/>
    </i>
    <i r="1">
      <x v="405"/>
    </i>
    <i r="1">
      <x v="406"/>
    </i>
    <i r="1">
      <x v="407"/>
    </i>
    <i r="1">
      <x v="408"/>
    </i>
    <i t="default">
      <x v="101"/>
    </i>
    <i>
      <x v="102"/>
      <x v="409"/>
    </i>
    <i t="default">
      <x v="102"/>
    </i>
    <i>
      <x v="103"/>
      <x v="410"/>
    </i>
    <i t="default">
      <x v="103"/>
    </i>
    <i>
      <x v="104"/>
      <x v="411"/>
    </i>
    <i t="default">
      <x v="104"/>
    </i>
    <i>
      <x v="105"/>
      <x v="412"/>
    </i>
    <i t="default">
      <x v="105"/>
    </i>
    <i>
      <x v="106"/>
      <x v="413"/>
    </i>
    <i t="default">
      <x v="106"/>
    </i>
    <i>
      <x v="107"/>
      <x v="414"/>
    </i>
    <i t="default">
      <x v="107"/>
    </i>
    <i>
      <x v="108"/>
      <x v="6"/>
    </i>
    <i r="1">
      <x v="415"/>
    </i>
    <i t="default">
      <x v="108"/>
    </i>
    <i>
      <x v="109"/>
      <x v="416"/>
    </i>
    <i r="1">
      <x v="417"/>
    </i>
    <i t="default">
      <x v="109"/>
    </i>
    <i>
      <x v="110"/>
      <x v="418"/>
    </i>
    <i t="default">
      <x v="110"/>
    </i>
    <i>
      <x v="111"/>
      <x v="419"/>
    </i>
    <i t="default">
      <x v="111"/>
    </i>
    <i>
      <x v="112"/>
      <x v="420"/>
    </i>
    <i t="default">
      <x v="112"/>
    </i>
    <i>
      <x v="113"/>
      <x v="421"/>
    </i>
    <i t="default">
      <x v="113"/>
    </i>
    <i>
      <x v="114"/>
      <x v="422"/>
    </i>
    <i t="default">
      <x v="114"/>
    </i>
    <i>
      <x v="115"/>
      <x v="7"/>
    </i>
    <i r="1">
      <x v="423"/>
    </i>
    <i t="default">
      <x v="115"/>
    </i>
    <i>
      <x v="116"/>
      <x v="424"/>
    </i>
    <i t="default">
      <x v="116"/>
    </i>
    <i>
      <x v="117"/>
      <x v="425"/>
    </i>
    <i t="default">
      <x v="117"/>
    </i>
    <i>
      <x v="118"/>
      <x v="426"/>
    </i>
    <i t="default">
      <x v="118"/>
    </i>
    <i>
      <x v="119"/>
      <x v="427"/>
    </i>
    <i t="default">
      <x v="119"/>
    </i>
    <i>
      <x v="120"/>
      <x v="428"/>
    </i>
    <i t="default">
      <x v="120"/>
    </i>
    <i>
      <x v="121"/>
      <x v="429"/>
    </i>
    <i t="default">
      <x v="121"/>
    </i>
    <i>
      <x v="122"/>
      <x v="430"/>
    </i>
    <i t="default">
      <x v="122"/>
    </i>
    <i>
      <x v="123"/>
      <x v="431"/>
    </i>
    <i t="default">
      <x v="123"/>
    </i>
    <i>
      <x v="124"/>
      <x v="432"/>
    </i>
    <i t="default">
      <x v="124"/>
    </i>
    <i>
      <x v="125"/>
      <x v="8"/>
    </i>
    <i r="1">
      <x v="9"/>
    </i>
    <i r="1">
      <x v="433"/>
    </i>
    <i t="default">
      <x v="125"/>
    </i>
    <i>
      <x v="126"/>
      <x v="10"/>
    </i>
    <i t="default">
      <x v="126"/>
    </i>
    <i>
      <x v="127"/>
      <x v="11"/>
    </i>
    <i t="default">
      <x v="127"/>
    </i>
    <i>
      <x v="128"/>
      <x v="15"/>
    </i>
    <i t="default">
      <x v="128"/>
    </i>
    <i>
      <x v="129"/>
      <x v="12"/>
    </i>
    <i t="default">
      <x v="129"/>
    </i>
    <i>
      <x v="130"/>
      <x v="13"/>
    </i>
    <i t="default">
      <x v="130"/>
    </i>
    <i>
      <x v="131"/>
      <x v="14"/>
    </i>
    <i t="default">
      <x v="131"/>
    </i>
    <i>
      <x v="132"/>
      <x v="434"/>
    </i>
    <i t="default">
      <x v="132"/>
    </i>
    <i>
      <x v="133"/>
      <x v="435"/>
    </i>
    <i t="default">
      <x v="133"/>
    </i>
    <i>
      <x v="134"/>
      <x v="436"/>
    </i>
    <i r="1">
      <x v="437"/>
    </i>
    <i t="default">
      <x v="134"/>
    </i>
    <i>
      <x v="135"/>
      <x v="438"/>
    </i>
    <i t="default">
      <x v="135"/>
    </i>
    <i>
      <x v="136"/>
      <x v="439"/>
    </i>
    <i t="default">
      <x v="136"/>
    </i>
    <i>
      <x v="137"/>
      <x v="440"/>
    </i>
    <i t="default">
      <x v="137"/>
    </i>
    <i>
      <x v="138"/>
      <x v="441"/>
    </i>
    <i t="default">
      <x v="138"/>
    </i>
    <i>
      <x v="139"/>
      <x v="442"/>
    </i>
    <i t="default">
      <x v="139"/>
    </i>
    <i>
      <x v="140"/>
      <x v="443"/>
    </i>
    <i t="default">
      <x v="140"/>
    </i>
    <i>
      <x v="141"/>
      <x v="444"/>
    </i>
    <i t="default">
      <x v="141"/>
    </i>
    <i>
      <x v="142"/>
      <x v="445"/>
    </i>
    <i t="default">
      <x v="142"/>
    </i>
    <i>
      <x v="143"/>
      <x v="15"/>
    </i>
    <i t="default">
      <x v="143"/>
    </i>
    <i>
      <x v="144"/>
      <x v="446"/>
    </i>
    <i r="1">
      <x v="447"/>
    </i>
    <i r="1">
      <x v="448"/>
    </i>
    <i r="1">
      <x v="449"/>
    </i>
    <i t="default">
      <x v="144"/>
    </i>
    <i>
      <x v="145"/>
      <x v="450"/>
    </i>
    <i t="default">
      <x v="145"/>
    </i>
    <i t="grand">
      <x/>
    </i>
  </rowItems>
  <colFields count="1">
    <field x="-2"/>
  </colFields>
  <colItems count="4">
    <i>
      <x/>
    </i>
    <i i="1">
      <x v="1"/>
    </i>
    <i i="2">
      <x v="2"/>
    </i>
    <i i="3">
      <x v="3"/>
    </i>
  </colItems>
  <dataFields count="4">
    <dataField name="Sum of FCCS_Managed Data" fld="14" baseField="0" baseItem="0"/>
    <dataField name="Sum of FCCS_Journal Input" fld="15" baseField="0" baseItem="0"/>
    <dataField name="Sum of FCCS_Other Data" fld="16" baseField="0" baseItem="0"/>
    <dataField name="Sum of FCCS_Total Data Source" fld="17" baseField="0" baseItem="0"/>
  </dataFields>
  <formats count="453">
    <format dxfId="2420">
      <pivotArea dataOnly="0" outline="0" fieldPosition="0">
        <references count="1">
          <reference field="0" count="0" defaultSubtotal="1"/>
        </references>
      </pivotArea>
    </format>
    <format dxfId="2419">
      <pivotArea field="0" type="button" dataOnly="0" labelOnly="1" outline="0" axis="axisRow" fieldPosition="0"/>
    </format>
    <format dxfId="2418">
      <pivotArea dataOnly="0" labelOnly="1" fieldPosition="0">
        <references count="1">
          <reference field="0" count="1">
            <x v="0"/>
          </reference>
        </references>
      </pivotArea>
    </format>
    <format dxfId="2417">
      <pivotArea dataOnly="0" labelOnly="1" offset="A256" fieldPosition="0">
        <references count="1">
          <reference field="0" count="1" defaultSubtotal="1">
            <x v="0"/>
          </reference>
        </references>
      </pivotArea>
    </format>
    <format dxfId="2416">
      <pivotArea dataOnly="0" labelOnly="1" fieldPosition="0">
        <references count="1">
          <reference field="0" count="1">
            <x v="1"/>
          </reference>
        </references>
      </pivotArea>
    </format>
    <format dxfId="2415">
      <pivotArea dataOnly="0" labelOnly="1" offset="A256" fieldPosition="0">
        <references count="1">
          <reference field="0" count="1" defaultSubtotal="1">
            <x v="1"/>
          </reference>
        </references>
      </pivotArea>
    </format>
    <format dxfId="2414">
      <pivotArea dataOnly="0" labelOnly="1" fieldPosition="0">
        <references count="1">
          <reference field="0" count="1">
            <x v="2"/>
          </reference>
        </references>
      </pivotArea>
    </format>
    <format dxfId="2413">
      <pivotArea dataOnly="0" labelOnly="1" offset="A256" fieldPosition="0">
        <references count="1">
          <reference field="0" count="1" defaultSubtotal="1">
            <x v="2"/>
          </reference>
        </references>
      </pivotArea>
    </format>
    <format dxfId="2412">
      <pivotArea dataOnly="0" labelOnly="1" fieldPosition="0">
        <references count="1">
          <reference field="0" count="1">
            <x v="3"/>
          </reference>
        </references>
      </pivotArea>
    </format>
    <format dxfId="2411">
      <pivotArea dataOnly="0" labelOnly="1" offset="A256" fieldPosition="0">
        <references count="1">
          <reference field="0" count="1" defaultSubtotal="1">
            <x v="3"/>
          </reference>
        </references>
      </pivotArea>
    </format>
    <format dxfId="2410">
      <pivotArea dataOnly="0" labelOnly="1" fieldPosition="0">
        <references count="1">
          <reference field="0" count="1">
            <x v="4"/>
          </reference>
        </references>
      </pivotArea>
    </format>
    <format dxfId="2409">
      <pivotArea dataOnly="0" labelOnly="1" offset="A256" fieldPosition="0">
        <references count="1">
          <reference field="0" count="1" defaultSubtotal="1">
            <x v="4"/>
          </reference>
        </references>
      </pivotArea>
    </format>
    <format dxfId="2408">
      <pivotArea dataOnly="0" labelOnly="1" fieldPosition="0">
        <references count="1">
          <reference field="0" count="1">
            <x v="5"/>
          </reference>
        </references>
      </pivotArea>
    </format>
    <format dxfId="2407">
      <pivotArea dataOnly="0" labelOnly="1" offset="A256" fieldPosition="0">
        <references count="1">
          <reference field="0" count="1" defaultSubtotal="1">
            <x v="5"/>
          </reference>
        </references>
      </pivotArea>
    </format>
    <format dxfId="2406">
      <pivotArea dataOnly="0" labelOnly="1" fieldPosition="0">
        <references count="1">
          <reference field="0" count="1">
            <x v="6"/>
          </reference>
        </references>
      </pivotArea>
    </format>
    <format dxfId="2405">
      <pivotArea dataOnly="0" labelOnly="1" offset="A256" fieldPosition="0">
        <references count="1">
          <reference field="0" count="1" defaultSubtotal="1">
            <x v="6"/>
          </reference>
        </references>
      </pivotArea>
    </format>
    <format dxfId="2404">
      <pivotArea dataOnly="0" labelOnly="1" fieldPosition="0">
        <references count="1">
          <reference field="0" count="1">
            <x v="7"/>
          </reference>
        </references>
      </pivotArea>
    </format>
    <format dxfId="2403">
      <pivotArea dataOnly="0" labelOnly="1" offset="A256" fieldPosition="0">
        <references count="1">
          <reference field="0" count="1" defaultSubtotal="1">
            <x v="7"/>
          </reference>
        </references>
      </pivotArea>
    </format>
    <format dxfId="2402">
      <pivotArea dataOnly="0" labelOnly="1" fieldPosition="0">
        <references count="1">
          <reference field="0" count="1">
            <x v="8"/>
          </reference>
        </references>
      </pivotArea>
    </format>
    <format dxfId="2401">
      <pivotArea dataOnly="0" labelOnly="1" offset="A256" fieldPosition="0">
        <references count="1">
          <reference field="0" count="1" defaultSubtotal="1">
            <x v="8"/>
          </reference>
        </references>
      </pivotArea>
    </format>
    <format dxfId="2400">
      <pivotArea dataOnly="0" labelOnly="1" fieldPosition="0">
        <references count="1">
          <reference field="0" count="1">
            <x v="9"/>
          </reference>
        </references>
      </pivotArea>
    </format>
    <format dxfId="2399">
      <pivotArea dataOnly="0" labelOnly="1" offset="A256" fieldPosition="0">
        <references count="1">
          <reference field="0" count="1" defaultSubtotal="1">
            <x v="9"/>
          </reference>
        </references>
      </pivotArea>
    </format>
    <format dxfId="2398">
      <pivotArea dataOnly="0" labelOnly="1" fieldPosition="0">
        <references count="1">
          <reference field="0" count="1">
            <x v="10"/>
          </reference>
        </references>
      </pivotArea>
    </format>
    <format dxfId="2397">
      <pivotArea dataOnly="0" labelOnly="1" offset="A256" fieldPosition="0">
        <references count="1">
          <reference field="0" count="1" defaultSubtotal="1">
            <x v="10"/>
          </reference>
        </references>
      </pivotArea>
    </format>
    <format dxfId="2396">
      <pivotArea dataOnly="0" labelOnly="1" fieldPosition="0">
        <references count="1">
          <reference field="0" count="1">
            <x v="11"/>
          </reference>
        </references>
      </pivotArea>
    </format>
    <format dxfId="2395">
      <pivotArea dataOnly="0" labelOnly="1" offset="A256" fieldPosition="0">
        <references count="1">
          <reference field="0" count="1" defaultSubtotal="1">
            <x v="11"/>
          </reference>
        </references>
      </pivotArea>
    </format>
    <format dxfId="2394">
      <pivotArea dataOnly="0" labelOnly="1" fieldPosition="0">
        <references count="1">
          <reference field="0" count="1">
            <x v="12"/>
          </reference>
        </references>
      </pivotArea>
    </format>
    <format dxfId="2393">
      <pivotArea dataOnly="0" labelOnly="1" offset="A256" fieldPosition="0">
        <references count="1">
          <reference field="0" count="1" defaultSubtotal="1">
            <x v="12"/>
          </reference>
        </references>
      </pivotArea>
    </format>
    <format dxfId="2392">
      <pivotArea dataOnly="0" labelOnly="1" fieldPosition="0">
        <references count="1">
          <reference field="0" count="1">
            <x v="13"/>
          </reference>
        </references>
      </pivotArea>
    </format>
    <format dxfId="2391">
      <pivotArea dataOnly="0" labelOnly="1" offset="A256" fieldPosition="0">
        <references count="1">
          <reference field="0" count="1" defaultSubtotal="1">
            <x v="13"/>
          </reference>
        </references>
      </pivotArea>
    </format>
    <format dxfId="2390">
      <pivotArea dataOnly="0" labelOnly="1" fieldPosition="0">
        <references count="1">
          <reference field="0" count="1">
            <x v="14"/>
          </reference>
        </references>
      </pivotArea>
    </format>
    <format dxfId="2389">
      <pivotArea dataOnly="0" labelOnly="1" offset="A256" fieldPosition="0">
        <references count="1">
          <reference field="0" count="1" defaultSubtotal="1">
            <x v="14"/>
          </reference>
        </references>
      </pivotArea>
    </format>
    <format dxfId="2388">
      <pivotArea dataOnly="0" labelOnly="1" fieldPosition="0">
        <references count="1">
          <reference field="0" count="1">
            <x v="15"/>
          </reference>
        </references>
      </pivotArea>
    </format>
    <format dxfId="2387">
      <pivotArea dataOnly="0" labelOnly="1" offset="A256" fieldPosition="0">
        <references count="1">
          <reference field="0" count="1" defaultSubtotal="1">
            <x v="15"/>
          </reference>
        </references>
      </pivotArea>
    </format>
    <format dxfId="2386">
      <pivotArea dataOnly="0" labelOnly="1" fieldPosition="0">
        <references count="1">
          <reference field="0" count="1">
            <x v="16"/>
          </reference>
        </references>
      </pivotArea>
    </format>
    <format dxfId="2385">
      <pivotArea dataOnly="0" labelOnly="1" offset="A256" fieldPosition="0">
        <references count="1">
          <reference field="0" count="1" defaultSubtotal="1">
            <x v="16"/>
          </reference>
        </references>
      </pivotArea>
    </format>
    <format dxfId="2384">
      <pivotArea dataOnly="0" labelOnly="1" fieldPosition="0">
        <references count="1">
          <reference field="0" count="1">
            <x v="17"/>
          </reference>
        </references>
      </pivotArea>
    </format>
    <format dxfId="2383">
      <pivotArea dataOnly="0" labelOnly="1" offset="A256" fieldPosition="0">
        <references count="1">
          <reference field="0" count="1" defaultSubtotal="1">
            <x v="17"/>
          </reference>
        </references>
      </pivotArea>
    </format>
    <format dxfId="2382">
      <pivotArea dataOnly="0" labelOnly="1" fieldPosition="0">
        <references count="1">
          <reference field="0" count="1">
            <x v="18"/>
          </reference>
        </references>
      </pivotArea>
    </format>
    <format dxfId="2381">
      <pivotArea dataOnly="0" labelOnly="1" offset="A256" fieldPosition="0">
        <references count="1">
          <reference field="0" count="1" defaultSubtotal="1">
            <x v="18"/>
          </reference>
        </references>
      </pivotArea>
    </format>
    <format dxfId="2380">
      <pivotArea dataOnly="0" labelOnly="1" fieldPosition="0">
        <references count="1">
          <reference field="0" count="1">
            <x v="19"/>
          </reference>
        </references>
      </pivotArea>
    </format>
    <format dxfId="2379">
      <pivotArea dataOnly="0" labelOnly="1" offset="A256" fieldPosition="0">
        <references count="1">
          <reference field="0" count="1" defaultSubtotal="1">
            <x v="19"/>
          </reference>
        </references>
      </pivotArea>
    </format>
    <format dxfId="2378">
      <pivotArea dataOnly="0" labelOnly="1" fieldPosition="0">
        <references count="1">
          <reference field="0" count="1">
            <x v="20"/>
          </reference>
        </references>
      </pivotArea>
    </format>
    <format dxfId="2377">
      <pivotArea dataOnly="0" labelOnly="1" offset="A256" fieldPosition="0">
        <references count="1">
          <reference field="0" count="1" defaultSubtotal="1">
            <x v="20"/>
          </reference>
        </references>
      </pivotArea>
    </format>
    <format dxfId="2376">
      <pivotArea dataOnly="0" labelOnly="1" fieldPosition="0">
        <references count="1">
          <reference field="0" count="1">
            <x v="21"/>
          </reference>
        </references>
      </pivotArea>
    </format>
    <format dxfId="2375">
      <pivotArea dataOnly="0" labelOnly="1" offset="A256" fieldPosition="0">
        <references count="1">
          <reference field="0" count="1" defaultSubtotal="1">
            <x v="21"/>
          </reference>
        </references>
      </pivotArea>
    </format>
    <format dxfId="2374">
      <pivotArea dataOnly="0" labelOnly="1" fieldPosition="0">
        <references count="1">
          <reference field="0" count="1">
            <x v="22"/>
          </reference>
        </references>
      </pivotArea>
    </format>
    <format dxfId="2373">
      <pivotArea dataOnly="0" labelOnly="1" offset="A256" fieldPosition="0">
        <references count="1">
          <reference field="0" count="1" defaultSubtotal="1">
            <x v="22"/>
          </reference>
        </references>
      </pivotArea>
    </format>
    <format dxfId="2372">
      <pivotArea dataOnly="0" labelOnly="1" fieldPosition="0">
        <references count="1">
          <reference field="0" count="1">
            <x v="23"/>
          </reference>
        </references>
      </pivotArea>
    </format>
    <format dxfId="2371">
      <pivotArea dataOnly="0" labelOnly="1" offset="A256" fieldPosition="0">
        <references count="1">
          <reference field="0" count="1" defaultSubtotal="1">
            <x v="23"/>
          </reference>
        </references>
      </pivotArea>
    </format>
    <format dxfId="2370">
      <pivotArea dataOnly="0" labelOnly="1" fieldPosition="0">
        <references count="1">
          <reference field="0" count="1">
            <x v="24"/>
          </reference>
        </references>
      </pivotArea>
    </format>
    <format dxfId="2369">
      <pivotArea dataOnly="0" labelOnly="1" offset="A256" fieldPosition="0">
        <references count="1">
          <reference field="0" count="1" defaultSubtotal="1">
            <x v="24"/>
          </reference>
        </references>
      </pivotArea>
    </format>
    <format dxfId="2368">
      <pivotArea dataOnly="0" labelOnly="1" fieldPosition="0">
        <references count="1">
          <reference field="0" count="1">
            <x v="25"/>
          </reference>
        </references>
      </pivotArea>
    </format>
    <format dxfId="2367">
      <pivotArea dataOnly="0" labelOnly="1" offset="A256" fieldPosition="0">
        <references count="1">
          <reference field="0" count="1" defaultSubtotal="1">
            <x v="25"/>
          </reference>
        </references>
      </pivotArea>
    </format>
    <format dxfId="2366">
      <pivotArea dataOnly="0" labelOnly="1" fieldPosition="0">
        <references count="1">
          <reference field="0" count="1">
            <x v="26"/>
          </reference>
        </references>
      </pivotArea>
    </format>
    <format dxfId="2365">
      <pivotArea dataOnly="0" labelOnly="1" offset="A256" fieldPosition="0">
        <references count="1">
          <reference field="0" count="1" defaultSubtotal="1">
            <x v="26"/>
          </reference>
        </references>
      </pivotArea>
    </format>
    <format dxfId="2364">
      <pivotArea dataOnly="0" labelOnly="1" fieldPosition="0">
        <references count="1">
          <reference field="0" count="1">
            <x v="27"/>
          </reference>
        </references>
      </pivotArea>
    </format>
    <format dxfId="2363">
      <pivotArea dataOnly="0" labelOnly="1" offset="A256" fieldPosition="0">
        <references count="1">
          <reference field="0" count="1" defaultSubtotal="1">
            <x v="27"/>
          </reference>
        </references>
      </pivotArea>
    </format>
    <format dxfId="2362">
      <pivotArea dataOnly="0" labelOnly="1" fieldPosition="0">
        <references count="1">
          <reference field="0" count="1">
            <x v="28"/>
          </reference>
        </references>
      </pivotArea>
    </format>
    <format dxfId="2361">
      <pivotArea dataOnly="0" labelOnly="1" offset="A256" fieldPosition="0">
        <references count="1">
          <reference field="0" count="1" defaultSubtotal="1">
            <x v="28"/>
          </reference>
        </references>
      </pivotArea>
    </format>
    <format dxfId="2360">
      <pivotArea dataOnly="0" labelOnly="1" fieldPosition="0">
        <references count="1">
          <reference field="0" count="1">
            <x v="29"/>
          </reference>
        </references>
      </pivotArea>
    </format>
    <format dxfId="2359">
      <pivotArea dataOnly="0" labelOnly="1" offset="A256" fieldPosition="0">
        <references count="1">
          <reference field="0" count="1" defaultSubtotal="1">
            <x v="29"/>
          </reference>
        </references>
      </pivotArea>
    </format>
    <format dxfId="2358">
      <pivotArea dataOnly="0" labelOnly="1" fieldPosition="0">
        <references count="1">
          <reference field="0" count="1">
            <x v="30"/>
          </reference>
        </references>
      </pivotArea>
    </format>
    <format dxfId="2357">
      <pivotArea dataOnly="0" labelOnly="1" offset="A256" fieldPosition="0">
        <references count="1">
          <reference field="0" count="1" defaultSubtotal="1">
            <x v="30"/>
          </reference>
        </references>
      </pivotArea>
    </format>
    <format dxfId="2356">
      <pivotArea dataOnly="0" labelOnly="1" fieldPosition="0">
        <references count="1">
          <reference field="0" count="1">
            <x v="31"/>
          </reference>
        </references>
      </pivotArea>
    </format>
    <format dxfId="2355">
      <pivotArea dataOnly="0" labelOnly="1" offset="A256" fieldPosition="0">
        <references count="1">
          <reference field="0" count="1" defaultSubtotal="1">
            <x v="31"/>
          </reference>
        </references>
      </pivotArea>
    </format>
    <format dxfId="2354">
      <pivotArea dataOnly="0" labelOnly="1" fieldPosition="0">
        <references count="1">
          <reference field="0" count="1">
            <x v="32"/>
          </reference>
        </references>
      </pivotArea>
    </format>
    <format dxfId="2353">
      <pivotArea dataOnly="0" labelOnly="1" offset="A256" fieldPosition="0">
        <references count="1">
          <reference field="0" count="1" defaultSubtotal="1">
            <x v="32"/>
          </reference>
        </references>
      </pivotArea>
    </format>
    <format dxfId="2352">
      <pivotArea dataOnly="0" labelOnly="1" fieldPosition="0">
        <references count="1">
          <reference field="0" count="1">
            <x v="33"/>
          </reference>
        </references>
      </pivotArea>
    </format>
    <format dxfId="2351">
      <pivotArea dataOnly="0" labelOnly="1" offset="A256" fieldPosition="0">
        <references count="1">
          <reference field="0" count="1" defaultSubtotal="1">
            <x v="33"/>
          </reference>
        </references>
      </pivotArea>
    </format>
    <format dxfId="2350">
      <pivotArea dataOnly="0" labelOnly="1" fieldPosition="0">
        <references count="1">
          <reference field="0" count="1">
            <x v="34"/>
          </reference>
        </references>
      </pivotArea>
    </format>
    <format dxfId="2349">
      <pivotArea dataOnly="0" labelOnly="1" offset="A256" fieldPosition="0">
        <references count="1">
          <reference field="0" count="1" defaultSubtotal="1">
            <x v="34"/>
          </reference>
        </references>
      </pivotArea>
    </format>
    <format dxfId="2348">
      <pivotArea dataOnly="0" labelOnly="1" fieldPosition="0">
        <references count="1">
          <reference field="0" count="1">
            <x v="35"/>
          </reference>
        </references>
      </pivotArea>
    </format>
    <format dxfId="2347">
      <pivotArea dataOnly="0" labelOnly="1" offset="A256" fieldPosition="0">
        <references count="1">
          <reference field="0" count="1" defaultSubtotal="1">
            <x v="35"/>
          </reference>
        </references>
      </pivotArea>
    </format>
    <format dxfId="2346">
      <pivotArea dataOnly="0" labelOnly="1" fieldPosition="0">
        <references count="1">
          <reference field="0" count="1">
            <x v="36"/>
          </reference>
        </references>
      </pivotArea>
    </format>
    <format dxfId="2345">
      <pivotArea dataOnly="0" labelOnly="1" offset="A256" fieldPosition="0">
        <references count="1">
          <reference field="0" count="1" defaultSubtotal="1">
            <x v="36"/>
          </reference>
        </references>
      </pivotArea>
    </format>
    <format dxfId="2344">
      <pivotArea dataOnly="0" labelOnly="1" fieldPosition="0">
        <references count="1">
          <reference field="0" count="1">
            <x v="37"/>
          </reference>
        </references>
      </pivotArea>
    </format>
    <format dxfId="2343">
      <pivotArea dataOnly="0" labelOnly="1" offset="A256" fieldPosition="0">
        <references count="1">
          <reference field="0" count="1" defaultSubtotal="1">
            <x v="37"/>
          </reference>
        </references>
      </pivotArea>
    </format>
    <format dxfId="2342">
      <pivotArea dataOnly="0" labelOnly="1" fieldPosition="0">
        <references count="1">
          <reference field="0" count="1">
            <x v="38"/>
          </reference>
        </references>
      </pivotArea>
    </format>
    <format dxfId="2341">
      <pivotArea dataOnly="0" labelOnly="1" offset="A256" fieldPosition="0">
        <references count="1">
          <reference field="0" count="1" defaultSubtotal="1">
            <x v="38"/>
          </reference>
        </references>
      </pivotArea>
    </format>
    <format dxfId="2340">
      <pivotArea dataOnly="0" labelOnly="1" fieldPosition="0">
        <references count="1">
          <reference field="0" count="1">
            <x v="39"/>
          </reference>
        </references>
      </pivotArea>
    </format>
    <format dxfId="2339">
      <pivotArea dataOnly="0" labelOnly="1" offset="A256" fieldPosition="0">
        <references count="1">
          <reference field="0" count="1" defaultSubtotal="1">
            <x v="39"/>
          </reference>
        </references>
      </pivotArea>
    </format>
    <format dxfId="2338">
      <pivotArea dataOnly="0" labelOnly="1" fieldPosition="0">
        <references count="1">
          <reference field="0" count="1">
            <x v="40"/>
          </reference>
        </references>
      </pivotArea>
    </format>
    <format dxfId="2337">
      <pivotArea dataOnly="0" labelOnly="1" offset="A256" fieldPosition="0">
        <references count="1">
          <reference field="0" count="1" defaultSubtotal="1">
            <x v="40"/>
          </reference>
        </references>
      </pivotArea>
    </format>
    <format dxfId="2336">
      <pivotArea dataOnly="0" labelOnly="1" fieldPosition="0">
        <references count="1">
          <reference field="0" count="1">
            <x v="41"/>
          </reference>
        </references>
      </pivotArea>
    </format>
    <format dxfId="2335">
      <pivotArea dataOnly="0" labelOnly="1" offset="A256" fieldPosition="0">
        <references count="1">
          <reference field="0" count="1" defaultSubtotal="1">
            <x v="41"/>
          </reference>
        </references>
      </pivotArea>
    </format>
    <format dxfId="2334">
      <pivotArea dataOnly="0" labelOnly="1" fieldPosition="0">
        <references count="1">
          <reference field="0" count="1">
            <x v="42"/>
          </reference>
        </references>
      </pivotArea>
    </format>
    <format dxfId="2333">
      <pivotArea dataOnly="0" labelOnly="1" offset="A256" fieldPosition="0">
        <references count="1">
          <reference field="0" count="1" defaultSubtotal="1">
            <x v="42"/>
          </reference>
        </references>
      </pivotArea>
    </format>
    <format dxfId="2332">
      <pivotArea dataOnly="0" labelOnly="1" fieldPosition="0">
        <references count="1">
          <reference field="0" count="1">
            <x v="43"/>
          </reference>
        </references>
      </pivotArea>
    </format>
    <format dxfId="2331">
      <pivotArea dataOnly="0" labelOnly="1" offset="A256" fieldPosition="0">
        <references count="1">
          <reference field="0" count="1" defaultSubtotal="1">
            <x v="43"/>
          </reference>
        </references>
      </pivotArea>
    </format>
    <format dxfId="2330">
      <pivotArea dataOnly="0" labelOnly="1" fieldPosition="0">
        <references count="1">
          <reference field="0" count="1">
            <x v="44"/>
          </reference>
        </references>
      </pivotArea>
    </format>
    <format dxfId="2329">
      <pivotArea dataOnly="0" labelOnly="1" offset="A256" fieldPosition="0">
        <references count="1">
          <reference field="0" count="1" defaultSubtotal="1">
            <x v="44"/>
          </reference>
        </references>
      </pivotArea>
    </format>
    <format dxfId="2328">
      <pivotArea dataOnly="0" labelOnly="1" fieldPosition="0">
        <references count="1">
          <reference field="0" count="1">
            <x v="45"/>
          </reference>
        </references>
      </pivotArea>
    </format>
    <format dxfId="2327">
      <pivotArea dataOnly="0" labelOnly="1" offset="A256" fieldPosition="0">
        <references count="1">
          <reference field="0" count="1" defaultSubtotal="1">
            <x v="45"/>
          </reference>
        </references>
      </pivotArea>
    </format>
    <format dxfId="2326">
      <pivotArea dataOnly="0" labelOnly="1" fieldPosition="0">
        <references count="1">
          <reference field="0" count="1">
            <x v="46"/>
          </reference>
        </references>
      </pivotArea>
    </format>
    <format dxfId="2325">
      <pivotArea dataOnly="0" labelOnly="1" offset="A256" fieldPosition="0">
        <references count="1">
          <reference field="0" count="1" defaultSubtotal="1">
            <x v="46"/>
          </reference>
        </references>
      </pivotArea>
    </format>
    <format dxfId="2324">
      <pivotArea dataOnly="0" labelOnly="1" fieldPosition="0">
        <references count="1">
          <reference field="0" count="1">
            <x v="47"/>
          </reference>
        </references>
      </pivotArea>
    </format>
    <format dxfId="2323">
      <pivotArea dataOnly="0" labelOnly="1" offset="A256" fieldPosition="0">
        <references count="1">
          <reference field="0" count="1" defaultSubtotal="1">
            <x v="47"/>
          </reference>
        </references>
      </pivotArea>
    </format>
    <format dxfId="2322">
      <pivotArea dataOnly="0" labelOnly="1" fieldPosition="0">
        <references count="1">
          <reference field="0" count="1">
            <x v="48"/>
          </reference>
        </references>
      </pivotArea>
    </format>
    <format dxfId="2321">
      <pivotArea dataOnly="0" labelOnly="1" offset="A256" fieldPosition="0">
        <references count="1">
          <reference field="0" count="1" defaultSubtotal="1">
            <x v="48"/>
          </reference>
        </references>
      </pivotArea>
    </format>
    <format dxfId="2320">
      <pivotArea dataOnly="0" labelOnly="1" fieldPosition="0">
        <references count="1">
          <reference field="0" count="1">
            <x v="49"/>
          </reference>
        </references>
      </pivotArea>
    </format>
    <format dxfId="2319">
      <pivotArea dataOnly="0" labelOnly="1" offset="A256" fieldPosition="0">
        <references count="1">
          <reference field="0" count="1" defaultSubtotal="1">
            <x v="49"/>
          </reference>
        </references>
      </pivotArea>
    </format>
    <format dxfId="2318">
      <pivotArea dataOnly="0" labelOnly="1" fieldPosition="0">
        <references count="1">
          <reference field="0" count="1">
            <x v="50"/>
          </reference>
        </references>
      </pivotArea>
    </format>
    <format dxfId="2317">
      <pivotArea dataOnly="0" labelOnly="1" offset="A256" fieldPosition="0">
        <references count="1">
          <reference field="0" count="1" defaultSubtotal="1">
            <x v="50"/>
          </reference>
        </references>
      </pivotArea>
    </format>
    <format dxfId="2316">
      <pivotArea dataOnly="0" labelOnly="1" fieldPosition="0">
        <references count="1">
          <reference field="0" count="1">
            <x v="51"/>
          </reference>
        </references>
      </pivotArea>
    </format>
    <format dxfId="2315">
      <pivotArea dataOnly="0" labelOnly="1" offset="A256" fieldPosition="0">
        <references count="1">
          <reference field="0" count="1" defaultSubtotal="1">
            <x v="51"/>
          </reference>
        </references>
      </pivotArea>
    </format>
    <format dxfId="2314">
      <pivotArea dataOnly="0" labelOnly="1" fieldPosition="0">
        <references count="1">
          <reference field="0" count="1">
            <x v="52"/>
          </reference>
        </references>
      </pivotArea>
    </format>
    <format dxfId="2313">
      <pivotArea dataOnly="0" labelOnly="1" offset="A256" fieldPosition="0">
        <references count="1">
          <reference field="0" count="1" defaultSubtotal="1">
            <x v="52"/>
          </reference>
        </references>
      </pivotArea>
    </format>
    <format dxfId="2312">
      <pivotArea dataOnly="0" labelOnly="1" fieldPosition="0">
        <references count="1">
          <reference field="0" count="1">
            <x v="53"/>
          </reference>
        </references>
      </pivotArea>
    </format>
    <format dxfId="2311">
      <pivotArea dataOnly="0" labelOnly="1" offset="A256" fieldPosition="0">
        <references count="1">
          <reference field="0" count="1" defaultSubtotal="1">
            <x v="53"/>
          </reference>
        </references>
      </pivotArea>
    </format>
    <format dxfId="2310">
      <pivotArea dataOnly="0" labelOnly="1" fieldPosition="0">
        <references count="1">
          <reference field="0" count="1">
            <x v="54"/>
          </reference>
        </references>
      </pivotArea>
    </format>
    <format dxfId="2309">
      <pivotArea dataOnly="0" labelOnly="1" offset="A256" fieldPosition="0">
        <references count="1">
          <reference field="0" count="1" defaultSubtotal="1">
            <x v="54"/>
          </reference>
        </references>
      </pivotArea>
    </format>
    <format dxfId="2308">
      <pivotArea dataOnly="0" labelOnly="1" fieldPosition="0">
        <references count="1">
          <reference field="0" count="1">
            <x v="55"/>
          </reference>
        </references>
      </pivotArea>
    </format>
    <format dxfId="2307">
      <pivotArea dataOnly="0" labelOnly="1" offset="A256" fieldPosition="0">
        <references count="1">
          <reference field="0" count="1" defaultSubtotal="1">
            <x v="55"/>
          </reference>
        </references>
      </pivotArea>
    </format>
    <format dxfId="2306">
      <pivotArea dataOnly="0" labelOnly="1" fieldPosition="0">
        <references count="1">
          <reference field="0" count="1">
            <x v="56"/>
          </reference>
        </references>
      </pivotArea>
    </format>
    <format dxfId="2305">
      <pivotArea dataOnly="0" labelOnly="1" offset="A256" fieldPosition="0">
        <references count="1">
          <reference field="0" count="1" defaultSubtotal="1">
            <x v="56"/>
          </reference>
        </references>
      </pivotArea>
    </format>
    <format dxfId="2304">
      <pivotArea dataOnly="0" labelOnly="1" fieldPosition="0">
        <references count="1">
          <reference field="0" count="1">
            <x v="57"/>
          </reference>
        </references>
      </pivotArea>
    </format>
    <format dxfId="2303">
      <pivotArea dataOnly="0" labelOnly="1" offset="A256" fieldPosition="0">
        <references count="1">
          <reference field="0" count="1" defaultSubtotal="1">
            <x v="57"/>
          </reference>
        </references>
      </pivotArea>
    </format>
    <format dxfId="2302">
      <pivotArea dataOnly="0" labelOnly="1" fieldPosition="0">
        <references count="1">
          <reference field="0" count="1">
            <x v="58"/>
          </reference>
        </references>
      </pivotArea>
    </format>
    <format dxfId="2301">
      <pivotArea dataOnly="0" labelOnly="1" offset="A256" fieldPosition="0">
        <references count="1">
          <reference field="0" count="1" defaultSubtotal="1">
            <x v="58"/>
          </reference>
        </references>
      </pivotArea>
    </format>
    <format dxfId="2300">
      <pivotArea dataOnly="0" labelOnly="1" fieldPosition="0">
        <references count="1">
          <reference field="0" count="1">
            <x v="59"/>
          </reference>
        </references>
      </pivotArea>
    </format>
    <format dxfId="2299">
      <pivotArea dataOnly="0" labelOnly="1" offset="A256" fieldPosition="0">
        <references count="1">
          <reference field="0" count="1" defaultSubtotal="1">
            <x v="59"/>
          </reference>
        </references>
      </pivotArea>
    </format>
    <format dxfId="2298">
      <pivotArea dataOnly="0" labelOnly="1" fieldPosition="0">
        <references count="1">
          <reference field="0" count="1">
            <x v="60"/>
          </reference>
        </references>
      </pivotArea>
    </format>
    <format dxfId="2297">
      <pivotArea dataOnly="0" labelOnly="1" offset="A256" fieldPosition="0">
        <references count="1">
          <reference field="0" count="1" defaultSubtotal="1">
            <x v="60"/>
          </reference>
        </references>
      </pivotArea>
    </format>
    <format dxfId="2296">
      <pivotArea dataOnly="0" labelOnly="1" fieldPosition="0">
        <references count="1">
          <reference field="0" count="1">
            <x v="61"/>
          </reference>
        </references>
      </pivotArea>
    </format>
    <format dxfId="2295">
      <pivotArea dataOnly="0" labelOnly="1" offset="A256" fieldPosition="0">
        <references count="1">
          <reference field="0" count="1" defaultSubtotal="1">
            <x v="61"/>
          </reference>
        </references>
      </pivotArea>
    </format>
    <format dxfId="2294">
      <pivotArea dataOnly="0" labelOnly="1" fieldPosition="0">
        <references count="1">
          <reference field="0" count="1">
            <x v="62"/>
          </reference>
        </references>
      </pivotArea>
    </format>
    <format dxfId="2293">
      <pivotArea dataOnly="0" labelOnly="1" offset="A256" fieldPosition="0">
        <references count="1">
          <reference field="0" count="1" defaultSubtotal="1">
            <x v="62"/>
          </reference>
        </references>
      </pivotArea>
    </format>
    <format dxfId="2292">
      <pivotArea dataOnly="0" labelOnly="1" fieldPosition="0">
        <references count="1">
          <reference field="0" count="1">
            <x v="63"/>
          </reference>
        </references>
      </pivotArea>
    </format>
    <format dxfId="2291">
      <pivotArea dataOnly="0" labelOnly="1" offset="A256" fieldPosition="0">
        <references count="1">
          <reference field="0" count="1" defaultSubtotal="1">
            <x v="63"/>
          </reference>
        </references>
      </pivotArea>
    </format>
    <format dxfId="2290">
      <pivotArea dataOnly="0" labelOnly="1" fieldPosition="0">
        <references count="1">
          <reference field="0" count="1">
            <x v="64"/>
          </reference>
        </references>
      </pivotArea>
    </format>
    <format dxfId="2289">
      <pivotArea dataOnly="0" labelOnly="1" offset="A256" fieldPosition="0">
        <references count="1">
          <reference field="0" count="1" defaultSubtotal="1">
            <x v="64"/>
          </reference>
        </references>
      </pivotArea>
    </format>
    <format dxfId="2288">
      <pivotArea dataOnly="0" labelOnly="1" fieldPosition="0">
        <references count="1">
          <reference field="0" count="1">
            <x v="65"/>
          </reference>
        </references>
      </pivotArea>
    </format>
    <format dxfId="2287">
      <pivotArea dataOnly="0" labelOnly="1" offset="A256" fieldPosition="0">
        <references count="1">
          <reference field="0" count="1" defaultSubtotal="1">
            <x v="65"/>
          </reference>
        </references>
      </pivotArea>
    </format>
    <format dxfId="2286">
      <pivotArea dataOnly="0" labelOnly="1" fieldPosition="0">
        <references count="1">
          <reference field="0" count="1">
            <x v="66"/>
          </reference>
        </references>
      </pivotArea>
    </format>
    <format dxfId="2285">
      <pivotArea dataOnly="0" labelOnly="1" offset="A256" fieldPosition="0">
        <references count="1">
          <reference field="0" count="1" defaultSubtotal="1">
            <x v="66"/>
          </reference>
        </references>
      </pivotArea>
    </format>
    <format dxfId="2284">
      <pivotArea dataOnly="0" labelOnly="1" fieldPosition="0">
        <references count="1">
          <reference field="0" count="1">
            <x v="67"/>
          </reference>
        </references>
      </pivotArea>
    </format>
    <format dxfId="2283">
      <pivotArea dataOnly="0" labelOnly="1" offset="A256" fieldPosition="0">
        <references count="1">
          <reference field="0" count="1" defaultSubtotal="1">
            <x v="67"/>
          </reference>
        </references>
      </pivotArea>
    </format>
    <format dxfId="2282">
      <pivotArea dataOnly="0" labelOnly="1" fieldPosition="0">
        <references count="1">
          <reference field="0" count="1">
            <x v="68"/>
          </reference>
        </references>
      </pivotArea>
    </format>
    <format dxfId="2281">
      <pivotArea dataOnly="0" labelOnly="1" offset="A256" fieldPosition="0">
        <references count="1">
          <reference field="0" count="1" defaultSubtotal="1">
            <x v="68"/>
          </reference>
        </references>
      </pivotArea>
    </format>
    <format dxfId="2280">
      <pivotArea dataOnly="0" labelOnly="1" fieldPosition="0">
        <references count="1">
          <reference field="0" count="1">
            <x v="69"/>
          </reference>
        </references>
      </pivotArea>
    </format>
    <format dxfId="2279">
      <pivotArea dataOnly="0" labelOnly="1" offset="A256" fieldPosition="0">
        <references count="1">
          <reference field="0" count="1" defaultSubtotal="1">
            <x v="69"/>
          </reference>
        </references>
      </pivotArea>
    </format>
    <format dxfId="2278">
      <pivotArea dataOnly="0" labelOnly="1" fieldPosition="0">
        <references count="1">
          <reference field="0" count="1">
            <x v="70"/>
          </reference>
        </references>
      </pivotArea>
    </format>
    <format dxfId="2277">
      <pivotArea dataOnly="0" labelOnly="1" offset="A256" fieldPosition="0">
        <references count="1">
          <reference field="0" count="1" defaultSubtotal="1">
            <x v="70"/>
          </reference>
        </references>
      </pivotArea>
    </format>
    <format dxfId="2276">
      <pivotArea dataOnly="0" labelOnly="1" fieldPosition="0">
        <references count="1">
          <reference field="0" count="1">
            <x v="71"/>
          </reference>
        </references>
      </pivotArea>
    </format>
    <format dxfId="2275">
      <pivotArea dataOnly="0" labelOnly="1" offset="A256" fieldPosition="0">
        <references count="1">
          <reference field="0" count="1" defaultSubtotal="1">
            <x v="71"/>
          </reference>
        </references>
      </pivotArea>
    </format>
    <format dxfId="2274">
      <pivotArea dataOnly="0" labelOnly="1" fieldPosition="0">
        <references count="1">
          <reference field="0" count="1">
            <x v="72"/>
          </reference>
        </references>
      </pivotArea>
    </format>
    <format dxfId="2273">
      <pivotArea dataOnly="0" labelOnly="1" offset="A256" fieldPosition="0">
        <references count="1">
          <reference field="0" count="1" defaultSubtotal="1">
            <x v="72"/>
          </reference>
        </references>
      </pivotArea>
    </format>
    <format dxfId="2272">
      <pivotArea dataOnly="0" labelOnly="1" fieldPosition="0">
        <references count="1">
          <reference field="0" count="1">
            <x v="73"/>
          </reference>
        </references>
      </pivotArea>
    </format>
    <format dxfId="2271">
      <pivotArea dataOnly="0" labelOnly="1" offset="A256" fieldPosition="0">
        <references count="1">
          <reference field="0" count="1" defaultSubtotal="1">
            <x v="73"/>
          </reference>
        </references>
      </pivotArea>
    </format>
    <format dxfId="2270">
      <pivotArea dataOnly="0" labelOnly="1" fieldPosition="0">
        <references count="1">
          <reference field="0" count="1">
            <x v="74"/>
          </reference>
        </references>
      </pivotArea>
    </format>
    <format dxfId="2269">
      <pivotArea dataOnly="0" labelOnly="1" offset="A256" fieldPosition="0">
        <references count="1">
          <reference field="0" count="1" defaultSubtotal="1">
            <x v="74"/>
          </reference>
        </references>
      </pivotArea>
    </format>
    <format dxfId="2268">
      <pivotArea dataOnly="0" labelOnly="1" fieldPosition="0">
        <references count="1">
          <reference field="0" count="1">
            <x v="75"/>
          </reference>
        </references>
      </pivotArea>
    </format>
    <format dxfId="2267">
      <pivotArea dataOnly="0" labelOnly="1" offset="A256" fieldPosition="0">
        <references count="1">
          <reference field="0" count="1" defaultSubtotal="1">
            <x v="75"/>
          </reference>
        </references>
      </pivotArea>
    </format>
    <format dxfId="2266">
      <pivotArea dataOnly="0" labelOnly="1" fieldPosition="0">
        <references count="1">
          <reference field="0" count="1">
            <x v="76"/>
          </reference>
        </references>
      </pivotArea>
    </format>
    <format dxfId="2265">
      <pivotArea dataOnly="0" labelOnly="1" offset="A256" fieldPosition="0">
        <references count="1">
          <reference field="0" count="1" defaultSubtotal="1">
            <x v="76"/>
          </reference>
        </references>
      </pivotArea>
    </format>
    <format dxfId="2264">
      <pivotArea dataOnly="0" labelOnly="1" fieldPosition="0">
        <references count="1">
          <reference field="0" count="1">
            <x v="77"/>
          </reference>
        </references>
      </pivotArea>
    </format>
    <format dxfId="2263">
      <pivotArea dataOnly="0" labelOnly="1" offset="A256" fieldPosition="0">
        <references count="1">
          <reference field="0" count="1" defaultSubtotal="1">
            <x v="77"/>
          </reference>
        </references>
      </pivotArea>
    </format>
    <format dxfId="2262">
      <pivotArea dataOnly="0" labelOnly="1" fieldPosition="0">
        <references count="1">
          <reference field="0" count="1">
            <x v="78"/>
          </reference>
        </references>
      </pivotArea>
    </format>
    <format dxfId="2261">
      <pivotArea dataOnly="0" labelOnly="1" offset="A256" fieldPosition="0">
        <references count="1">
          <reference field="0" count="1" defaultSubtotal="1">
            <x v="78"/>
          </reference>
        </references>
      </pivotArea>
    </format>
    <format dxfId="2260">
      <pivotArea dataOnly="0" labelOnly="1" fieldPosition="0">
        <references count="1">
          <reference field="0" count="1">
            <x v="79"/>
          </reference>
        </references>
      </pivotArea>
    </format>
    <format dxfId="2259">
      <pivotArea dataOnly="0" labelOnly="1" offset="A256" fieldPosition="0">
        <references count="1">
          <reference field="0" count="1" defaultSubtotal="1">
            <x v="79"/>
          </reference>
        </references>
      </pivotArea>
    </format>
    <format dxfId="2258">
      <pivotArea dataOnly="0" labelOnly="1" fieldPosition="0">
        <references count="1">
          <reference field="0" count="1">
            <x v="80"/>
          </reference>
        </references>
      </pivotArea>
    </format>
    <format dxfId="2257">
      <pivotArea dataOnly="0" labelOnly="1" offset="A256" fieldPosition="0">
        <references count="1">
          <reference field="0" count="1" defaultSubtotal="1">
            <x v="80"/>
          </reference>
        </references>
      </pivotArea>
    </format>
    <format dxfId="2256">
      <pivotArea dataOnly="0" labelOnly="1" fieldPosition="0">
        <references count="1">
          <reference field="0" count="1">
            <x v="81"/>
          </reference>
        </references>
      </pivotArea>
    </format>
    <format dxfId="2255">
      <pivotArea dataOnly="0" labelOnly="1" offset="A256" fieldPosition="0">
        <references count="1">
          <reference field="0" count="1" defaultSubtotal="1">
            <x v="81"/>
          </reference>
        </references>
      </pivotArea>
    </format>
    <format dxfId="2254">
      <pivotArea dataOnly="0" labelOnly="1" fieldPosition="0">
        <references count="1">
          <reference field="0" count="1">
            <x v="82"/>
          </reference>
        </references>
      </pivotArea>
    </format>
    <format dxfId="2253">
      <pivotArea dataOnly="0" labelOnly="1" offset="A256" fieldPosition="0">
        <references count="1">
          <reference field="0" count="1" defaultSubtotal="1">
            <x v="82"/>
          </reference>
        </references>
      </pivotArea>
    </format>
    <format dxfId="2252">
      <pivotArea dataOnly="0" labelOnly="1" fieldPosition="0">
        <references count="1">
          <reference field="0" count="1">
            <x v="83"/>
          </reference>
        </references>
      </pivotArea>
    </format>
    <format dxfId="2251">
      <pivotArea dataOnly="0" labelOnly="1" offset="A256" fieldPosition="0">
        <references count="1">
          <reference field="0" count="1" defaultSubtotal="1">
            <x v="83"/>
          </reference>
        </references>
      </pivotArea>
    </format>
    <format dxfId="2250">
      <pivotArea dataOnly="0" labelOnly="1" fieldPosition="0">
        <references count="1">
          <reference field="0" count="1">
            <x v="84"/>
          </reference>
        </references>
      </pivotArea>
    </format>
    <format dxfId="2249">
      <pivotArea dataOnly="0" labelOnly="1" offset="A256" fieldPosition="0">
        <references count="1">
          <reference field="0" count="1" defaultSubtotal="1">
            <x v="84"/>
          </reference>
        </references>
      </pivotArea>
    </format>
    <format dxfId="2248">
      <pivotArea dataOnly="0" labelOnly="1" fieldPosition="0">
        <references count="1">
          <reference field="0" count="1">
            <x v="85"/>
          </reference>
        </references>
      </pivotArea>
    </format>
    <format dxfId="2247">
      <pivotArea dataOnly="0" labelOnly="1" offset="A256" fieldPosition="0">
        <references count="1">
          <reference field="0" count="1" defaultSubtotal="1">
            <x v="85"/>
          </reference>
        </references>
      </pivotArea>
    </format>
    <format dxfId="2246">
      <pivotArea dataOnly="0" labelOnly="1" fieldPosition="0">
        <references count="1">
          <reference field="0" count="1">
            <x v="86"/>
          </reference>
        </references>
      </pivotArea>
    </format>
    <format dxfId="2245">
      <pivotArea dataOnly="0" labelOnly="1" offset="A256" fieldPosition="0">
        <references count="1">
          <reference field="0" count="1" defaultSubtotal="1">
            <x v="86"/>
          </reference>
        </references>
      </pivotArea>
    </format>
    <format dxfId="2244">
      <pivotArea dataOnly="0" labelOnly="1" fieldPosition="0">
        <references count="1">
          <reference field="0" count="1">
            <x v="87"/>
          </reference>
        </references>
      </pivotArea>
    </format>
    <format dxfId="2243">
      <pivotArea dataOnly="0" labelOnly="1" offset="A256" fieldPosition="0">
        <references count="1">
          <reference field="0" count="1" defaultSubtotal="1">
            <x v="87"/>
          </reference>
        </references>
      </pivotArea>
    </format>
    <format dxfId="2242">
      <pivotArea dataOnly="0" labelOnly="1" fieldPosition="0">
        <references count="1">
          <reference field="0" count="1">
            <x v="88"/>
          </reference>
        </references>
      </pivotArea>
    </format>
    <format dxfId="2241">
      <pivotArea dataOnly="0" labelOnly="1" offset="A256" fieldPosition="0">
        <references count="1">
          <reference field="0" count="1" defaultSubtotal="1">
            <x v="88"/>
          </reference>
        </references>
      </pivotArea>
    </format>
    <format dxfId="2240">
      <pivotArea dataOnly="0" labelOnly="1" fieldPosition="0">
        <references count="1">
          <reference field="0" count="1">
            <x v="89"/>
          </reference>
        </references>
      </pivotArea>
    </format>
    <format dxfId="2239">
      <pivotArea dataOnly="0" labelOnly="1" offset="A256" fieldPosition="0">
        <references count="1">
          <reference field="0" count="1" defaultSubtotal="1">
            <x v="89"/>
          </reference>
        </references>
      </pivotArea>
    </format>
    <format dxfId="2238">
      <pivotArea dataOnly="0" labelOnly="1" fieldPosition="0">
        <references count="1">
          <reference field="0" count="1">
            <x v="90"/>
          </reference>
        </references>
      </pivotArea>
    </format>
    <format dxfId="2237">
      <pivotArea dataOnly="0" labelOnly="1" offset="A256" fieldPosition="0">
        <references count="1">
          <reference field="0" count="1" defaultSubtotal="1">
            <x v="90"/>
          </reference>
        </references>
      </pivotArea>
    </format>
    <format dxfId="2236">
      <pivotArea dataOnly="0" labelOnly="1" fieldPosition="0">
        <references count="1">
          <reference field="0" count="1">
            <x v="91"/>
          </reference>
        </references>
      </pivotArea>
    </format>
    <format dxfId="2235">
      <pivotArea dataOnly="0" labelOnly="1" offset="A256" fieldPosition="0">
        <references count="1">
          <reference field="0" count="1" defaultSubtotal="1">
            <x v="91"/>
          </reference>
        </references>
      </pivotArea>
    </format>
    <format dxfId="2234">
      <pivotArea dataOnly="0" labelOnly="1" fieldPosition="0">
        <references count="1">
          <reference field="0" count="1">
            <x v="92"/>
          </reference>
        </references>
      </pivotArea>
    </format>
    <format dxfId="2233">
      <pivotArea dataOnly="0" labelOnly="1" offset="A256" fieldPosition="0">
        <references count="1">
          <reference field="0" count="1" defaultSubtotal="1">
            <x v="92"/>
          </reference>
        </references>
      </pivotArea>
    </format>
    <format dxfId="2232">
      <pivotArea dataOnly="0" labelOnly="1" fieldPosition="0">
        <references count="1">
          <reference field="0" count="1">
            <x v="93"/>
          </reference>
        </references>
      </pivotArea>
    </format>
    <format dxfId="2231">
      <pivotArea dataOnly="0" labelOnly="1" offset="A256" fieldPosition="0">
        <references count="1">
          <reference field="0" count="1" defaultSubtotal="1">
            <x v="93"/>
          </reference>
        </references>
      </pivotArea>
    </format>
    <format dxfId="2230">
      <pivotArea dataOnly="0" labelOnly="1" fieldPosition="0">
        <references count="1">
          <reference field="0" count="1">
            <x v="94"/>
          </reference>
        </references>
      </pivotArea>
    </format>
    <format dxfId="2229">
      <pivotArea dataOnly="0" labelOnly="1" offset="A256" fieldPosition="0">
        <references count="1">
          <reference field="0" count="1" defaultSubtotal="1">
            <x v="94"/>
          </reference>
        </references>
      </pivotArea>
    </format>
    <format dxfId="2228">
      <pivotArea dataOnly="0" labelOnly="1" fieldPosition="0">
        <references count="1">
          <reference field="0" count="1">
            <x v="95"/>
          </reference>
        </references>
      </pivotArea>
    </format>
    <format dxfId="2227">
      <pivotArea dataOnly="0" labelOnly="1" offset="A256" fieldPosition="0">
        <references count="1">
          <reference field="0" count="1" defaultSubtotal="1">
            <x v="95"/>
          </reference>
        </references>
      </pivotArea>
    </format>
    <format dxfId="2226">
      <pivotArea dataOnly="0" labelOnly="1" fieldPosition="0">
        <references count="1">
          <reference field="0" count="1">
            <x v="96"/>
          </reference>
        </references>
      </pivotArea>
    </format>
    <format dxfId="2225">
      <pivotArea dataOnly="0" labelOnly="1" offset="A256" fieldPosition="0">
        <references count="1">
          <reference field="0" count="1" defaultSubtotal="1">
            <x v="96"/>
          </reference>
        </references>
      </pivotArea>
    </format>
    <format dxfId="2224">
      <pivotArea dataOnly="0" labelOnly="1" fieldPosition="0">
        <references count="1">
          <reference field="0" count="1">
            <x v="97"/>
          </reference>
        </references>
      </pivotArea>
    </format>
    <format dxfId="2223">
      <pivotArea dataOnly="0" labelOnly="1" offset="A256" fieldPosition="0">
        <references count="1">
          <reference field="0" count="1" defaultSubtotal="1">
            <x v="97"/>
          </reference>
        </references>
      </pivotArea>
    </format>
    <format dxfId="2222">
      <pivotArea dataOnly="0" labelOnly="1" fieldPosition="0">
        <references count="1">
          <reference field="0" count="1">
            <x v="98"/>
          </reference>
        </references>
      </pivotArea>
    </format>
    <format dxfId="2221">
      <pivotArea dataOnly="0" labelOnly="1" offset="A256" fieldPosition="0">
        <references count="1">
          <reference field="0" count="1" defaultSubtotal="1">
            <x v="98"/>
          </reference>
        </references>
      </pivotArea>
    </format>
    <format dxfId="2220">
      <pivotArea dataOnly="0" labelOnly="1" fieldPosition="0">
        <references count="1">
          <reference field="0" count="1">
            <x v="99"/>
          </reference>
        </references>
      </pivotArea>
    </format>
    <format dxfId="2219">
      <pivotArea dataOnly="0" labelOnly="1" offset="A256" fieldPosition="0">
        <references count="1">
          <reference field="0" count="1" defaultSubtotal="1">
            <x v="99"/>
          </reference>
        </references>
      </pivotArea>
    </format>
    <format dxfId="2218">
      <pivotArea dataOnly="0" labelOnly="1" fieldPosition="0">
        <references count="1">
          <reference field="0" count="1">
            <x v="100"/>
          </reference>
        </references>
      </pivotArea>
    </format>
    <format dxfId="2217">
      <pivotArea dataOnly="0" labelOnly="1" offset="A256" fieldPosition="0">
        <references count="1">
          <reference field="0" count="1" defaultSubtotal="1">
            <x v="100"/>
          </reference>
        </references>
      </pivotArea>
    </format>
    <format dxfId="2216">
      <pivotArea dataOnly="0" labelOnly="1" fieldPosition="0">
        <references count="1">
          <reference field="0" count="1">
            <x v="101"/>
          </reference>
        </references>
      </pivotArea>
    </format>
    <format dxfId="2215">
      <pivotArea dataOnly="0" labelOnly="1" offset="A256" fieldPosition="0">
        <references count="1">
          <reference field="0" count="1" defaultSubtotal="1">
            <x v="101"/>
          </reference>
        </references>
      </pivotArea>
    </format>
    <format dxfId="2214">
      <pivotArea dataOnly="0" labelOnly="1" fieldPosition="0">
        <references count="1">
          <reference field="0" count="1">
            <x v="102"/>
          </reference>
        </references>
      </pivotArea>
    </format>
    <format dxfId="2213">
      <pivotArea dataOnly="0" labelOnly="1" offset="A256" fieldPosition="0">
        <references count="1">
          <reference field="0" count="1" defaultSubtotal="1">
            <x v="102"/>
          </reference>
        </references>
      </pivotArea>
    </format>
    <format dxfId="2212">
      <pivotArea dataOnly="0" labelOnly="1" fieldPosition="0">
        <references count="1">
          <reference field="0" count="1">
            <x v="103"/>
          </reference>
        </references>
      </pivotArea>
    </format>
    <format dxfId="2211">
      <pivotArea dataOnly="0" labelOnly="1" offset="A256" fieldPosition="0">
        <references count="1">
          <reference field="0" count="1" defaultSubtotal="1">
            <x v="103"/>
          </reference>
        </references>
      </pivotArea>
    </format>
    <format dxfId="2210">
      <pivotArea dataOnly="0" labelOnly="1" fieldPosition="0">
        <references count="1">
          <reference field="0" count="1">
            <x v="104"/>
          </reference>
        </references>
      </pivotArea>
    </format>
    <format dxfId="2209">
      <pivotArea dataOnly="0" labelOnly="1" offset="A256" fieldPosition="0">
        <references count="1">
          <reference field="0" count="1" defaultSubtotal="1">
            <x v="104"/>
          </reference>
        </references>
      </pivotArea>
    </format>
    <format dxfId="2208">
      <pivotArea dataOnly="0" labelOnly="1" fieldPosition="0">
        <references count="1">
          <reference field="0" count="1">
            <x v="105"/>
          </reference>
        </references>
      </pivotArea>
    </format>
    <format dxfId="2207">
      <pivotArea dataOnly="0" labelOnly="1" offset="A256" fieldPosition="0">
        <references count="1">
          <reference field="0" count="1" defaultSubtotal="1">
            <x v="105"/>
          </reference>
        </references>
      </pivotArea>
    </format>
    <format dxfId="2206">
      <pivotArea dataOnly="0" labelOnly="1" fieldPosition="0">
        <references count="1">
          <reference field="0" count="1">
            <x v="106"/>
          </reference>
        </references>
      </pivotArea>
    </format>
    <format dxfId="2205">
      <pivotArea dataOnly="0" labelOnly="1" offset="A256" fieldPosition="0">
        <references count="1">
          <reference field="0" count="1" defaultSubtotal="1">
            <x v="106"/>
          </reference>
        </references>
      </pivotArea>
    </format>
    <format dxfId="2204">
      <pivotArea dataOnly="0" labelOnly="1" fieldPosition="0">
        <references count="1">
          <reference field="0" count="1">
            <x v="107"/>
          </reference>
        </references>
      </pivotArea>
    </format>
    <format dxfId="2203">
      <pivotArea dataOnly="0" labelOnly="1" offset="A256" fieldPosition="0">
        <references count="1">
          <reference field="0" count="1" defaultSubtotal="1">
            <x v="107"/>
          </reference>
        </references>
      </pivotArea>
    </format>
    <format dxfId="2202">
      <pivotArea dataOnly="0" labelOnly="1" fieldPosition="0">
        <references count="1">
          <reference field="0" count="1">
            <x v="108"/>
          </reference>
        </references>
      </pivotArea>
    </format>
    <format dxfId="2201">
      <pivotArea dataOnly="0" labelOnly="1" offset="A256" fieldPosition="0">
        <references count="1">
          <reference field="0" count="1" defaultSubtotal="1">
            <x v="108"/>
          </reference>
        </references>
      </pivotArea>
    </format>
    <format dxfId="2200">
      <pivotArea dataOnly="0" labelOnly="1" fieldPosition="0">
        <references count="1">
          <reference field="0" count="1">
            <x v="109"/>
          </reference>
        </references>
      </pivotArea>
    </format>
    <format dxfId="2199">
      <pivotArea dataOnly="0" labelOnly="1" offset="A256" fieldPosition="0">
        <references count="1">
          <reference field="0" count="1" defaultSubtotal="1">
            <x v="109"/>
          </reference>
        </references>
      </pivotArea>
    </format>
    <format dxfId="2198">
      <pivotArea dataOnly="0" labelOnly="1" fieldPosition="0">
        <references count="1">
          <reference field="0" count="1">
            <x v="110"/>
          </reference>
        </references>
      </pivotArea>
    </format>
    <format dxfId="2197">
      <pivotArea dataOnly="0" labelOnly="1" offset="A256" fieldPosition="0">
        <references count="1">
          <reference field="0" count="1" defaultSubtotal="1">
            <x v="110"/>
          </reference>
        </references>
      </pivotArea>
    </format>
    <format dxfId="2196">
      <pivotArea dataOnly="0" labelOnly="1" fieldPosition="0">
        <references count="1">
          <reference field="0" count="1">
            <x v="111"/>
          </reference>
        </references>
      </pivotArea>
    </format>
    <format dxfId="2195">
      <pivotArea dataOnly="0" labelOnly="1" offset="A256" fieldPosition="0">
        <references count="1">
          <reference field="0" count="1" defaultSubtotal="1">
            <x v="111"/>
          </reference>
        </references>
      </pivotArea>
    </format>
    <format dxfId="2194">
      <pivotArea dataOnly="0" labelOnly="1" fieldPosition="0">
        <references count="1">
          <reference field="0" count="1">
            <x v="112"/>
          </reference>
        </references>
      </pivotArea>
    </format>
    <format dxfId="2193">
      <pivotArea dataOnly="0" labelOnly="1" offset="A256" fieldPosition="0">
        <references count="1">
          <reference field="0" count="1" defaultSubtotal="1">
            <x v="112"/>
          </reference>
        </references>
      </pivotArea>
    </format>
    <format dxfId="2192">
      <pivotArea dataOnly="0" labelOnly="1" fieldPosition="0">
        <references count="1">
          <reference field="0" count="1">
            <x v="113"/>
          </reference>
        </references>
      </pivotArea>
    </format>
    <format dxfId="2191">
      <pivotArea dataOnly="0" labelOnly="1" offset="A256" fieldPosition="0">
        <references count="1">
          <reference field="0" count="1" defaultSubtotal="1">
            <x v="113"/>
          </reference>
        </references>
      </pivotArea>
    </format>
    <format dxfId="2190">
      <pivotArea dataOnly="0" labelOnly="1" fieldPosition="0">
        <references count="1">
          <reference field="0" count="1">
            <x v="114"/>
          </reference>
        </references>
      </pivotArea>
    </format>
    <format dxfId="2189">
      <pivotArea dataOnly="0" labelOnly="1" offset="A256" fieldPosition="0">
        <references count="1">
          <reference field="0" count="1" defaultSubtotal="1">
            <x v="114"/>
          </reference>
        </references>
      </pivotArea>
    </format>
    <format dxfId="2188">
      <pivotArea dataOnly="0" labelOnly="1" fieldPosition="0">
        <references count="1">
          <reference field="0" count="1">
            <x v="115"/>
          </reference>
        </references>
      </pivotArea>
    </format>
    <format dxfId="2187">
      <pivotArea dataOnly="0" labelOnly="1" offset="A256" fieldPosition="0">
        <references count="1">
          <reference field="0" count="1" defaultSubtotal="1">
            <x v="115"/>
          </reference>
        </references>
      </pivotArea>
    </format>
    <format dxfId="2186">
      <pivotArea dataOnly="0" labelOnly="1" fieldPosition="0">
        <references count="1">
          <reference field="0" count="1">
            <x v="116"/>
          </reference>
        </references>
      </pivotArea>
    </format>
    <format dxfId="2185">
      <pivotArea dataOnly="0" labelOnly="1" offset="A256" fieldPosition="0">
        <references count="1">
          <reference field="0" count="1" defaultSubtotal="1">
            <x v="116"/>
          </reference>
        </references>
      </pivotArea>
    </format>
    <format dxfId="2184">
      <pivotArea dataOnly="0" labelOnly="1" fieldPosition="0">
        <references count="1">
          <reference field="0" count="1">
            <x v="117"/>
          </reference>
        </references>
      </pivotArea>
    </format>
    <format dxfId="2183">
      <pivotArea dataOnly="0" labelOnly="1" offset="A256" fieldPosition="0">
        <references count="1">
          <reference field="0" count="1" defaultSubtotal="1">
            <x v="117"/>
          </reference>
        </references>
      </pivotArea>
    </format>
    <format dxfId="2182">
      <pivotArea dataOnly="0" labelOnly="1" fieldPosition="0">
        <references count="1">
          <reference field="0" count="1">
            <x v="118"/>
          </reference>
        </references>
      </pivotArea>
    </format>
    <format dxfId="2181">
      <pivotArea dataOnly="0" labelOnly="1" offset="A256" fieldPosition="0">
        <references count="1">
          <reference field="0" count="1" defaultSubtotal="1">
            <x v="118"/>
          </reference>
        </references>
      </pivotArea>
    </format>
    <format dxfId="2180">
      <pivotArea dataOnly="0" labelOnly="1" fieldPosition="0">
        <references count="1">
          <reference field="0" count="1">
            <x v="119"/>
          </reference>
        </references>
      </pivotArea>
    </format>
    <format dxfId="2179">
      <pivotArea dataOnly="0" labelOnly="1" offset="A256" fieldPosition="0">
        <references count="1">
          <reference field="0" count="1" defaultSubtotal="1">
            <x v="119"/>
          </reference>
        </references>
      </pivotArea>
    </format>
    <format dxfId="2178">
      <pivotArea dataOnly="0" labelOnly="1" fieldPosition="0">
        <references count="1">
          <reference field="0" count="1">
            <x v="120"/>
          </reference>
        </references>
      </pivotArea>
    </format>
    <format dxfId="2177">
      <pivotArea dataOnly="0" labelOnly="1" offset="A256" fieldPosition="0">
        <references count="1">
          <reference field="0" count="1" defaultSubtotal="1">
            <x v="120"/>
          </reference>
        </references>
      </pivotArea>
    </format>
    <format dxfId="2176">
      <pivotArea dataOnly="0" labelOnly="1" fieldPosition="0">
        <references count="1">
          <reference field="0" count="1">
            <x v="121"/>
          </reference>
        </references>
      </pivotArea>
    </format>
    <format dxfId="2175">
      <pivotArea dataOnly="0" labelOnly="1" offset="A256" fieldPosition="0">
        <references count="1">
          <reference field="0" count="1" defaultSubtotal="1">
            <x v="121"/>
          </reference>
        </references>
      </pivotArea>
    </format>
    <format dxfId="2174">
      <pivotArea dataOnly="0" labelOnly="1" fieldPosition="0">
        <references count="1">
          <reference field="0" count="1">
            <x v="122"/>
          </reference>
        </references>
      </pivotArea>
    </format>
    <format dxfId="2173">
      <pivotArea dataOnly="0" labelOnly="1" offset="A256" fieldPosition="0">
        <references count="1">
          <reference field="0" count="1" defaultSubtotal="1">
            <x v="122"/>
          </reference>
        </references>
      </pivotArea>
    </format>
    <format dxfId="2172">
      <pivotArea dataOnly="0" labelOnly="1" fieldPosition="0">
        <references count="1">
          <reference field="0" count="1">
            <x v="123"/>
          </reference>
        </references>
      </pivotArea>
    </format>
    <format dxfId="2171">
      <pivotArea dataOnly="0" labelOnly="1" offset="A256" fieldPosition="0">
        <references count="1">
          <reference field="0" count="1" defaultSubtotal="1">
            <x v="123"/>
          </reference>
        </references>
      </pivotArea>
    </format>
    <format dxfId="2170">
      <pivotArea dataOnly="0" labelOnly="1" fieldPosition="0">
        <references count="1">
          <reference field="0" count="1">
            <x v="124"/>
          </reference>
        </references>
      </pivotArea>
    </format>
    <format dxfId="2169">
      <pivotArea dataOnly="0" labelOnly="1" offset="A256" fieldPosition="0">
        <references count="1">
          <reference field="0" count="1" defaultSubtotal="1">
            <x v="124"/>
          </reference>
        </references>
      </pivotArea>
    </format>
    <format dxfId="2168">
      <pivotArea dataOnly="0" labelOnly="1" fieldPosition="0">
        <references count="1">
          <reference field="0" count="1">
            <x v="125"/>
          </reference>
        </references>
      </pivotArea>
    </format>
    <format dxfId="2167">
      <pivotArea dataOnly="0" labelOnly="1" offset="A256" fieldPosition="0">
        <references count="1">
          <reference field="0" count="1" defaultSubtotal="1">
            <x v="125"/>
          </reference>
        </references>
      </pivotArea>
    </format>
    <format dxfId="2166">
      <pivotArea dataOnly="0" labelOnly="1" fieldPosition="0">
        <references count="1">
          <reference field="0" count="1">
            <x v="126"/>
          </reference>
        </references>
      </pivotArea>
    </format>
    <format dxfId="2165">
      <pivotArea dataOnly="0" labelOnly="1" offset="A256" fieldPosition="0">
        <references count="1">
          <reference field="0" count="1" defaultSubtotal="1">
            <x v="126"/>
          </reference>
        </references>
      </pivotArea>
    </format>
    <format dxfId="2164">
      <pivotArea dataOnly="0" labelOnly="1" fieldPosition="0">
        <references count="1">
          <reference field="0" count="1">
            <x v="127"/>
          </reference>
        </references>
      </pivotArea>
    </format>
    <format dxfId="2163">
      <pivotArea dataOnly="0" labelOnly="1" offset="A256" fieldPosition="0">
        <references count="1">
          <reference field="0" count="1" defaultSubtotal="1">
            <x v="127"/>
          </reference>
        </references>
      </pivotArea>
    </format>
    <format dxfId="2162">
      <pivotArea dataOnly="0" labelOnly="1" fieldPosition="0">
        <references count="1">
          <reference field="0" count="1">
            <x v="128"/>
          </reference>
        </references>
      </pivotArea>
    </format>
    <format dxfId="2161">
      <pivotArea dataOnly="0" labelOnly="1" offset="A256" fieldPosition="0">
        <references count="1">
          <reference field="0" count="1" defaultSubtotal="1">
            <x v="128"/>
          </reference>
        </references>
      </pivotArea>
    </format>
    <format dxfId="2160">
      <pivotArea dataOnly="0" labelOnly="1" fieldPosition="0">
        <references count="1">
          <reference field="0" count="1">
            <x v="129"/>
          </reference>
        </references>
      </pivotArea>
    </format>
    <format dxfId="2159">
      <pivotArea dataOnly="0" labelOnly="1" offset="A256" fieldPosition="0">
        <references count="1">
          <reference field="0" count="1" defaultSubtotal="1">
            <x v="129"/>
          </reference>
        </references>
      </pivotArea>
    </format>
    <format dxfId="2158">
      <pivotArea dataOnly="0" labelOnly="1" fieldPosition="0">
        <references count="1">
          <reference field="0" count="1">
            <x v="130"/>
          </reference>
        </references>
      </pivotArea>
    </format>
    <format dxfId="2157">
      <pivotArea dataOnly="0" labelOnly="1" offset="A256" fieldPosition="0">
        <references count="1">
          <reference field="0" count="1" defaultSubtotal="1">
            <x v="130"/>
          </reference>
        </references>
      </pivotArea>
    </format>
    <format dxfId="2156">
      <pivotArea dataOnly="0" labelOnly="1" fieldPosition="0">
        <references count="1">
          <reference field="0" count="1">
            <x v="131"/>
          </reference>
        </references>
      </pivotArea>
    </format>
    <format dxfId="2155">
      <pivotArea dataOnly="0" labelOnly="1" offset="A256" fieldPosition="0">
        <references count="1">
          <reference field="0" count="1" defaultSubtotal="1">
            <x v="131"/>
          </reference>
        </references>
      </pivotArea>
    </format>
    <format dxfId="2154">
      <pivotArea dataOnly="0" labelOnly="1" fieldPosition="0">
        <references count="1">
          <reference field="0" count="1">
            <x v="132"/>
          </reference>
        </references>
      </pivotArea>
    </format>
    <format dxfId="2153">
      <pivotArea dataOnly="0" labelOnly="1" offset="A256" fieldPosition="0">
        <references count="1">
          <reference field="0" count="1" defaultSubtotal="1">
            <x v="132"/>
          </reference>
        </references>
      </pivotArea>
    </format>
    <format dxfId="2152">
      <pivotArea dataOnly="0" labelOnly="1" fieldPosition="0">
        <references count="1">
          <reference field="0" count="1">
            <x v="133"/>
          </reference>
        </references>
      </pivotArea>
    </format>
    <format dxfId="2151">
      <pivotArea dataOnly="0" labelOnly="1" offset="A256" fieldPosition="0">
        <references count="1">
          <reference field="0" count="1" defaultSubtotal="1">
            <x v="133"/>
          </reference>
        </references>
      </pivotArea>
    </format>
    <format dxfId="2150">
      <pivotArea dataOnly="0" labelOnly="1" fieldPosition="0">
        <references count="1">
          <reference field="0" count="1">
            <x v="134"/>
          </reference>
        </references>
      </pivotArea>
    </format>
    <format dxfId="2149">
      <pivotArea dataOnly="0" labelOnly="1" offset="A256" fieldPosition="0">
        <references count="1">
          <reference field="0" count="1" defaultSubtotal="1">
            <x v="134"/>
          </reference>
        </references>
      </pivotArea>
    </format>
    <format dxfId="2148">
      <pivotArea dataOnly="0" labelOnly="1" fieldPosition="0">
        <references count="1">
          <reference field="0" count="1">
            <x v="135"/>
          </reference>
        </references>
      </pivotArea>
    </format>
    <format dxfId="2147">
      <pivotArea dataOnly="0" labelOnly="1" offset="A256" fieldPosition="0">
        <references count="1">
          <reference field="0" count="1" defaultSubtotal="1">
            <x v="135"/>
          </reference>
        </references>
      </pivotArea>
    </format>
    <format dxfId="2146">
      <pivotArea dataOnly="0" labelOnly="1" fieldPosition="0">
        <references count="1">
          <reference field="0" count="1">
            <x v="136"/>
          </reference>
        </references>
      </pivotArea>
    </format>
    <format dxfId="2145">
      <pivotArea dataOnly="0" labelOnly="1" offset="A256" fieldPosition="0">
        <references count="1">
          <reference field="0" count="1" defaultSubtotal="1">
            <x v="136"/>
          </reference>
        </references>
      </pivotArea>
    </format>
    <format dxfId="2144">
      <pivotArea dataOnly="0" labelOnly="1" fieldPosition="0">
        <references count="1">
          <reference field="0" count="1">
            <x v="137"/>
          </reference>
        </references>
      </pivotArea>
    </format>
    <format dxfId="2143">
      <pivotArea dataOnly="0" labelOnly="1" offset="A256" fieldPosition="0">
        <references count="1">
          <reference field="0" count="1" defaultSubtotal="1">
            <x v="137"/>
          </reference>
        </references>
      </pivotArea>
    </format>
    <format dxfId="2142">
      <pivotArea dataOnly="0" labelOnly="1" fieldPosition="0">
        <references count="1">
          <reference field="0" count="1">
            <x v="138"/>
          </reference>
        </references>
      </pivotArea>
    </format>
    <format dxfId="2141">
      <pivotArea dataOnly="0" labelOnly="1" offset="A256" fieldPosition="0">
        <references count="1">
          <reference field="0" count="1" defaultSubtotal="1">
            <x v="138"/>
          </reference>
        </references>
      </pivotArea>
    </format>
    <format dxfId="2140">
      <pivotArea dataOnly="0" labelOnly="1" fieldPosition="0">
        <references count="1">
          <reference field="0" count="1">
            <x v="139"/>
          </reference>
        </references>
      </pivotArea>
    </format>
    <format dxfId="2139">
      <pivotArea dataOnly="0" labelOnly="1" offset="A256" fieldPosition="0">
        <references count="1">
          <reference field="0" count="1" defaultSubtotal="1">
            <x v="139"/>
          </reference>
        </references>
      </pivotArea>
    </format>
    <format dxfId="2138">
      <pivotArea dataOnly="0" labelOnly="1" fieldPosition="0">
        <references count="1">
          <reference field="0" count="1">
            <x v="140"/>
          </reference>
        </references>
      </pivotArea>
    </format>
    <format dxfId="2137">
      <pivotArea dataOnly="0" labelOnly="1" offset="A256" fieldPosition="0">
        <references count="1">
          <reference field="0" count="1" defaultSubtotal="1">
            <x v="140"/>
          </reference>
        </references>
      </pivotArea>
    </format>
    <format dxfId="2136">
      <pivotArea dataOnly="0" labelOnly="1" fieldPosition="0">
        <references count="1">
          <reference field="0" count="1">
            <x v="141"/>
          </reference>
        </references>
      </pivotArea>
    </format>
    <format dxfId="2135">
      <pivotArea dataOnly="0" labelOnly="1" offset="A256" fieldPosition="0">
        <references count="1">
          <reference field="0" count="1" defaultSubtotal="1">
            <x v="141"/>
          </reference>
        </references>
      </pivotArea>
    </format>
    <format dxfId="2134">
      <pivotArea dataOnly="0" labelOnly="1" fieldPosition="0">
        <references count="1">
          <reference field="0" count="1">
            <x v="142"/>
          </reference>
        </references>
      </pivotArea>
    </format>
    <format dxfId="2133">
      <pivotArea dataOnly="0" labelOnly="1" offset="A256" fieldPosition="0">
        <references count="1">
          <reference field="0" count="1" defaultSubtotal="1">
            <x v="142"/>
          </reference>
        </references>
      </pivotArea>
    </format>
    <format dxfId="2132">
      <pivotArea dataOnly="0" labelOnly="1" fieldPosition="0">
        <references count="1">
          <reference field="0" count="1">
            <x v="143"/>
          </reference>
        </references>
      </pivotArea>
    </format>
    <format dxfId="2131">
      <pivotArea dataOnly="0" labelOnly="1" offset="A256" fieldPosition="0">
        <references count="1">
          <reference field="0" count="1" defaultSubtotal="1">
            <x v="143"/>
          </reference>
        </references>
      </pivotArea>
    </format>
    <format dxfId="2130">
      <pivotArea dataOnly="0" labelOnly="1" grandRow="1" outline="0" offset="A256" fieldPosition="0"/>
    </format>
    <format dxfId="2129">
      <pivotArea type="all" dataOnly="0" outline="0" fieldPosition="0"/>
    </format>
    <format dxfId="2128">
      <pivotArea outline="0" collapsedLevelsAreSubtotals="1" fieldPosition="0"/>
    </format>
    <format dxfId="2127">
      <pivotArea field="0" type="button" dataOnly="0" labelOnly="1" outline="0" axis="axisRow" fieldPosition="0"/>
    </format>
    <format dxfId="2126">
      <pivotArea field="1" type="button" dataOnly="0" labelOnly="1" outline="0" axis="axisRow" fieldPosition="1"/>
    </format>
    <format dxfId="2125">
      <pivotArea dataOnly="0" labelOnly="1" fieldPosition="0">
        <references count="1">
          <reference field="0" count="25">
            <x v="0"/>
            <x v="1"/>
            <x v="2"/>
            <x v="3"/>
            <x v="4"/>
            <x v="5"/>
            <x v="6"/>
            <x v="7"/>
            <x v="8"/>
            <x v="9"/>
            <x v="10"/>
            <x v="11"/>
            <x v="12"/>
            <x v="13"/>
            <x v="14"/>
            <x v="15"/>
            <x v="16"/>
            <x v="17"/>
            <x v="18"/>
            <x v="19"/>
            <x v="20"/>
            <x v="21"/>
            <x v="22"/>
            <x v="23"/>
            <x v="24"/>
          </reference>
        </references>
      </pivotArea>
    </format>
    <format dxfId="2124">
      <pivotArea dataOnly="0" labelOnly="1" fieldPosition="0">
        <references count="1">
          <reference field="0" count="25" defaultSubtotal="1">
            <x v="0"/>
            <x v="1"/>
            <x v="2"/>
            <x v="3"/>
            <x v="4"/>
            <x v="5"/>
            <x v="6"/>
            <x v="7"/>
            <x v="8"/>
            <x v="9"/>
            <x v="10"/>
            <x v="11"/>
            <x v="12"/>
            <x v="13"/>
            <x v="14"/>
            <x v="15"/>
            <x v="16"/>
            <x v="17"/>
            <x v="18"/>
            <x v="19"/>
            <x v="20"/>
            <x v="21"/>
            <x v="22"/>
            <x v="23"/>
            <x v="24"/>
          </reference>
        </references>
      </pivotArea>
    </format>
    <format dxfId="2123">
      <pivotArea dataOnly="0" labelOnly="1" fieldPosition="0">
        <references count="1">
          <reference field="0" count="25">
            <x v="25"/>
            <x v="26"/>
            <x v="27"/>
            <x v="28"/>
            <x v="29"/>
            <x v="30"/>
            <x v="31"/>
            <x v="32"/>
            <x v="33"/>
            <x v="34"/>
            <x v="35"/>
            <x v="36"/>
            <x v="37"/>
            <x v="38"/>
            <x v="39"/>
            <x v="40"/>
            <x v="41"/>
            <x v="42"/>
            <x v="43"/>
            <x v="44"/>
            <x v="45"/>
            <x v="46"/>
            <x v="47"/>
            <x v="48"/>
            <x v="49"/>
          </reference>
        </references>
      </pivotArea>
    </format>
    <format dxfId="2122">
      <pivotArea dataOnly="0" labelOnly="1" fieldPosition="0">
        <references count="1">
          <reference field="0" count="25" defaultSubtotal="1">
            <x v="25"/>
            <x v="26"/>
            <x v="27"/>
            <x v="28"/>
            <x v="29"/>
            <x v="30"/>
            <x v="31"/>
            <x v="32"/>
            <x v="33"/>
            <x v="34"/>
            <x v="35"/>
            <x v="36"/>
            <x v="37"/>
            <x v="38"/>
            <x v="39"/>
            <x v="40"/>
            <x v="41"/>
            <x v="42"/>
            <x v="43"/>
            <x v="44"/>
            <x v="45"/>
            <x v="46"/>
            <x v="47"/>
            <x v="48"/>
            <x v="49"/>
          </reference>
        </references>
      </pivotArea>
    </format>
    <format dxfId="2121">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2120">
      <pivotArea dataOnly="0" labelOnly="1" fieldPosition="0">
        <references count="1">
          <reference field="0" count="25" defaultSubtotal="1">
            <x v="50"/>
            <x v="51"/>
            <x v="52"/>
            <x v="53"/>
            <x v="54"/>
            <x v="55"/>
            <x v="56"/>
            <x v="57"/>
            <x v="58"/>
            <x v="59"/>
            <x v="60"/>
            <x v="61"/>
            <x v="62"/>
            <x v="63"/>
            <x v="64"/>
            <x v="65"/>
            <x v="66"/>
            <x v="67"/>
            <x v="68"/>
            <x v="69"/>
            <x v="70"/>
            <x v="71"/>
            <x v="72"/>
            <x v="73"/>
            <x v="74"/>
          </reference>
        </references>
      </pivotArea>
    </format>
    <format dxfId="2119">
      <pivotArea dataOnly="0" labelOnly="1" fieldPosition="0">
        <references count="1">
          <reference field="0" count="25">
            <x v="75"/>
            <x v="76"/>
            <x v="77"/>
            <x v="78"/>
            <x v="79"/>
            <x v="80"/>
            <x v="81"/>
            <x v="82"/>
            <x v="83"/>
            <x v="84"/>
            <x v="85"/>
            <x v="86"/>
            <x v="87"/>
            <x v="88"/>
            <x v="89"/>
            <x v="90"/>
            <x v="91"/>
            <x v="92"/>
            <x v="93"/>
            <x v="94"/>
            <x v="95"/>
            <x v="96"/>
            <x v="97"/>
            <x v="98"/>
            <x v="99"/>
          </reference>
        </references>
      </pivotArea>
    </format>
    <format dxfId="2118">
      <pivotArea dataOnly="0" labelOnly="1" fieldPosition="0">
        <references count="1">
          <reference field="0" count="25" defaultSubtotal="1">
            <x v="75"/>
            <x v="76"/>
            <x v="77"/>
            <x v="78"/>
            <x v="79"/>
            <x v="80"/>
            <x v="81"/>
            <x v="82"/>
            <x v="83"/>
            <x v="84"/>
            <x v="85"/>
            <x v="86"/>
            <x v="87"/>
            <x v="88"/>
            <x v="89"/>
            <x v="90"/>
            <x v="91"/>
            <x v="92"/>
            <x v="93"/>
            <x v="94"/>
            <x v="95"/>
            <x v="96"/>
            <x v="97"/>
            <x v="98"/>
            <x v="99"/>
          </reference>
        </references>
      </pivotArea>
    </format>
    <format dxfId="2117">
      <pivotArea dataOnly="0" labelOnly="1" fieldPosition="0">
        <references count="1">
          <reference field="0" count="25">
            <x v="100"/>
            <x v="101"/>
            <x v="102"/>
            <x v="103"/>
            <x v="104"/>
            <x v="105"/>
            <x v="106"/>
            <x v="107"/>
            <x v="108"/>
            <x v="109"/>
            <x v="110"/>
            <x v="111"/>
            <x v="112"/>
            <x v="113"/>
            <x v="114"/>
            <x v="115"/>
            <x v="116"/>
            <x v="117"/>
            <x v="118"/>
            <x v="119"/>
            <x v="120"/>
            <x v="121"/>
            <x v="122"/>
            <x v="123"/>
            <x v="124"/>
          </reference>
        </references>
      </pivotArea>
    </format>
    <format dxfId="2116">
      <pivotArea dataOnly="0" labelOnly="1" fieldPosition="0">
        <references count="1">
          <reference field="0" count="25" defaultSubtotal="1">
            <x v="100"/>
            <x v="101"/>
            <x v="102"/>
            <x v="103"/>
            <x v="104"/>
            <x v="105"/>
            <x v="106"/>
            <x v="107"/>
            <x v="108"/>
            <x v="109"/>
            <x v="110"/>
            <x v="111"/>
            <x v="112"/>
            <x v="113"/>
            <x v="114"/>
            <x v="115"/>
            <x v="116"/>
            <x v="117"/>
            <x v="118"/>
            <x v="119"/>
            <x v="120"/>
            <x v="121"/>
            <x v="122"/>
            <x v="123"/>
            <x v="124"/>
          </reference>
        </references>
      </pivotArea>
    </format>
    <format dxfId="2115">
      <pivotArea dataOnly="0" labelOnly="1" fieldPosition="0">
        <references count="1">
          <reference field="0" count="19">
            <x v="125"/>
            <x v="126"/>
            <x v="127"/>
            <x v="128"/>
            <x v="129"/>
            <x v="130"/>
            <x v="131"/>
            <x v="132"/>
            <x v="133"/>
            <x v="134"/>
            <x v="135"/>
            <x v="136"/>
            <x v="137"/>
            <x v="138"/>
            <x v="139"/>
            <x v="140"/>
            <x v="141"/>
            <x v="142"/>
            <x v="143"/>
          </reference>
        </references>
      </pivotArea>
    </format>
    <format dxfId="2114">
      <pivotArea dataOnly="0" labelOnly="1" fieldPosition="0">
        <references count="1">
          <reference field="0" count="19" defaultSubtotal="1">
            <x v="125"/>
            <x v="126"/>
            <x v="127"/>
            <x v="128"/>
            <x v="129"/>
            <x v="130"/>
            <x v="131"/>
            <x v="132"/>
            <x v="133"/>
            <x v="134"/>
            <x v="135"/>
            <x v="136"/>
            <x v="137"/>
            <x v="138"/>
            <x v="139"/>
            <x v="140"/>
            <x v="141"/>
            <x v="142"/>
            <x v="143"/>
          </reference>
        </references>
      </pivotArea>
    </format>
    <format dxfId="2113">
      <pivotArea dataOnly="0" labelOnly="1" grandRow="1" outline="0" fieldPosition="0"/>
    </format>
    <format dxfId="2112">
      <pivotArea dataOnly="0" labelOnly="1" fieldPosition="0">
        <references count="2">
          <reference field="0" count="1" selected="0">
            <x v="0"/>
          </reference>
          <reference field="1" count="2">
            <x v="16"/>
            <x v="17"/>
          </reference>
        </references>
      </pivotArea>
    </format>
    <format dxfId="2111">
      <pivotArea dataOnly="0" labelOnly="1" fieldPosition="0">
        <references count="2">
          <reference field="0" count="1" selected="0">
            <x v="1"/>
          </reference>
          <reference field="1" count="10">
            <x v="0"/>
            <x v="1"/>
            <x v="18"/>
            <x v="19"/>
            <x v="20"/>
            <x v="21"/>
            <x v="22"/>
            <x v="23"/>
            <x v="24"/>
            <x v="25"/>
          </reference>
        </references>
      </pivotArea>
    </format>
    <format dxfId="2110">
      <pivotArea dataOnly="0" labelOnly="1" fieldPosition="0">
        <references count="2">
          <reference field="0" count="1" selected="0">
            <x v="2"/>
          </reference>
          <reference field="1" count="6">
            <x v="26"/>
            <x v="27"/>
            <x v="28"/>
            <x v="29"/>
            <x v="30"/>
            <x v="31"/>
          </reference>
        </references>
      </pivotArea>
    </format>
    <format dxfId="2109">
      <pivotArea dataOnly="0" labelOnly="1" fieldPosition="0">
        <references count="2">
          <reference field="0" count="1" selected="0">
            <x v="3"/>
          </reference>
          <reference field="1" count="16">
            <x v="2"/>
            <x v="32"/>
            <x v="33"/>
            <x v="34"/>
            <x v="35"/>
            <x v="36"/>
            <x v="37"/>
            <x v="38"/>
            <x v="39"/>
            <x v="40"/>
            <x v="41"/>
            <x v="42"/>
            <x v="43"/>
            <x v="44"/>
            <x v="45"/>
            <x v="46"/>
          </reference>
        </references>
      </pivotArea>
    </format>
    <format dxfId="2108">
      <pivotArea dataOnly="0" labelOnly="1" fieldPosition="0">
        <references count="2">
          <reference field="0" count="1" selected="0">
            <x v="4"/>
          </reference>
          <reference field="1" count="6">
            <x v="47"/>
            <x v="48"/>
            <x v="49"/>
            <x v="50"/>
            <x v="51"/>
            <x v="52"/>
          </reference>
        </references>
      </pivotArea>
    </format>
    <format dxfId="2107">
      <pivotArea dataOnly="0" labelOnly="1" fieldPosition="0">
        <references count="2">
          <reference field="0" count="1" selected="0">
            <x v="5"/>
          </reference>
          <reference field="1" count="8">
            <x v="53"/>
            <x v="54"/>
            <x v="55"/>
            <x v="56"/>
            <x v="57"/>
            <x v="58"/>
            <x v="59"/>
            <x v="60"/>
          </reference>
        </references>
      </pivotArea>
    </format>
    <format dxfId="2106">
      <pivotArea dataOnly="0" labelOnly="1" fieldPosition="0">
        <references count="2">
          <reference field="0" count="1" selected="0">
            <x v="6"/>
          </reference>
          <reference field="1" count="5">
            <x v="61"/>
            <x v="62"/>
            <x v="63"/>
            <x v="64"/>
            <x v="65"/>
          </reference>
        </references>
      </pivotArea>
    </format>
    <format dxfId="2105">
      <pivotArea dataOnly="0" labelOnly="1" fieldPosition="0">
        <references count="2">
          <reference field="0" count="1" selected="0">
            <x v="7"/>
          </reference>
          <reference field="1" count="6">
            <x v="66"/>
            <x v="67"/>
            <x v="68"/>
            <x v="69"/>
            <x v="70"/>
            <x v="71"/>
          </reference>
        </references>
      </pivotArea>
    </format>
    <format dxfId="2104">
      <pivotArea dataOnly="0" labelOnly="1" fieldPosition="0">
        <references count="2">
          <reference field="0" count="1" selected="0">
            <x v="8"/>
          </reference>
          <reference field="1" count="6">
            <x v="72"/>
            <x v="73"/>
            <x v="74"/>
            <x v="75"/>
            <x v="76"/>
            <x v="77"/>
          </reference>
        </references>
      </pivotArea>
    </format>
    <format dxfId="2103">
      <pivotArea dataOnly="0" labelOnly="1" fieldPosition="0">
        <references count="2">
          <reference field="0" count="1" selected="0">
            <x v="9"/>
          </reference>
          <reference field="1" count="5">
            <x v="78"/>
            <x v="79"/>
            <x v="80"/>
            <x v="81"/>
            <x v="82"/>
          </reference>
        </references>
      </pivotArea>
    </format>
    <format dxfId="2102">
      <pivotArea dataOnly="0" labelOnly="1" fieldPosition="0">
        <references count="2">
          <reference field="0" count="1" selected="0">
            <x v="10"/>
          </reference>
          <reference field="1" count="3">
            <x v="83"/>
            <x v="84"/>
            <x v="85"/>
          </reference>
        </references>
      </pivotArea>
    </format>
    <format dxfId="2101">
      <pivotArea dataOnly="0" labelOnly="1" fieldPosition="0">
        <references count="2">
          <reference field="0" count="1" selected="0">
            <x v="11"/>
          </reference>
          <reference field="1" count="6">
            <x v="86"/>
            <x v="87"/>
            <x v="88"/>
            <x v="89"/>
            <x v="90"/>
            <x v="91"/>
          </reference>
        </references>
      </pivotArea>
    </format>
    <format dxfId="2100">
      <pivotArea dataOnly="0" labelOnly="1" fieldPosition="0">
        <references count="2">
          <reference field="0" count="1" selected="0">
            <x v="12"/>
          </reference>
          <reference field="1" count="5">
            <x v="92"/>
            <x v="93"/>
            <x v="94"/>
            <x v="95"/>
            <x v="96"/>
          </reference>
        </references>
      </pivotArea>
    </format>
    <format dxfId="2099">
      <pivotArea dataOnly="0" labelOnly="1" fieldPosition="0">
        <references count="2">
          <reference field="0" count="1" selected="0">
            <x v="13"/>
          </reference>
          <reference field="1" count="4">
            <x v="97"/>
            <x v="98"/>
            <x v="99"/>
            <x v="100"/>
          </reference>
        </references>
      </pivotArea>
    </format>
    <format dxfId="2098">
      <pivotArea dataOnly="0" labelOnly="1" fieldPosition="0">
        <references count="2">
          <reference field="0" count="1" selected="0">
            <x v="14"/>
          </reference>
          <reference field="1" count="17">
            <x v="101"/>
            <x v="102"/>
            <x v="103"/>
            <x v="104"/>
            <x v="105"/>
            <x v="106"/>
            <x v="107"/>
            <x v="108"/>
            <x v="109"/>
            <x v="110"/>
            <x v="111"/>
            <x v="112"/>
            <x v="113"/>
            <x v="114"/>
            <x v="115"/>
            <x v="116"/>
            <x v="117"/>
          </reference>
        </references>
      </pivotArea>
    </format>
    <format dxfId="2097">
      <pivotArea dataOnly="0" labelOnly="1" fieldPosition="0">
        <references count="2">
          <reference field="0" count="1" selected="0">
            <x v="15"/>
          </reference>
          <reference field="1" count="3">
            <x v="118"/>
            <x v="119"/>
            <x v="120"/>
          </reference>
        </references>
      </pivotArea>
    </format>
    <format dxfId="2096">
      <pivotArea dataOnly="0" labelOnly="1" fieldPosition="0">
        <references count="2">
          <reference field="0" count="1" selected="0">
            <x v="16"/>
          </reference>
          <reference field="1" count="11">
            <x v="121"/>
            <x v="122"/>
            <x v="123"/>
            <x v="124"/>
            <x v="125"/>
            <x v="126"/>
            <x v="127"/>
            <x v="128"/>
            <x v="129"/>
            <x v="130"/>
            <x v="131"/>
          </reference>
        </references>
      </pivotArea>
    </format>
    <format dxfId="2095">
      <pivotArea dataOnly="0" labelOnly="1" fieldPosition="0">
        <references count="2">
          <reference field="0" count="1" selected="0">
            <x v="17"/>
          </reference>
          <reference field="1" count="1">
            <x v="132"/>
          </reference>
        </references>
      </pivotArea>
    </format>
    <format dxfId="2094">
      <pivotArea dataOnly="0" labelOnly="1" fieldPosition="0">
        <references count="2">
          <reference field="0" count="1" selected="0">
            <x v="18"/>
          </reference>
          <reference field="1" count="3">
            <x v="133"/>
            <x v="134"/>
            <x v="135"/>
          </reference>
        </references>
      </pivotArea>
    </format>
    <format dxfId="2093">
      <pivotArea dataOnly="0" labelOnly="1" fieldPosition="0">
        <references count="2">
          <reference field="0" count="1" selected="0">
            <x v="19"/>
          </reference>
          <reference field="1" count="8">
            <x v="136"/>
            <x v="137"/>
            <x v="138"/>
            <x v="139"/>
            <x v="140"/>
            <x v="141"/>
            <x v="142"/>
            <x v="143"/>
          </reference>
        </references>
      </pivotArea>
    </format>
    <format dxfId="2092">
      <pivotArea dataOnly="0" labelOnly="1" fieldPosition="0">
        <references count="2">
          <reference field="0" count="1" selected="0">
            <x v="20"/>
          </reference>
          <reference field="1" count="9">
            <x v="144"/>
            <x v="145"/>
            <x v="146"/>
            <x v="147"/>
            <x v="148"/>
            <x v="149"/>
            <x v="150"/>
            <x v="151"/>
            <x v="152"/>
          </reference>
        </references>
      </pivotArea>
    </format>
    <format dxfId="2091">
      <pivotArea dataOnly="0" labelOnly="1" fieldPosition="0">
        <references count="2">
          <reference field="0" count="1" selected="0">
            <x v="21"/>
          </reference>
          <reference field="1" count="4">
            <x v="153"/>
            <x v="154"/>
            <x v="155"/>
            <x v="156"/>
          </reference>
        </references>
      </pivotArea>
    </format>
    <format dxfId="2090">
      <pivotArea dataOnly="0" labelOnly="1" fieldPosition="0">
        <references count="2">
          <reference field="0" count="1" selected="0">
            <x v="22"/>
          </reference>
          <reference field="1" count="3">
            <x v="157"/>
            <x v="158"/>
            <x v="159"/>
          </reference>
        </references>
      </pivotArea>
    </format>
    <format dxfId="2089">
      <pivotArea dataOnly="0" labelOnly="1" fieldPosition="0">
        <references count="2">
          <reference field="0" count="1" selected="0">
            <x v="23"/>
          </reference>
          <reference field="1" count="3">
            <x v="160"/>
            <x v="161"/>
            <x v="162"/>
          </reference>
        </references>
      </pivotArea>
    </format>
    <format dxfId="2088">
      <pivotArea dataOnly="0" labelOnly="1" fieldPosition="0">
        <references count="2">
          <reference field="0" count="1" selected="0">
            <x v="24"/>
          </reference>
          <reference field="1" count="2">
            <x v="163"/>
            <x v="164"/>
          </reference>
        </references>
      </pivotArea>
    </format>
    <format dxfId="2087">
      <pivotArea dataOnly="0" labelOnly="1" fieldPosition="0">
        <references count="2">
          <reference field="0" count="1" selected="0">
            <x v="25"/>
          </reference>
          <reference field="1" count="3">
            <x v="165"/>
            <x v="166"/>
            <x v="167"/>
          </reference>
        </references>
      </pivotArea>
    </format>
    <format dxfId="2086">
      <pivotArea dataOnly="0" labelOnly="1" fieldPosition="0">
        <references count="2">
          <reference field="0" count="1" selected="0">
            <x v="26"/>
          </reference>
          <reference field="1" count="4">
            <x v="168"/>
            <x v="169"/>
            <x v="170"/>
            <x v="171"/>
          </reference>
        </references>
      </pivotArea>
    </format>
    <format dxfId="2085">
      <pivotArea dataOnly="0" labelOnly="1" fieldPosition="0">
        <references count="2">
          <reference field="0" count="1" selected="0">
            <x v="27"/>
          </reference>
          <reference field="1" count="2">
            <x v="172"/>
            <x v="173"/>
          </reference>
        </references>
      </pivotArea>
    </format>
    <format dxfId="2084">
      <pivotArea dataOnly="0" labelOnly="1" fieldPosition="0">
        <references count="2">
          <reference field="0" count="1" selected="0">
            <x v="28"/>
          </reference>
          <reference field="1" count="3">
            <x v="174"/>
            <x v="175"/>
            <x v="176"/>
          </reference>
        </references>
      </pivotArea>
    </format>
    <format dxfId="2083">
      <pivotArea dataOnly="0" labelOnly="1" fieldPosition="0">
        <references count="2">
          <reference field="0" count="1" selected="0">
            <x v="29"/>
          </reference>
          <reference field="1" count="8">
            <x v="177"/>
            <x v="178"/>
            <x v="179"/>
            <x v="180"/>
            <x v="181"/>
            <x v="182"/>
            <x v="183"/>
            <x v="184"/>
          </reference>
        </references>
      </pivotArea>
    </format>
    <format dxfId="2082">
      <pivotArea dataOnly="0" labelOnly="1" fieldPosition="0">
        <references count="2">
          <reference field="0" count="1" selected="0">
            <x v="30"/>
          </reference>
          <reference field="1" count="7">
            <x v="185"/>
            <x v="186"/>
            <x v="187"/>
            <x v="188"/>
            <x v="189"/>
            <x v="190"/>
            <x v="191"/>
          </reference>
        </references>
      </pivotArea>
    </format>
    <format dxfId="2081">
      <pivotArea dataOnly="0" labelOnly="1" fieldPosition="0">
        <references count="2">
          <reference field="0" count="1" selected="0">
            <x v="31"/>
          </reference>
          <reference field="1" count="4">
            <x v="192"/>
            <x v="193"/>
            <x v="194"/>
            <x v="195"/>
          </reference>
        </references>
      </pivotArea>
    </format>
    <format dxfId="2080">
      <pivotArea dataOnly="0" labelOnly="1" fieldPosition="0">
        <references count="2">
          <reference field="0" count="1" selected="0">
            <x v="32"/>
          </reference>
          <reference field="1" count="1">
            <x v="196"/>
          </reference>
        </references>
      </pivotArea>
    </format>
    <format dxfId="2079">
      <pivotArea dataOnly="0" labelOnly="1" fieldPosition="0">
        <references count="2">
          <reference field="0" count="1" selected="0">
            <x v="33"/>
          </reference>
          <reference field="1" count="3">
            <x v="3"/>
            <x v="4"/>
            <x v="5"/>
          </reference>
        </references>
      </pivotArea>
    </format>
    <format dxfId="2078">
      <pivotArea dataOnly="0" labelOnly="1" fieldPosition="0">
        <references count="2">
          <reference field="0" count="1" selected="0">
            <x v="34"/>
          </reference>
          <reference field="1" count="4">
            <x v="197"/>
            <x v="198"/>
            <x v="199"/>
            <x v="200"/>
          </reference>
        </references>
      </pivotArea>
    </format>
    <format dxfId="2077">
      <pivotArea dataOnly="0" labelOnly="1" fieldPosition="0">
        <references count="2">
          <reference field="0" count="1" selected="0">
            <x v="35"/>
          </reference>
          <reference field="1" count="4">
            <x v="201"/>
            <x v="202"/>
            <x v="203"/>
            <x v="204"/>
          </reference>
        </references>
      </pivotArea>
    </format>
    <format dxfId="2076">
      <pivotArea dataOnly="0" labelOnly="1" fieldPosition="0">
        <references count="2">
          <reference field="0" count="1" selected="0">
            <x v="36"/>
          </reference>
          <reference field="1" count="5">
            <x v="205"/>
            <x v="206"/>
            <x v="207"/>
            <x v="208"/>
            <x v="209"/>
          </reference>
        </references>
      </pivotArea>
    </format>
    <format dxfId="2075">
      <pivotArea dataOnly="0" labelOnly="1" fieldPosition="0">
        <references count="2">
          <reference field="0" count="1" selected="0">
            <x v="37"/>
          </reference>
          <reference field="1" count="7">
            <x v="210"/>
            <x v="211"/>
            <x v="212"/>
            <x v="213"/>
            <x v="214"/>
            <x v="215"/>
            <x v="216"/>
          </reference>
        </references>
      </pivotArea>
    </format>
    <format dxfId="2074">
      <pivotArea dataOnly="0" labelOnly="1" fieldPosition="0">
        <references count="2">
          <reference field="0" count="1" selected="0">
            <x v="38"/>
          </reference>
          <reference field="1" count="11">
            <x v="217"/>
            <x v="218"/>
            <x v="219"/>
            <x v="220"/>
            <x v="221"/>
            <x v="222"/>
            <x v="223"/>
            <x v="224"/>
            <x v="225"/>
            <x v="226"/>
            <x v="227"/>
          </reference>
        </references>
      </pivotArea>
    </format>
    <format dxfId="2073">
      <pivotArea dataOnly="0" labelOnly="1" fieldPosition="0">
        <references count="2">
          <reference field="0" count="1" selected="0">
            <x v="39"/>
          </reference>
          <reference field="1" count="7">
            <x v="228"/>
            <x v="229"/>
            <x v="230"/>
            <x v="231"/>
            <x v="232"/>
            <x v="233"/>
            <x v="234"/>
          </reference>
        </references>
      </pivotArea>
    </format>
    <format dxfId="2072">
      <pivotArea dataOnly="0" labelOnly="1" fieldPosition="0">
        <references count="2">
          <reference field="0" count="1" selected="0">
            <x v="40"/>
          </reference>
          <reference field="1" count="7">
            <x v="235"/>
            <x v="236"/>
            <x v="237"/>
            <x v="238"/>
            <x v="239"/>
            <x v="240"/>
            <x v="241"/>
          </reference>
        </references>
      </pivotArea>
    </format>
    <format dxfId="2071">
      <pivotArea dataOnly="0" labelOnly="1" fieldPosition="0">
        <references count="2">
          <reference field="0" count="1" selected="0">
            <x v="41"/>
          </reference>
          <reference field="1" count="8">
            <x v="242"/>
            <x v="243"/>
            <x v="244"/>
            <x v="245"/>
            <x v="246"/>
            <x v="247"/>
            <x v="248"/>
            <x v="249"/>
          </reference>
        </references>
      </pivotArea>
    </format>
    <format dxfId="2070">
      <pivotArea dataOnly="0" labelOnly="1" fieldPosition="0">
        <references count="2">
          <reference field="0" count="1" selected="0">
            <x v="42"/>
          </reference>
          <reference field="1" count="4">
            <x v="250"/>
            <x v="251"/>
            <x v="252"/>
            <x v="253"/>
          </reference>
        </references>
      </pivotArea>
    </format>
    <format dxfId="2069">
      <pivotArea dataOnly="0" labelOnly="1" fieldPosition="0">
        <references count="2">
          <reference field="0" count="1" selected="0">
            <x v="43"/>
          </reference>
          <reference field="1" count="8">
            <x v="254"/>
            <x v="255"/>
            <x v="256"/>
            <x v="257"/>
            <x v="258"/>
            <x v="259"/>
            <x v="260"/>
            <x v="261"/>
          </reference>
        </references>
      </pivotArea>
    </format>
    <format dxfId="2068">
      <pivotArea dataOnly="0" labelOnly="1" fieldPosition="0">
        <references count="2">
          <reference field="0" count="1" selected="0">
            <x v="44"/>
          </reference>
          <reference field="1" count="7">
            <x v="262"/>
            <x v="263"/>
            <x v="264"/>
            <x v="265"/>
            <x v="266"/>
            <x v="267"/>
            <x v="268"/>
          </reference>
        </references>
      </pivotArea>
    </format>
    <format dxfId="2067">
      <pivotArea dataOnly="0" labelOnly="1" fieldPosition="0">
        <references count="2">
          <reference field="0" count="1" selected="0">
            <x v="45"/>
          </reference>
          <reference field="1" count="8">
            <x v="269"/>
            <x v="270"/>
            <x v="271"/>
            <x v="272"/>
            <x v="273"/>
            <x v="274"/>
            <x v="275"/>
            <x v="276"/>
          </reference>
        </references>
      </pivotArea>
    </format>
    <format dxfId="2066">
      <pivotArea dataOnly="0" labelOnly="1" fieldPosition="0">
        <references count="2">
          <reference field="0" count="1" selected="0">
            <x v="46"/>
          </reference>
          <reference field="1" count="14">
            <x v="277"/>
            <x v="278"/>
            <x v="279"/>
            <x v="280"/>
            <x v="281"/>
            <x v="282"/>
            <x v="283"/>
            <x v="284"/>
            <x v="285"/>
            <x v="286"/>
            <x v="287"/>
            <x v="288"/>
            <x v="289"/>
            <x v="290"/>
          </reference>
        </references>
      </pivotArea>
    </format>
    <format dxfId="2065">
      <pivotArea dataOnly="0" labelOnly="1" fieldPosition="0">
        <references count="2">
          <reference field="0" count="1" selected="0">
            <x v="47"/>
          </reference>
          <reference field="1" count="7">
            <x v="291"/>
            <x v="292"/>
            <x v="293"/>
            <x v="294"/>
            <x v="295"/>
            <x v="296"/>
            <x v="297"/>
          </reference>
        </references>
      </pivotArea>
    </format>
    <format dxfId="2064">
      <pivotArea dataOnly="0" labelOnly="1" fieldPosition="0">
        <references count="2">
          <reference field="0" count="1" selected="0">
            <x v="48"/>
          </reference>
          <reference field="1" count="5">
            <x v="298"/>
            <x v="299"/>
            <x v="300"/>
            <x v="301"/>
            <x v="302"/>
          </reference>
        </references>
      </pivotArea>
    </format>
    <format dxfId="2063">
      <pivotArea dataOnly="0" labelOnly="1" fieldPosition="0">
        <references count="2">
          <reference field="0" count="1" selected="0">
            <x v="49"/>
          </reference>
          <reference field="1" count="1">
            <x v="303"/>
          </reference>
        </references>
      </pivotArea>
    </format>
    <format dxfId="2062">
      <pivotArea dataOnly="0" labelOnly="1" fieldPosition="0">
        <references count="2">
          <reference field="0" count="1" selected="0">
            <x v="50"/>
          </reference>
          <reference field="1" count="7">
            <x v="304"/>
            <x v="305"/>
            <x v="306"/>
            <x v="307"/>
            <x v="308"/>
            <x v="309"/>
            <x v="310"/>
          </reference>
        </references>
      </pivotArea>
    </format>
    <format dxfId="2061">
      <pivotArea dataOnly="0" labelOnly="1" fieldPosition="0">
        <references count="2">
          <reference field="0" count="1" selected="0">
            <x v="51"/>
          </reference>
          <reference field="1" count="9">
            <x v="311"/>
            <x v="312"/>
            <x v="313"/>
            <x v="314"/>
            <x v="315"/>
            <x v="316"/>
            <x v="317"/>
            <x v="318"/>
            <x v="319"/>
          </reference>
        </references>
      </pivotArea>
    </format>
    <format dxfId="2060">
      <pivotArea dataOnly="0" labelOnly="1" fieldPosition="0">
        <references count="2">
          <reference field="0" count="1" selected="0">
            <x v="52"/>
          </reference>
          <reference field="1" count="3">
            <x v="320"/>
            <x v="321"/>
            <x v="322"/>
          </reference>
        </references>
      </pivotArea>
    </format>
    <format dxfId="2059">
      <pivotArea dataOnly="0" labelOnly="1" fieldPosition="0">
        <references count="2">
          <reference field="0" count="1" selected="0">
            <x v="53"/>
          </reference>
          <reference field="1" count="7">
            <x v="323"/>
            <x v="324"/>
            <x v="325"/>
            <x v="326"/>
            <x v="327"/>
            <x v="328"/>
            <x v="329"/>
          </reference>
        </references>
      </pivotArea>
    </format>
    <format dxfId="2058">
      <pivotArea dataOnly="0" labelOnly="1" fieldPosition="0">
        <references count="2">
          <reference field="0" count="1" selected="0">
            <x v="54"/>
          </reference>
          <reference field="1" count="15">
            <x v="330"/>
            <x v="331"/>
            <x v="332"/>
            <x v="333"/>
            <x v="334"/>
            <x v="335"/>
            <x v="336"/>
            <x v="337"/>
            <x v="338"/>
            <x v="339"/>
            <x v="340"/>
            <x v="341"/>
            <x v="342"/>
            <x v="343"/>
            <x v="344"/>
          </reference>
        </references>
      </pivotArea>
    </format>
    <format dxfId="2057">
      <pivotArea dataOnly="0" labelOnly="1" fieldPosition="0">
        <references count="2">
          <reference field="0" count="1" selected="0">
            <x v="55"/>
          </reference>
          <reference field="1" count="1">
            <x v="345"/>
          </reference>
        </references>
      </pivotArea>
    </format>
    <format dxfId="2056">
      <pivotArea dataOnly="0" labelOnly="1" fieldPosition="0">
        <references count="2">
          <reference field="0" count="1" selected="0">
            <x v="56"/>
          </reference>
          <reference field="1" count="4">
            <x v="346"/>
            <x v="347"/>
            <x v="348"/>
            <x v="349"/>
          </reference>
        </references>
      </pivotArea>
    </format>
    <format dxfId="2055">
      <pivotArea dataOnly="0" labelOnly="1" fieldPosition="0">
        <references count="2">
          <reference field="0" count="1" selected="0">
            <x v="57"/>
          </reference>
          <reference field="1" count="1">
            <x v="350"/>
          </reference>
        </references>
      </pivotArea>
    </format>
    <format dxfId="2054">
      <pivotArea dataOnly="0" labelOnly="1" fieldPosition="0">
        <references count="2">
          <reference field="0" count="1" selected="0">
            <x v="58"/>
          </reference>
          <reference field="1" count="4">
            <x v="351"/>
            <x v="352"/>
            <x v="353"/>
            <x v="354"/>
          </reference>
        </references>
      </pivotArea>
    </format>
    <format dxfId="2053">
      <pivotArea dataOnly="0" labelOnly="1" fieldPosition="0">
        <references count="2">
          <reference field="0" count="1" selected="0">
            <x v="59"/>
          </reference>
          <reference field="1" count="4">
            <x v="355"/>
            <x v="356"/>
            <x v="357"/>
            <x v="358"/>
          </reference>
        </references>
      </pivotArea>
    </format>
    <format dxfId="2052">
      <pivotArea dataOnly="0" labelOnly="1" fieldPosition="0">
        <references count="2">
          <reference field="0" count="1" selected="0">
            <x v="60"/>
          </reference>
          <reference field="1" count="1">
            <x v="359"/>
          </reference>
        </references>
      </pivotArea>
    </format>
    <format dxfId="2051">
      <pivotArea dataOnly="0" labelOnly="1" fieldPosition="0">
        <references count="2">
          <reference field="0" count="1" selected="0">
            <x v="61"/>
          </reference>
          <reference field="1" count="1">
            <x v="360"/>
          </reference>
        </references>
      </pivotArea>
    </format>
    <format dxfId="2050">
      <pivotArea dataOnly="0" labelOnly="1" fieldPosition="0">
        <references count="2">
          <reference field="0" count="1" selected="0">
            <x v="62"/>
          </reference>
          <reference field="1" count="1">
            <x v="361"/>
          </reference>
        </references>
      </pivotArea>
    </format>
    <format dxfId="2049">
      <pivotArea dataOnly="0" labelOnly="1" fieldPosition="0">
        <references count="2">
          <reference field="0" count="1" selected="0">
            <x v="63"/>
          </reference>
          <reference field="1" count="1">
            <x v="362"/>
          </reference>
        </references>
      </pivotArea>
    </format>
    <format dxfId="2048">
      <pivotArea dataOnly="0" labelOnly="1" fieldPosition="0">
        <references count="2">
          <reference field="0" count="1" selected="0">
            <x v="64"/>
          </reference>
          <reference field="1" count="1">
            <x v="363"/>
          </reference>
        </references>
      </pivotArea>
    </format>
    <format dxfId="2047">
      <pivotArea dataOnly="0" labelOnly="1" fieldPosition="0">
        <references count="2">
          <reference field="0" count="1" selected="0">
            <x v="65"/>
          </reference>
          <reference field="1" count="1">
            <x v="364"/>
          </reference>
        </references>
      </pivotArea>
    </format>
    <format dxfId="2046">
      <pivotArea dataOnly="0" labelOnly="1" fieldPosition="0">
        <references count="2">
          <reference field="0" count="1" selected="0">
            <x v="66"/>
          </reference>
          <reference field="1" count="1">
            <x v="365"/>
          </reference>
        </references>
      </pivotArea>
    </format>
    <format dxfId="2045">
      <pivotArea dataOnly="0" labelOnly="1" fieldPosition="0">
        <references count="2">
          <reference field="0" count="1" selected="0">
            <x v="67"/>
          </reference>
          <reference field="1" count="1">
            <x v="366"/>
          </reference>
        </references>
      </pivotArea>
    </format>
    <format dxfId="2044">
      <pivotArea dataOnly="0" labelOnly="1" fieldPosition="0">
        <references count="2">
          <reference field="0" count="1" selected="0">
            <x v="68"/>
          </reference>
          <reference field="1" count="1">
            <x v="367"/>
          </reference>
        </references>
      </pivotArea>
    </format>
    <format dxfId="2043">
      <pivotArea dataOnly="0" labelOnly="1" fieldPosition="0">
        <references count="2">
          <reference field="0" count="1" selected="0">
            <x v="69"/>
          </reference>
          <reference field="1" count="1">
            <x v="368"/>
          </reference>
        </references>
      </pivotArea>
    </format>
    <format dxfId="2042">
      <pivotArea dataOnly="0" labelOnly="1" fieldPosition="0">
        <references count="2">
          <reference field="0" count="1" selected="0">
            <x v="70"/>
          </reference>
          <reference field="1" count="1">
            <x v="369"/>
          </reference>
        </references>
      </pivotArea>
    </format>
    <format dxfId="2041">
      <pivotArea dataOnly="0" labelOnly="1" fieldPosition="0">
        <references count="2">
          <reference field="0" count="1" selected="0">
            <x v="71"/>
          </reference>
          <reference field="1" count="1">
            <x v="370"/>
          </reference>
        </references>
      </pivotArea>
    </format>
    <format dxfId="2040">
      <pivotArea dataOnly="0" labelOnly="1" fieldPosition="0">
        <references count="2">
          <reference field="0" count="1" selected="0">
            <x v="72"/>
          </reference>
          <reference field="1" count="1">
            <x v="371"/>
          </reference>
        </references>
      </pivotArea>
    </format>
    <format dxfId="2039">
      <pivotArea dataOnly="0" labelOnly="1" fieldPosition="0">
        <references count="2">
          <reference field="0" count="1" selected="0">
            <x v="73"/>
          </reference>
          <reference field="1" count="1">
            <x v="372"/>
          </reference>
        </references>
      </pivotArea>
    </format>
    <format dxfId="2038">
      <pivotArea dataOnly="0" labelOnly="1" fieldPosition="0">
        <references count="2">
          <reference field="0" count="1" selected="0">
            <x v="74"/>
          </reference>
          <reference field="1" count="1">
            <x v="373"/>
          </reference>
        </references>
      </pivotArea>
    </format>
    <format dxfId="2037">
      <pivotArea dataOnly="0" labelOnly="1" fieldPosition="0">
        <references count="2">
          <reference field="0" count="1" selected="0">
            <x v="75"/>
          </reference>
          <reference field="1" count="1">
            <x v="374"/>
          </reference>
        </references>
      </pivotArea>
    </format>
    <format dxfId="2036">
      <pivotArea dataOnly="0" labelOnly="1" fieldPosition="0">
        <references count="2">
          <reference field="0" count="1" selected="0">
            <x v="76"/>
          </reference>
          <reference field="1" count="1">
            <x v="375"/>
          </reference>
        </references>
      </pivotArea>
    </format>
    <format dxfId="2035">
      <pivotArea dataOnly="0" labelOnly="1" fieldPosition="0">
        <references count="2">
          <reference field="0" count="1" selected="0">
            <x v="77"/>
          </reference>
          <reference field="1" count="1">
            <x v="376"/>
          </reference>
        </references>
      </pivotArea>
    </format>
    <format dxfId="2034">
      <pivotArea dataOnly="0" labelOnly="1" fieldPosition="0">
        <references count="2">
          <reference field="0" count="1" selected="0">
            <x v="78"/>
          </reference>
          <reference field="1" count="1">
            <x v="377"/>
          </reference>
        </references>
      </pivotArea>
    </format>
    <format dxfId="2033">
      <pivotArea dataOnly="0" labelOnly="1" fieldPosition="0">
        <references count="2">
          <reference field="0" count="1" selected="0">
            <x v="79"/>
          </reference>
          <reference field="1" count="1">
            <x v="378"/>
          </reference>
        </references>
      </pivotArea>
    </format>
    <format dxfId="2032">
      <pivotArea dataOnly="0" labelOnly="1" fieldPosition="0">
        <references count="2">
          <reference field="0" count="1" selected="0">
            <x v="80"/>
          </reference>
          <reference field="1" count="1">
            <x v="379"/>
          </reference>
        </references>
      </pivotArea>
    </format>
    <format dxfId="2031">
      <pivotArea dataOnly="0" labelOnly="1" fieldPosition="0">
        <references count="2">
          <reference field="0" count="1" selected="0">
            <x v="81"/>
          </reference>
          <reference field="1" count="1">
            <x v="380"/>
          </reference>
        </references>
      </pivotArea>
    </format>
    <format dxfId="2030">
      <pivotArea dataOnly="0" labelOnly="1" fieldPosition="0">
        <references count="2">
          <reference field="0" count="1" selected="0">
            <x v="82"/>
          </reference>
          <reference field="1" count="1">
            <x v="381"/>
          </reference>
        </references>
      </pivotArea>
    </format>
    <format dxfId="2029">
      <pivotArea dataOnly="0" labelOnly="1" fieldPosition="0">
        <references count="2">
          <reference field="0" count="1" selected="0">
            <x v="83"/>
          </reference>
          <reference field="1" count="1">
            <x v="382"/>
          </reference>
        </references>
      </pivotArea>
    </format>
    <format dxfId="2028">
      <pivotArea dataOnly="0" labelOnly="1" fieldPosition="0">
        <references count="2">
          <reference field="0" count="1" selected="0">
            <x v="84"/>
          </reference>
          <reference field="1" count="1">
            <x v="383"/>
          </reference>
        </references>
      </pivotArea>
    </format>
    <format dxfId="2027">
      <pivotArea dataOnly="0" labelOnly="1" fieldPosition="0">
        <references count="2">
          <reference field="0" count="1" selected="0">
            <x v="85"/>
          </reference>
          <reference field="1" count="1">
            <x v="384"/>
          </reference>
        </references>
      </pivotArea>
    </format>
    <format dxfId="2026">
      <pivotArea dataOnly="0" labelOnly="1" fieldPosition="0">
        <references count="2">
          <reference field="0" count="1" selected="0">
            <x v="86"/>
          </reference>
          <reference field="1" count="1">
            <x v="385"/>
          </reference>
        </references>
      </pivotArea>
    </format>
    <format dxfId="2025">
      <pivotArea dataOnly="0" labelOnly="1" fieldPosition="0">
        <references count="2">
          <reference field="0" count="1" selected="0">
            <x v="87"/>
          </reference>
          <reference field="1" count="1">
            <x v="386"/>
          </reference>
        </references>
      </pivotArea>
    </format>
    <format dxfId="2024">
      <pivotArea dataOnly="0" labelOnly="1" fieldPosition="0">
        <references count="2">
          <reference field="0" count="1" selected="0">
            <x v="88"/>
          </reference>
          <reference field="1" count="1">
            <x v="387"/>
          </reference>
        </references>
      </pivotArea>
    </format>
    <format dxfId="2023">
      <pivotArea dataOnly="0" labelOnly="1" fieldPosition="0">
        <references count="2">
          <reference field="0" count="1" selected="0">
            <x v="89"/>
          </reference>
          <reference field="1" count="1">
            <x v="388"/>
          </reference>
        </references>
      </pivotArea>
    </format>
    <format dxfId="2022">
      <pivotArea dataOnly="0" labelOnly="1" fieldPosition="0">
        <references count="2">
          <reference field="0" count="1" selected="0">
            <x v="90"/>
          </reference>
          <reference field="1" count="1">
            <x v="389"/>
          </reference>
        </references>
      </pivotArea>
    </format>
    <format dxfId="2021">
      <pivotArea dataOnly="0" labelOnly="1" fieldPosition="0">
        <references count="2">
          <reference field="0" count="1" selected="0">
            <x v="91"/>
          </reference>
          <reference field="1" count="1">
            <x v="390"/>
          </reference>
        </references>
      </pivotArea>
    </format>
    <format dxfId="2020">
      <pivotArea dataOnly="0" labelOnly="1" fieldPosition="0">
        <references count="2">
          <reference field="0" count="1" selected="0">
            <x v="92"/>
          </reference>
          <reference field="1" count="1">
            <x v="391"/>
          </reference>
        </references>
      </pivotArea>
    </format>
    <format dxfId="2019">
      <pivotArea dataOnly="0" labelOnly="1" fieldPosition="0">
        <references count="2">
          <reference field="0" count="1" selected="0">
            <x v="93"/>
          </reference>
          <reference field="1" count="1">
            <x v="392"/>
          </reference>
        </references>
      </pivotArea>
    </format>
    <format dxfId="2018">
      <pivotArea dataOnly="0" labelOnly="1" fieldPosition="0">
        <references count="2">
          <reference field="0" count="1" selected="0">
            <x v="94"/>
          </reference>
          <reference field="1" count="1">
            <x v="393"/>
          </reference>
        </references>
      </pivotArea>
    </format>
    <format dxfId="2017">
      <pivotArea dataOnly="0" labelOnly="1" fieldPosition="0">
        <references count="2">
          <reference field="0" count="1" selected="0">
            <x v="95"/>
          </reference>
          <reference field="1" count="1">
            <x v="394"/>
          </reference>
        </references>
      </pivotArea>
    </format>
    <format dxfId="2016">
      <pivotArea dataOnly="0" labelOnly="1" fieldPosition="0">
        <references count="2">
          <reference field="0" count="1" selected="0">
            <x v="96"/>
          </reference>
          <reference field="1" count="1">
            <x v="395"/>
          </reference>
        </references>
      </pivotArea>
    </format>
    <format dxfId="2015">
      <pivotArea dataOnly="0" labelOnly="1" fieldPosition="0">
        <references count="2">
          <reference field="0" count="1" selected="0">
            <x v="97"/>
          </reference>
          <reference field="1" count="1">
            <x v="396"/>
          </reference>
        </references>
      </pivotArea>
    </format>
    <format dxfId="2014">
      <pivotArea dataOnly="0" labelOnly="1" fieldPosition="0">
        <references count="2">
          <reference field="0" count="1" selected="0">
            <x v="98"/>
          </reference>
          <reference field="1" count="1">
            <x v="397"/>
          </reference>
        </references>
      </pivotArea>
    </format>
    <format dxfId="2013">
      <pivotArea dataOnly="0" labelOnly="1" fieldPosition="0">
        <references count="2">
          <reference field="0" count="1" selected="0">
            <x v="99"/>
          </reference>
          <reference field="1" count="1">
            <x v="398"/>
          </reference>
        </references>
      </pivotArea>
    </format>
    <format dxfId="2012">
      <pivotArea dataOnly="0" labelOnly="1" fieldPosition="0">
        <references count="2">
          <reference field="0" count="1" selected="0">
            <x v="100"/>
          </reference>
          <reference field="1" count="1">
            <x v="399"/>
          </reference>
        </references>
      </pivotArea>
    </format>
    <format dxfId="2011">
      <pivotArea dataOnly="0" labelOnly="1" fieldPosition="0">
        <references count="2">
          <reference field="0" count="1" selected="0">
            <x v="101"/>
          </reference>
          <reference field="1" count="9">
            <x v="400"/>
            <x v="401"/>
            <x v="402"/>
            <x v="403"/>
            <x v="404"/>
            <x v="405"/>
            <x v="406"/>
            <x v="407"/>
            <x v="408"/>
          </reference>
        </references>
      </pivotArea>
    </format>
    <format dxfId="2010">
      <pivotArea dataOnly="0" labelOnly="1" fieldPosition="0">
        <references count="2">
          <reference field="0" count="1" selected="0">
            <x v="102"/>
          </reference>
          <reference field="1" count="1">
            <x v="409"/>
          </reference>
        </references>
      </pivotArea>
    </format>
    <format dxfId="2009">
      <pivotArea dataOnly="0" labelOnly="1" fieldPosition="0">
        <references count="2">
          <reference field="0" count="1" selected="0">
            <x v="103"/>
          </reference>
          <reference field="1" count="1">
            <x v="410"/>
          </reference>
        </references>
      </pivotArea>
    </format>
    <format dxfId="2008">
      <pivotArea dataOnly="0" labelOnly="1" fieldPosition="0">
        <references count="2">
          <reference field="0" count="1" selected="0">
            <x v="104"/>
          </reference>
          <reference field="1" count="1">
            <x v="411"/>
          </reference>
        </references>
      </pivotArea>
    </format>
    <format dxfId="2007">
      <pivotArea dataOnly="0" labelOnly="1" fieldPosition="0">
        <references count="2">
          <reference field="0" count="1" selected="0">
            <x v="105"/>
          </reference>
          <reference field="1" count="1">
            <x v="412"/>
          </reference>
        </references>
      </pivotArea>
    </format>
    <format dxfId="2006">
      <pivotArea dataOnly="0" labelOnly="1" fieldPosition="0">
        <references count="2">
          <reference field="0" count="1" selected="0">
            <x v="106"/>
          </reference>
          <reference field="1" count="1">
            <x v="413"/>
          </reference>
        </references>
      </pivotArea>
    </format>
    <format dxfId="2005">
      <pivotArea dataOnly="0" labelOnly="1" fieldPosition="0">
        <references count="2">
          <reference field="0" count="1" selected="0">
            <x v="107"/>
          </reference>
          <reference field="1" count="1">
            <x v="414"/>
          </reference>
        </references>
      </pivotArea>
    </format>
    <format dxfId="2004">
      <pivotArea dataOnly="0" labelOnly="1" fieldPosition="0">
        <references count="2">
          <reference field="0" count="1" selected="0">
            <x v="108"/>
          </reference>
          <reference field="1" count="2">
            <x v="6"/>
            <x v="415"/>
          </reference>
        </references>
      </pivotArea>
    </format>
    <format dxfId="2003">
      <pivotArea dataOnly="0" labelOnly="1" fieldPosition="0">
        <references count="2">
          <reference field="0" count="1" selected="0">
            <x v="109"/>
          </reference>
          <reference field="1" count="2">
            <x v="416"/>
            <x v="417"/>
          </reference>
        </references>
      </pivotArea>
    </format>
    <format dxfId="2002">
      <pivotArea dataOnly="0" labelOnly="1" fieldPosition="0">
        <references count="2">
          <reference field="0" count="1" selected="0">
            <x v="110"/>
          </reference>
          <reference field="1" count="1">
            <x v="418"/>
          </reference>
        </references>
      </pivotArea>
    </format>
    <format dxfId="2001">
      <pivotArea dataOnly="0" labelOnly="1" fieldPosition="0">
        <references count="2">
          <reference field="0" count="1" selected="0">
            <x v="111"/>
          </reference>
          <reference field="1" count="1">
            <x v="419"/>
          </reference>
        </references>
      </pivotArea>
    </format>
    <format dxfId="2000">
      <pivotArea dataOnly="0" labelOnly="1" fieldPosition="0">
        <references count="2">
          <reference field="0" count="1" selected="0">
            <x v="112"/>
          </reference>
          <reference field="1" count="1">
            <x v="420"/>
          </reference>
        </references>
      </pivotArea>
    </format>
    <format dxfId="1999">
      <pivotArea dataOnly="0" labelOnly="1" fieldPosition="0">
        <references count="2">
          <reference field="0" count="1" selected="0">
            <x v="113"/>
          </reference>
          <reference field="1" count="1">
            <x v="421"/>
          </reference>
        </references>
      </pivotArea>
    </format>
    <format dxfId="1998">
      <pivotArea dataOnly="0" labelOnly="1" fieldPosition="0">
        <references count="2">
          <reference field="0" count="1" selected="0">
            <x v="114"/>
          </reference>
          <reference field="1" count="1">
            <x v="422"/>
          </reference>
        </references>
      </pivotArea>
    </format>
    <format dxfId="1997">
      <pivotArea dataOnly="0" labelOnly="1" fieldPosition="0">
        <references count="2">
          <reference field="0" count="1" selected="0">
            <x v="115"/>
          </reference>
          <reference field="1" count="2">
            <x v="7"/>
            <x v="423"/>
          </reference>
        </references>
      </pivotArea>
    </format>
    <format dxfId="1996">
      <pivotArea dataOnly="0" labelOnly="1" fieldPosition="0">
        <references count="2">
          <reference field="0" count="1" selected="0">
            <x v="116"/>
          </reference>
          <reference field="1" count="1">
            <x v="424"/>
          </reference>
        </references>
      </pivotArea>
    </format>
    <format dxfId="1995">
      <pivotArea dataOnly="0" labelOnly="1" fieldPosition="0">
        <references count="2">
          <reference field="0" count="1" selected="0">
            <x v="117"/>
          </reference>
          <reference field="1" count="1">
            <x v="425"/>
          </reference>
        </references>
      </pivotArea>
    </format>
    <format dxfId="1994">
      <pivotArea dataOnly="0" labelOnly="1" fieldPosition="0">
        <references count="2">
          <reference field="0" count="1" selected="0">
            <x v="118"/>
          </reference>
          <reference field="1" count="1">
            <x v="426"/>
          </reference>
        </references>
      </pivotArea>
    </format>
    <format dxfId="1993">
      <pivotArea dataOnly="0" labelOnly="1" fieldPosition="0">
        <references count="2">
          <reference field="0" count="1" selected="0">
            <x v="119"/>
          </reference>
          <reference field="1" count="1">
            <x v="427"/>
          </reference>
        </references>
      </pivotArea>
    </format>
    <format dxfId="1992">
      <pivotArea dataOnly="0" labelOnly="1" fieldPosition="0">
        <references count="2">
          <reference field="0" count="1" selected="0">
            <x v="120"/>
          </reference>
          <reference field="1" count="1">
            <x v="428"/>
          </reference>
        </references>
      </pivotArea>
    </format>
    <format dxfId="1991">
      <pivotArea dataOnly="0" labelOnly="1" fieldPosition="0">
        <references count="2">
          <reference field="0" count="1" selected="0">
            <x v="121"/>
          </reference>
          <reference field="1" count="1">
            <x v="429"/>
          </reference>
        </references>
      </pivotArea>
    </format>
    <format dxfId="1990">
      <pivotArea dataOnly="0" labelOnly="1" fieldPosition="0">
        <references count="2">
          <reference field="0" count="1" selected="0">
            <x v="122"/>
          </reference>
          <reference field="1" count="1">
            <x v="430"/>
          </reference>
        </references>
      </pivotArea>
    </format>
    <format dxfId="1989">
      <pivotArea dataOnly="0" labelOnly="1" fieldPosition="0">
        <references count="2">
          <reference field="0" count="1" selected="0">
            <x v="123"/>
          </reference>
          <reference field="1" count="1">
            <x v="431"/>
          </reference>
        </references>
      </pivotArea>
    </format>
    <format dxfId="1988">
      <pivotArea dataOnly="0" labelOnly="1" fieldPosition="0">
        <references count="2">
          <reference field="0" count="1" selected="0">
            <x v="124"/>
          </reference>
          <reference field="1" count="1">
            <x v="432"/>
          </reference>
        </references>
      </pivotArea>
    </format>
    <format dxfId="1987">
      <pivotArea dataOnly="0" labelOnly="1" fieldPosition="0">
        <references count="2">
          <reference field="0" count="1" selected="0">
            <x v="125"/>
          </reference>
          <reference field="1" count="3">
            <x v="8"/>
            <x v="9"/>
            <x v="433"/>
          </reference>
        </references>
      </pivotArea>
    </format>
    <format dxfId="1986">
      <pivotArea dataOnly="0" labelOnly="1" fieldPosition="0">
        <references count="2">
          <reference field="0" count="1" selected="0">
            <x v="126"/>
          </reference>
          <reference field="1" count="1">
            <x v="10"/>
          </reference>
        </references>
      </pivotArea>
    </format>
    <format dxfId="1985">
      <pivotArea dataOnly="0" labelOnly="1" fieldPosition="0">
        <references count="2">
          <reference field="0" count="1" selected="0">
            <x v="127"/>
          </reference>
          <reference field="1" count="1">
            <x v="12"/>
          </reference>
        </references>
      </pivotArea>
    </format>
    <format dxfId="1984">
      <pivotArea dataOnly="0" labelOnly="1" fieldPosition="0">
        <references count="2">
          <reference field="0" count="1" selected="0">
            <x v="128"/>
          </reference>
          <reference field="1" count="1">
            <x v="434"/>
          </reference>
        </references>
      </pivotArea>
    </format>
    <format dxfId="1983">
      <pivotArea dataOnly="0" labelOnly="1" fieldPosition="0">
        <references count="2">
          <reference field="0" count="1" selected="0">
            <x v="129"/>
          </reference>
          <reference field="1" count="1">
            <x v="14"/>
          </reference>
        </references>
      </pivotArea>
    </format>
    <format dxfId="1982">
      <pivotArea dataOnly="0" labelOnly="1" fieldPosition="0">
        <references count="2">
          <reference field="0" count="1" selected="0">
            <x v="130"/>
          </reference>
          <reference field="1" count="1">
            <x v="11"/>
          </reference>
        </references>
      </pivotArea>
    </format>
    <format dxfId="1981">
      <pivotArea dataOnly="0" labelOnly="1" fieldPosition="0">
        <references count="2">
          <reference field="0" count="1" selected="0">
            <x v="131"/>
          </reference>
          <reference field="1" count="1">
            <x v="15"/>
          </reference>
        </references>
      </pivotArea>
    </format>
    <format dxfId="1980">
      <pivotArea dataOnly="0" labelOnly="1" fieldPosition="0">
        <references count="2">
          <reference field="0" count="1" selected="0">
            <x v="132"/>
          </reference>
          <reference field="1" count="1">
            <x v="435"/>
          </reference>
        </references>
      </pivotArea>
    </format>
    <format dxfId="1979">
      <pivotArea dataOnly="0" labelOnly="1" fieldPosition="0">
        <references count="2">
          <reference field="0" count="1" selected="0">
            <x v="133"/>
          </reference>
          <reference field="1" count="1">
            <x v="436"/>
          </reference>
        </references>
      </pivotArea>
    </format>
    <format dxfId="1978">
      <pivotArea dataOnly="0" labelOnly="1" fieldPosition="0">
        <references count="2">
          <reference field="0" count="1" selected="0">
            <x v="134"/>
          </reference>
          <reference field="1" count="2">
            <x v="437"/>
            <x v="438"/>
          </reference>
        </references>
      </pivotArea>
    </format>
    <format dxfId="1977">
      <pivotArea dataOnly="0" labelOnly="1" fieldPosition="0">
        <references count="2">
          <reference field="0" count="1" selected="0">
            <x v="135"/>
          </reference>
          <reference field="1" count="1">
            <x v="439"/>
          </reference>
        </references>
      </pivotArea>
    </format>
    <format dxfId="1976">
      <pivotArea dataOnly="0" labelOnly="1" fieldPosition="0">
        <references count="2">
          <reference field="0" count="1" selected="0">
            <x v="136"/>
          </reference>
          <reference field="1" count="1">
            <x v="440"/>
          </reference>
        </references>
      </pivotArea>
    </format>
    <format dxfId="1975">
      <pivotArea dataOnly="0" labelOnly="1" fieldPosition="0">
        <references count="2">
          <reference field="0" count="1" selected="0">
            <x v="137"/>
          </reference>
          <reference field="1" count="1">
            <x v="441"/>
          </reference>
        </references>
      </pivotArea>
    </format>
    <format dxfId="1974">
      <pivotArea dataOnly="0" labelOnly="1" fieldPosition="0">
        <references count="2">
          <reference field="0" count="1" selected="0">
            <x v="138"/>
          </reference>
          <reference field="1" count="1">
            <x v="442"/>
          </reference>
        </references>
      </pivotArea>
    </format>
    <format dxfId="1973">
      <pivotArea dataOnly="0" labelOnly="1" fieldPosition="0">
        <references count="2">
          <reference field="0" count="1" selected="0">
            <x v="139"/>
          </reference>
          <reference field="1" count="1">
            <x v="443"/>
          </reference>
        </references>
      </pivotArea>
    </format>
    <format dxfId="1972">
      <pivotArea dataOnly="0" labelOnly="1" fieldPosition="0">
        <references count="2">
          <reference field="0" count="1" selected="0">
            <x v="140"/>
          </reference>
          <reference field="1" count="1">
            <x v="444"/>
          </reference>
        </references>
      </pivotArea>
    </format>
    <format dxfId="1971">
      <pivotArea dataOnly="0" labelOnly="1" fieldPosition="0">
        <references count="2">
          <reference field="0" count="1" selected="0">
            <x v="141"/>
          </reference>
          <reference field="1" count="1">
            <x v="445"/>
          </reference>
        </references>
      </pivotArea>
    </format>
    <format dxfId="1970">
      <pivotArea dataOnly="0" labelOnly="1" fieldPosition="0">
        <references count="2">
          <reference field="0" count="1" selected="0">
            <x v="142"/>
          </reference>
          <reference field="1" count="1">
            <x v="13"/>
          </reference>
        </references>
      </pivotArea>
    </format>
    <format dxfId="1969">
      <pivotArea dataOnly="0" labelOnly="1" fieldPosition="0">
        <references count="2">
          <reference field="0" count="1" selected="0">
            <x v="143"/>
          </reference>
          <reference field="1" count="1">
            <x v="15"/>
          </reference>
        </references>
      </pivotArea>
    </format>
    <format dxfId="1968">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0.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11.xml.rels><?xml version="1.0" encoding="UTF-8" standalone="yes"?>
<Relationships xmlns="http://schemas.openxmlformats.org/package/2006/relationships"><Relationship Id="rId8" Type="http://schemas.openxmlformats.org/officeDocument/2006/relationships/customProperty" Target="../customProperty9.bin"/><Relationship Id="rId3" Type="http://schemas.openxmlformats.org/officeDocument/2006/relationships/customProperty" Target="../customProperty4.bin"/><Relationship Id="rId7" Type="http://schemas.openxmlformats.org/officeDocument/2006/relationships/customProperty" Target="../customProperty8.bin"/><Relationship Id="rId2" Type="http://schemas.openxmlformats.org/officeDocument/2006/relationships/customProperty" Target="../customProperty3.bin"/><Relationship Id="rId1" Type="http://schemas.openxmlformats.org/officeDocument/2006/relationships/printerSettings" Target="../printerSettings/printerSettings11.bin"/><Relationship Id="rId6" Type="http://schemas.openxmlformats.org/officeDocument/2006/relationships/customProperty" Target="../customProperty7.bin"/><Relationship Id="rId5" Type="http://schemas.openxmlformats.org/officeDocument/2006/relationships/customProperty" Target="../customProperty6.bin"/><Relationship Id="rId10" Type="http://schemas.openxmlformats.org/officeDocument/2006/relationships/customProperty" Target="../customProperty11.bin"/><Relationship Id="rId4" Type="http://schemas.openxmlformats.org/officeDocument/2006/relationships/customProperty" Target="../customProperty5.bin"/><Relationship Id="rId9" Type="http://schemas.openxmlformats.org/officeDocument/2006/relationships/customProperty" Target="../customProperty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2.bin"/><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fdic.gov/deposit/deposits/" TargetMode="External"/><Relationship Id="rId7" Type="http://schemas.openxmlformats.org/officeDocument/2006/relationships/vmlDrawing" Target="../drawings/vmlDrawing11.vml"/><Relationship Id="rId2" Type="http://schemas.openxmlformats.org/officeDocument/2006/relationships/hyperlink" Target="http://www.fdic.gov/deposit/deposits/FactSheet.html" TargetMode="External"/><Relationship Id="rId1" Type="http://schemas.openxmlformats.org/officeDocument/2006/relationships/hyperlink" Target="mailto:ehicks@sao.ga.gov" TargetMode="External"/><Relationship Id="rId6" Type="http://schemas.openxmlformats.org/officeDocument/2006/relationships/drawing" Target="../drawings/drawing7.xml"/><Relationship Id="rId5" Type="http://schemas.openxmlformats.org/officeDocument/2006/relationships/printerSettings" Target="../printerSettings/printerSettings15.bin"/><Relationship Id="rId4" Type="http://schemas.openxmlformats.org/officeDocument/2006/relationships/hyperlink" Target="http://www.fdic.gov/deposit/deposits/di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fdic.gov/deposit/deposits/" TargetMode="External"/><Relationship Id="rId7" Type="http://schemas.openxmlformats.org/officeDocument/2006/relationships/hyperlink" Target="http://www.fdic.gov/deposit/deposits/FactSheet.html" TargetMode="External"/><Relationship Id="rId2" Type="http://schemas.openxmlformats.org/officeDocument/2006/relationships/hyperlink" Target="http://sao.georgia.gov/year-end-training-videos" TargetMode="External"/><Relationship Id="rId1" Type="http://schemas.openxmlformats.org/officeDocument/2006/relationships/hyperlink" Target="http://www.cviog.uga.edu/endofyear" TargetMode="External"/><Relationship Id="rId6" Type="http://schemas.openxmlformats.org/officeDocument/2006/relationships/hyperlink" Target="https://www.fdic.gov/deposit/deposits/faq.html" TargetMode="External"/><Relationship Id="rId5" Type="http://schemas.openxmlformats.org/officeDocument/2006/relationships/hyperlink" Target="mailto:Vesna.Mesihovic@sao.ga.gov" TargetMode="External"/><Relationship Id="rId10" Type="http://schemas.openxmlformats.org/officeDocument/2006/relationships/vmlDrawing" Target="../drawings/vmlDrawing3.vml"/><Relationship Id="rId4" Type="http://schemas.openxmlformats.org/officeDocument/2006/relationships/hyperlink" Target="http://www.fdic.gov/deposit/deposits/FactSheet.html" TargetMode="External"/><Relationship Id="rId9"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sao.georgia.gov/statewide-reporting/year-end-forms" TargetMode="Externa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C24"/>
  <sheetViews>
    <sheetView zoomScaleNormal="100" workbookViewId="0">
      <selection activeCell="A32" sqref="A32"/>
    </sheetView>
  </sheetViews>
  <sheetFormatPr defaultRowHeight="13.2"/>
  <cols>
    <col min="1" max="1" width="27.6640625" bestFit="1" customWidth="1"/>
    <col min="2" max="2" width="14.88671875" bestFit="1" customWidth="1"/>
  </cols>
  <sheetData>
    <row r="1" spans="1:3" ht="12.75" customHeight="1">
      <c r="A1" s="110" t="s">
        <v>153</v>
      </c>
      <c r="B1" s="140">
        <f>('"A" Deposit Analysis - Short'!E3)</f>
        <v>0</v>
      </c>
    </row>
    <row r="2" spans="1:3">
      <c r="A2" s="110" t="s">
        <v>154</v>
      </c>
      <c r="B2" s="140">
        <v>12</v>
      </c>
    </row>
    <row r="3" spans="1:3">
      <c r="A3" s="202" t="s">
        <v>155</v>
      </c>
      <c r="B3" s="203">
        <v>2023</v>
      </c>
    </row>
    <row r="4" spans="1:3">
      <c r="A4" s="110" t="s">
        <v>156</v>
      </c>
      <c r="B4" s="140" t="s">
        <v>353</v>
      </c>
    </row>
    <row r="5" spans="1:3">
      <c r="A5" s="110" t="s">
        <v>156</v>
      </c>
      <c r="B5" s="140" t="s">
        <v>157</v>
      </c>
    </row>
    <row r="6" spans="1:3">
      <c r="A6" s="110" t="s">
        <v>156</v>
      </c>
      <c r="B6" s="140" t="s">
        <v>361</v>
      </c>
    </row>
    <row r="7" spans="1:3">
      <c r="A7" s="110" t="s">
        <v>158</v>
      </c>
      <c r="B7" s="140" t="s">
        <v>159</v>
      </c>
    </row>
    <row r="8" spans="1:3">
      <c r="A8" s="110" t="s">
        <v>116</v>
      </c>
      <c r="B8" s="140" t="s">
        <v>349</v>
      </c>
    </row>
    <row r="9" spans="1:3">
      <c r="A9" s="110" t="s">
        <v>118</v>
      </c>
      <c r="B9" s="140" t="s">
        <v>350</v>
      </c>
    </row>
    <row r="10" spans="1:3">
      <c r="A10" s="110" t="s">
        <v>160</v>
      </c>
      <c r="B10" s="140" t="s">
        <v>351</v>
      </c>
    </row>
    <row r="11" spans="1:3">
      <c r="A11" s="110" t="s">
        <v>161</v>
      </c>
      <c r="B11" s="140" t="s">
        <v>352</v>
      </c>
    </row>
    <row r="12" spans="1:3">
      <c r="A12" s="110" t="s">
        <v>162</v>
      </c>
      <c r="B12" s="140" t="s">
        <v>163</v>
      </c>
    </row>
    <row r="13" spans="1:3">
      <c r="A13" s="110" t="s">
        <v>164</v>
      </c>
      <c r="B13" s="140" t="s">
        <v>165</v>
      </c>
    </row>
    <row r="14" spans="1:3">
      <c r="A14" s="110" t="s">
        <v>240</v>
      </c>
      <c r="B14" s="140" t="s">
        <v>360</v>
      </c>
      <c r="C14" t="s">
        <v>354</v>
      </c>
    </row>
    <row r="15" spans="1:3">
      <c r="A15" s="110" t="s">
        <v>240</v>
      </c>
      <c r="B15" s="203">
        <v>1100000</v>
      </c>
      <c r="C15" t="s">
        <v>355</v>
      </c>
    </row>
    <row r="16" spans="1:3">
      <c r="A16" s="110" t="s">
        <v>240</v>
      </c>
      <c r="B16" s="203">
        <v>1100100</v>
      </c>
      <c r="C16" s="171" t="s">
        <v>363</v>
      </c>
    </row>
    <row r="17" spans="1:3">
      <c r="A17" s="110" t="s">
        <v>240</v>
      </c>
      <c r="B17" s="203">
        <v>1100200</v>
      </c>
      <c r="C17" t="s">
        <v>357</v>
      </c>
    </row>
    <row r="18" spans="1:3">
      <c r="A18" s="110" t="s">
        <v>240</v>
      </c>
      <c r="B18" s="203">
        <v>1100300</v>
      </c>
      <c r="C18" t="s">
        <v>356</v>
      </c>
    </row>
    <row r="19" spans="1:3">
      <c r="A19" s="110" t="s">
        <v>240</v>
      </c>
      <c r="B19" s="203">
        <v>1201000</v>
      </c>
      <c r="C19" t="s">
        <v>417</v>
      </c>
    </row>
    <row r="20" spans="1:3">
      <c r="A20" s="110" t="s">
        <v>240</v>
      </c>
      <c r="B20" s="203">
        <v>1203000</v>
      </c>
      <c r="C20" s="171" t="s">
        <v>362</v>
      </c>
    </row>
    <row r="23" spans="1:3">
      <c r="A23" s="110" t="s">
        <v>461</v>
      </c>
      <c r="B23" s="171" t="s">
        <v>256</v>
      </c>
    </row>
    <row r="24" spans="1:3">
      <c r="B24" s="171" t="s">
        <v>258</v>
      </c>
    </row>
  </sheetData>
  <sheetProtection selectLockedCells="1" selectUnlockedCells="1"/>
  <pageMargins left="0.7" right="0.7" top="0.75" bottom="0.75" header="0.3" footer="0.3"/>
  <pageSetup orientation="portrait" r:id="rId1"/>
  <headerFooter>
    <oddFooter>&amp;L&amp;"Times New Roman,Italic"&amp;9&amp;Z&amp;F&amp;A&amp;R&amp;"Times New Roman,Italic"&amp;9&amp;D&amp;T</oddFooter>
  </headerFooter>
  <customProperties>
    <customPr name="WORKBKFUNCTIONCACHE"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019A7-3ACB-4EF6-A4E1-CB1393E87973}">
  <sheetPr>
    <tabColor theme="7" tint="0.39997558519241921"/>
  </sheetPr>
  <dimension ref="A1:AI1572"/>
  <sheetViews>
    <sheetView topLeftCell="A18" workbookViewId="0">
      <selection activeCell="E39" sqref="E39"/>
    </sheetView>
  </sheetViews>
  <sheetFormatPr defaultRowHeight="13.2"/>
  <cols>
    <col min="1" max="1" width="5.6640625" style="599" customWidth="1"/>
    <col min="2" max="2" width="15.5546875" style="603" bestFit="1" customWidth="1"/>
    <col min="3" max="3" width="20.21875" bestFit="1" customWidth="1"/>
    <col min="4" max="4" width="26.88671875" style="599" bestFit="1" customWidth="1"/>
    <col min="5" max="5" width="25.77734375" style="599" bestFit="1" customWidth="1"/>
    <col min="6" max="6" width="23.5546875" style="599" bestFit="1" customWidth="1"/>
    <col min="7" max="7" width="30.109375" style="599" bestFit="1" customWidth="1"/>
    <col min="8" max="8" width="5.6640625" style="599" customWidth="1"/>
    <col min="9" max="9" width="15.5546875" style="607" bestFit="1" customWidth="1"/>
    <col min="10" max="10" width="20.21875" style="599" bestFit="1" customWidth="1"/>
    <col min="11" max="11" width="26.88671875" style="599" bestFit="1" customWidth="1"/>
    <col min="12" max="12" width="25.77734375" style="599" bestFit="1" customWidth="1"/>
    <col min="13" max="13" width="23.5546875" style="599" bestFit="1" customWidth="1"/>
    <col min="14" max="14" width="30.109375" style="599" bestFit="1" customWidth="1"/>
    <col min="15" max="15" width="5.6640625" style="599" customWidth="1"/>
    <col min="16" max="16" width="15.5546875" style="604" bestFit="1" customWidth="1"/>
    <col min="17" max="17" width="20.21875" bestFit="1" customWidth="1"/>
    <col min="18" max="18" width="26.88671875" style="599" bestFit="1" customWidth="1"/>
    <col min="19" max="19" width="25.77734375" style="599" bestFit="1" customWidth="1"/>
    <col min="20" max="20" width="23.5546875" style="599" bestFit="1" customWidth="1"/>
    <col min="21" max="21" width="30.109375" style="599" bestFit="1" customWidth="1"/>
    <col min="22" max="22" width="5.6640625" style="599" customWidth="1"/>
    <col min="23" max="23" width="15.5546875" style="605" bestFit="1" customWidth="1"/>
    <col min="24" max="24" width="20.21875" bestFit="1" customWidth="1"/>
    <col min="25" max="25" width="26.88671875" style="599" bestFit="1" customWidth="1"/>
    <col min="26" max="26" width="25.77734375" style="599" bestFit="1" customWidth="1"/>
    <col min="27" max="27" width="23.5546875" style="599" bestFit="1" customWidth="1"/>
    <col min="28" max="28" width="30.109375" style="599" bestFit="1" customWidth="1"/>
    <col min="29" max="29" width="5.6640625" style="599" customWidth="1"/>
    <col min="30" max="30" width="15.5546875" style="606" bestFit="1" customWidth="1"/>
    <col min="31" max="31" width="20.21875" bestFit="1" customWidth="1"/>
    <col min="32" max="32" width="26.88671875" style="599" bestFit="1" customWidth="1"/>
    <col min="33" max="33" width="25.77734375" style="599" bestFit="1" customWidth="1"/>
    <col min="34" max="34" width="23.5546875" style="599" bestFit="1" customWidth="1"/>
    <col min="35" max="35" width="30.109375" style="599" bestFit="1" customWidth="1"/>
  </cols>
  <sheetData>
    <row r="1" spans="1:35" s="630" customFormat="1" ht="31.2" thickBot="1">
      <c r="A1" s="617"/>
      <c r="B1" s="618"/>
      <c r="C1" s="619"/>
      <c r="D1" s="620" t="s">
        <v>1291</v>
      </c>
      <c r="E1" s="620" t="s">
        <v>1292</v>
      </c>
      <c r="F1" s="620" t="s">
        <v>1293</v>
      </c>
      <c r="G1" s="621" t="s">
        <v>1294</v>
      </c>
      <c r="H1" s="617"/>
      <c r="I1" s="622"/>
      <c r="J1" s="623"/>
      <c r="K1" s="637" t="s">
        <v>1346</v>
      </c>
      <c r="L1" s="637" t="s">
        <v>1347</v>
      </c>
      <c r="M1" s="637" t="s">
        <v>1348</v>
      </c>
      <c r="N1" s="638" t="s">
        <v>1349</v>
      </c>
      <c r="O1" s="617"/>
      <c r="P1" s="624"/>
      <c r="Q1" s="625"/>
      <c r="R1" s="635" t="s">
        <v>1299</v>
      </c>
      <c r="S1" s="635" t="s">
        <v>1300</v>
      </c>
      <c r="T1" s="635" t="s">
        <v>1301</v>
      </c>
      <c r="U1" s="636" t="s">
        <v>1302</v>
      </c>
      <c r="V1" s="617"/>
      <c r="W1" s="626"/>
      <c r="X1" s="627"/>
      <c r="Y1" s="633" t="s">
        <v>1295</v>
      </c>
      <c r="Z1" s="633" t="s">
        <v>1296</v>
      </c>
      <c r="AA1" s="633" t="s">
        <v>1297</v>
      </c>
      <c r="AB1" s="634" t="s">
        <v>1298</v>
      </c>
      <c r="AC1" s="617"/>
      <c r="AD1" s="628"/>
      <c r="AE1" s="629"/>
      <c r="AF1" s="631" t="s">
        <v>1350</v>
      </c>
      <c r="AG1" s="631" t="s">
        <v>1351</v>
      </c>
      <c r="AH1" s="631" t="s">
        <v>1352</v>
      </c>
      <c r="AI1" s="632" t="s">
        <v>1353</v>
      </c>
    </row>
    <row r="2" spans="1:35" ht="3.6" customHeight="1" thickBot="1">
      <c r="B2" s="608"/>
      <c r="D2" s="609"/>
      <c r="E2" s="609"/>
      <c r="F2" s="609"/>
      <c r="G2" s="610"/>
      <c r="I2" s="611"/>
      <c r="J2" s="609"/>
      <c r="K2" s="609"/>
      <c r="L2" s="609"/>
      <c r="M2" s="609"/>
      <c r="N2" s="610"/>
      <c r="P2" s="612"/>
      <c r="R2" s="609"/>
      <c r="S2" s="609"/>
      <c r="T2" s="609"/>
      <c r="U2" s="610"/>
      <c r="W2" s="613"/>
      <c r="Y2" s="609"/>
      <c r="Z2" s="609"/>
      <c r="AA2" s="609"/>
      <c r="AB2" s="610"/>
      <c r="AD2" s="614"/>
      <c r="AF2" s="609"/>
      <c r="AG2" s="609"/>
      <c r="AH2" s="609"/>
      <c r="AI2" s="610"/>
    </row>
    <row r="3" spans="1:35" ht="13.8" thickBot="1">
      <c r="A3"/>
      <c r="B3" s="653" t="s">
        <v>1303</v>
      </c>
      <c r="C3" s="641" t="s">
        <v>1007</v>
      </c>
      <c r="D3" s="651" t="s">
        <v>1304</v>
      </c>
      <c r="E3" s="652" t="s">
        <v>1305</v>
      </c>
      <c r="F3" s="652" t="s">
        <v>1306</v>
      </c>
      <c r="G3" s="647" t="s">
        <v>1307</v>
      </c>
      <c r="H3"/>
      <c r="I3" s="660" t="s">
        <v>1303</v>
      </c>
      <c r="J3" s="641" t="s">
        <v>1007</v>
      </c>
      <c r="K3" s="651" t="s">
        <v>1304</v>
      </c>
      <c r="L3" s="652" t="s">
        <v>1305</v>
      </c>
      <c r="M3" s="652" t="s">
        <v>1306</v>
      </c>
      <c r="N3" s="647" t="s">
        <v>1307</v>
      </c>
      <c r="O3"/>
      <c r="P3" s="640" t="s">
        <v>1303</v>
      </c>
      <c r="Q3" s="641" t="s">
        <v>1007</v>
      </c>
      <c r="R3" s="651" t="s">
        <v>1304</v>
      </c>
      <c r="S3" s="652" t="s">
        <v>1305</v>
      </c>
      <c r="T3" s="652" t="s">
        <v>1306</v>
      </c>
      <c r="U3" s="647" t="s">
        <v>1307</v>
      </c>
      <c r="V3"/>
      <c r="W3" s="666" t="s">
        <v>1303</v>
      </c>
      <c r="X3" s="641" t="s">
        <v>1007</v>
      </c>
      <c r="Y3" s="651" t="s">
        <v>1304</v>
      </c>
      <c r="Z3" s="652" t="s">
        <v>1305</v>
      </c>
      <c r="AA3" s="652" t="s">
        <v>1306</v>
      </c>
      <c r="AB3" s="647" t="s">
        <v>1307</v>
      </c>
      <c r="AC3"/>
      <c r="AD3" s="672" t="s">
        <v>1303</v>
      </c>
      <c r="AE3" s="641" t="s">
        <v>1007</v>
      </c>
      <c r="AF3" s="651" t="s">
        <v>1304</v>
      </c>
      <c r="AG3" s="652" t="s">
        <v>1305</v>
      </c>
      <c r="AH3" s="652" t="s">
        <v>1306</v>
      </c>
      <c r="AI3" s="647" t="s">
        <v>1307</v>
      </c>
    </row>
    <row r="4" spans="1:35">
      <c r="A4"/>
      <c r="B4" s="654" t="s">
        <v>1012</v>
      </c>
      <c r="C4" s="648" t="s">
        <v>771</v>
      </c>
      <c r="D4" s="732">
        <v>3049098.6799999997</v>
      </c>
      <c r="E4" s="733">
        <v>0</v>
      </c>
      <c r="F4" s="733">
        <v>0</v>
      </c>
      <c r="G4" s="734">
        <v>3049098.6799999997</v>
      </c>
      <c r="H4"/>
      <c r="I4" s="661" t="s">
        <v>1012</v>
      </c>
      <c r="J4" s="648" t="s">
        <v>771</v>
      </c>
      <c r="K4" s="732">
        <v>0</v>
      </c>
      <c r="L4" s="733">
        <v>0</v>
      </c>
      <c r="M4" s="733">
        <v>0</v>
      </c>
      <c r="N4" s="734">
        <v>0</v>
      </c>
      <c r="O4"/>
      <c r="P4" s="642" t="s">
        <v>1012</v>
      </c>
      <c r="Q4" s="648" t="s">
        <v>771</v>
      </c>
      <c r="R4" s="732">
        <v>0</v>
      </c>
      <c r="S4" s="733">
        <v>0</v>
      </c>
      <c r="T4" s="733">
        <v>0</v>
      </c>
      <c r="U4" s="734">
        <v>0</v>
      </c>
      <c r="V4"/>
      <c r="W4" s="667" t="s">
        <v>1012</v>
      </c>
      <c r="X4" s="648" t="s">
        <v>771</v>
      </c>
      <c r="Y4" s="732">
        <v>0</v>
      </c>
      <c r="Z4" s="733">
        <v>0</v>
      </c>
      <c r="AA4" s="733">
        <v>0</v>
      </c>
      <c r="AB4" s="734">
        <v>0</v>
      </c>
      <c r="AC4"/>
      <c r="AD4" s="673" t="s">
        <v>1012</v>
      </c>
      <c r="AE4" s="648" t="s">
        <v>771</v>
      </c>
      <c r="AF4" s="732">
        <v>1278145.75</v>
      </c>
      <c r="AG4" s="733">
        <v>0</v>
      </c>
      <c r="AH4" s="733">
        <v>0</v>
      </c>
      <c r="AI4" s="734">
        <v>1278145.75</v>
      </c>
    </row>
    <row r="5" spans="1:35" ht="13.8" thickBot="1">
      <c r="A5"/>
      <c r="B5" s="655"/>
      <c r="C5" s="649" t="s">
        <v>772</v>
      </c>
      <c r="D5" s="639">
        <v>0</v>
      </c>
      <c r="E5">
        <v>0</v>
      </c>
      <c r="F5">
        <v>0</v>
      </c>
      <c r="G5" s="727">
        <v>0</v>
      </c>
      <c r="H5"/>
      <c r="I5" s="662"/>
      <c r="J5" s="649" t="s">
        <v>772</v>
      </c>
      <c r="K5" s="639">
        <v>0</v>
      </c>
      <c r="L5">
        <v>0</v>
      </c>
      <c r="M5">
        <v>0</v>
      </c>
      <c r="N5" s="727">
        <v>0</v>
      </c>
      <c r="O5"/>
      <c r="P5" s="643"/>
      <c r="Q5" s="649" t="s">
        <v>772</v>
      </c>
      <c r="R5" s="639">
        <v>0</v>
      </c>
      <c r="S5">
        <v>0</v>
      </c>
      <c r="T5">
        <v>0</v>
      </c>
      <c r="U5" s="727">
        <v>0</v>
      </c>
      <c r="V5"/>
      <c r="W5" s="668"/>
      <c r="X5" s="649" t="s">
        <v>772</v>
      </c>
      <c r="Y5" s="639">
        <v>0</v>
      </c>
      <c r="Z5">
        <v>0</v>
      </c>
      <c r="AA5">
        <v>0</v>
      </c>
      <c r="AB5" s="727">
        <v>0</v>
      </c>
      <c r="AC5"/>
      <c r="AD5" s="674"/>
      <c r="AE5" s="649" t="s">
        <v>772</v>
      </c>
      <c r="AF5" s="639">
        <v>0</v>
      </c>
      <c r="AG5">
        <v>0</v>
      </c>
      <c r="AH5">
        <v>0</v>
      </c>
      <c r="AI5" s="727">
        <v>0</v>
      </c>
    </row>
    <row r="6" spans="1:35" ht="13.8" thickBot="1">
      <c r="A6"/>
      <c r="B6" s="657" t="s">
        <v>1362</v>
      </c>
      <c r="C6" s="658"/>
      <c r="D6" s="608">
        <v>3049098.6799999997</v>
      </c>
      <c r="E6" s="603">
        <v>0</v>
      </c>
      <c r="F6" s="603">
        <v>0</v>
      </c>
      <c r="G6" s="737">
        <v>3049098.6799999997</v>
      </c>
      <c r="H6"/>
      <c r="I6" s="664" t="s">
        <v>1362</v>
      </c>
      <c r="J6" s="665"/>
      <c r="K6" s="659">
        <v>0</v>
      </c>
      <c r="L6" s="728">
        <v>0</v>
      </c>
      <c r="M6" s="728">
        <v>0</v>
      </c>
      <c r="N6" s="729">
        <v>0</v>
      </c>
      <c r="O6"/>
      <c r="P6" s="645" t="s">
        <v>1362</v>
      </c>
      <c r="Q6" s="646"/>
      <c r="R6" s="612">
        <v>0</v>
      </c>
      <c r="S6" s="604">
        <v>0</v>
      </c>
      <c r="T6" s="604">
        <v>0</v>
      </c>
      <c r="U6" s="736">
        <v>0</v>
      </c>
      <c r="V6"/>
      <c r="W6" s="670" t="s">
        <v>1362</v>
      </c>
      <c r="X6" s="671"/>
      <c r="Y6" s="613">
        <v>0</v>
      </c>
      <c r="Z6" s="605">
        <v>0</v>
      </c>
      <c r="AA6" s="605">
        <v>0</v>
      </c>
      <c r="AB6" s="738">
        <v>0</v>
      </c>
      <c r="AC6"/>
      <c r="AD6" s="676" t="s">
        <v>1362</v>
      </c>
      <c r="AE6" s="677"/>
      <c r="AF6" s="614">
        <v>1278145.75</v>
      </c>
      <c r="AG6" s="606">
        <v>0</v>
      </c>
      <c r="AH6" s="606">
        <v>0</v>
      </c>
      <c r="AI6" s="739">
        <v>1278145.75</v>
      </c>
    </row>
    <row r="7" spans="1:35">
      <c r="A7"/>
      <c r="B7" s="654" t="s">
        <v>1099</v>
      </c>
      <c r="C7" s="648" t="s">
        <v>1278</v>
      </c>
      <c r="D7" s="639">
        <v>18190405.969999995</v>
      </c>
      <c r="E7">
        <v>0</v>
      </c>
      <c r="F7">
        <v>0</v>
      </c>
      <c r="G7" s="727">
        <v>18190405.969999995</v>
      </c>
      <c r="H7"/>
      <c r="I7" s="661" t="s">
        <v>1099</v>
      </c>
      <c r="J7" s="648" t="s">
        <v>987</v>
      </c>
      <c r="K7" s="639">
        <v>0</v>
      </c>
      <c r="L7">
        <v>0</v>
      </c>
      <c r="M7">
        <v>0</v>
      </c>
      <c r="N7" s="727">
        <v>0</v>
      </c>
      <c r="O7"/>
      <c r="P7" s="642" t="s">
        <v>1099</v>
      </c>
      <c r="Q7" s="648" t="s">
        <v>1278</v>
      </c>
      <c r="R7" s="639">
        <v>0</v>
      </c>
      <c r="S7">
        <v>0</v>
      </c>
      <c r="T7">
        <v>0</v>
      </c>
      <c r="U7" s="727">
        <v>0</v>
      </c>
      <c r="V7"/>
      <c r="W7" s="667" t="s">
        <v>1099</v>
      </c>
      <c r="X7" s="648" t="s">
        <v>1278</v>
      </c>
      <c r="Y7" s="639">
        <v>0</v>
      </c>
      <c r="Z7">
        <v>0</v>
      </c>
      <c r="AA7">
        <v>0</v>
      </c>
      <c r="AB7" s="727">
        <v>0</v>
      </c>
      <c r="AC7"/>
      <c r="AD7" s="673" t="s">
        <v>1099</v>
      </c>
      <c r="AE7" s="648" t="s">
        <v>987</v>
      </c>
      <c r="AF7" s="639">
        <v>685621323.07999992</v>
      </c>
      <c r="AG7">
        <v>0</v>
      </c>
      <c r="AH7">
        <v>0</v>
      </c>
      <c r="AI7" s="727">
        <v>685621323.07999992</v>
      </c>
    </row>
    <row r="8" spans="1:35">
      <c r="A8"/>
      <c r="B8" s="656"/>
      <c r="C8" s="650" t="s">
        <v>1279</v>
      </c>
      <c r="D8" s="639">
        <v>8029912.3499999996</v>
      </c>
      <c r="E8">
        <v>0</v>
      </c>
      <c r="F8">
        <v>0</v>
      </c>
      <c r="G8" s="727">
        <v>8029912.3499999996</v>
      </c>
      <c r="H8"/>
      <c r="I8" s="663"/>
      <c r="J8" s="650" t="s">
        <v>988</v>
      </c>
      <c r="K8" s="639">
        <v>0</v>
      </c>
      <c r="L8">
        <v>0</v>
      </c>
      <c r="M8">
        <v>0</v>
      </c>
      <c r="N8" s="727">
        <v>0</v>
      </c>
      <c r="O8"/>
      <c r="P8" s="644"/>
      <c r="Q8" s="650" t="s">
        <v>1279</v>
      </c>
      <c r="R8" s="639">
        <v>0</v>
      </c>
      <c r="S8">
        <v>0</v>
      </c>
      <c r="T8">
        <v>0</v>
      </c>
      <c r="U8" s="727">
        <v>0</v>
      </c>
      <c r="V8"/>
      <c r="W8" s="669"/>
      <c r="X8" s="650" t="s">
        <v>1279</v>
      </c>
      <c r="Y8" s="639">
        <v>0</v>
      </c>
      <c r="Z8">
        <v>0</v>
      </c>
      <c r="AA8">
        <v>0</v>
      </c>
      <c r="AB8" s="727">
        <v>0</v>
      </c>
      <c r="AC8"/>
      <c r="AD8" s="675"/>
      <c r="AE8" s="650" t="s">
        <v>988</v>
      </c>
      <c r="AF8" s="639">
        <v>0</v>
      </c>
      <c r="AG8">
        <v>0</v>
      </c>
      <c r="AH8">
        <v>0</v>
      </c>
      <c r="AI8" s="727">
        <v>0</v>
      </c>
    </row>
    <row r="9" spans="1:35">
      <c r="A9"/>
      <c r="B9" s="656"/>
      <c r="C9" s="650" t="s">
        <v>987</v>
      </c>
      <c r="D9" s="639">
        <v>42256477.130000107</v>
      </c>
      <c r="E9">
        <v>0</v>
      </c>
      <c r="F9">
        <v>0</v>
      </c>
      <c r="G9" s="727">
        <v>42256477.130000107</v>
      </c>
      <c r="H9"/>
      <c r="I9" s="663"/>
      <c r="J9" s="650" t="s">
        <v>990</v>
      </c>
      <c r="K9" s="639">
        <v>0</v>
      </c>
      <c r="L9">
        <v>0</v>
      </c>
      <c r="M9">
        <v>0</v>
      </c>
      <c r="N9" s="727">
        <v>0</v>
      </c>
      <c r="O9"/>
      <c r="P9" s="644"/>
      <c r="Q9" s="650" t="s">
        <v>987</v>
      </c>
      <c r="R9" s="639">
        <v>0</v>
      </c>
      <c r="S9">
        <v>0</v>
      </c>
      <c r="T9">
        <v>0</v>
      </c>
      <c r="U9" s="727">
        <v>0</v>
      </c>
      <c r="V9"/>
      <c r="W9" s="669"/>
      <c r="X9" s="650" t="s">
        <v>987</v>
      </c>
      <c r="Y9" s="639">
        <v>0</v>
      </c>
      <c r="Z9">
        <v>0</v>
      </c>
      <c r="AA9">
        <v>0</v>
      </c>
      <c r="AB9" s="727">
        <v>0</v>
      </c>
      <c r="AC9"/>
      <c r="AD9" s="675"/>
      <c r="AE9" s="650" t="s">
        <v>990</v>
      </c>
      <c r="AF9" s="639">
        <v>548706470.5</v>
      </c>
      <c r="AG9">
        <v>0</v>
      </c>
      <c r="AH9">
        <v>0</v>
      </c>
      <c r="AI9" s="727">
        <v>548706470.5</v>
      </c>
    </row>
    <row r="10" spans="1:35">
      <c r="A10"/>
      <c r="B10" s="656"/>
      <c r="C10" s="650" t="s">
        <v>988</v>
      </c>
      <c r="D10" s="639">
        <v>0</v>
      </c>
      <c r="E10">
        <v>0</v>
      </c>
      <c r="F10">
        <v>0</v>
      </c>
      <c r="G10" s="727">
        <v>0</v>
      </c>
      <c r="H10"/>
      <c r="I10" s="663"/>
      <c r="J10" s="650" t="s">
        <v>989</v>
      </c>
      <c r="K10" s="639">
        <v>0</v>
      </c>
      <c r="L10">
        <v>0</v>
      </c>
      <c r="M10">
        <v>0</v>
      </c>
      <c r="N10" s="727">
        <v>0</v>
      </c>
      <c r="O10"/>
      <c r="P10" s="644"/>
      <c r="Q10" s="650" t="s">
        <v>988</v>
      </c>
      <c r="R10" s="639">
        <v>0</v>
      </c>
      <c r="S10">
        <v>0</v>
      </c>
      <c r="T10">
        <v>0</v>
      </c>
      <c r="U10" s="727">
        <v>0</v>
      </c>
      <c r="V10"/>
      <c r="W10" s="669"/>
      <c r="X10" s="650" t="s">
        <v>988</v>
      </c>
      <c r="Y10" s="639">
        <v>0</v>
      </c>
      <c r="Z10">
        <v>0</v>
      </c>
      <c r="AA10">
        <v>0</v>
      </c>
      <c r="AB10" s="727">
        <v>0</v>
      </c>
      <c r="AC10"/>
      <c r="AD10" s="675"/>
      <c r="AE10" s="650" t="s">
        <v>989</v>
      </c>
      <c r="AF10" s="639">
        <v>0</v>
      </c>
      <c r="AG10">
        <v>0</v>
      </c>
      <c r="AH10">
        <v>0</v>
      </c>
      <c r="AI10" s="727">
        <v>0</v>
      </c>
    </row>
    <row r="11" spans="1:35">
      <c r="A11"/>
      <c r="B11" s="656"/>
      <c r="C11" s="650" t="s">
        <v>990</v>
      </c>
      <c r="D11" s="639">
        <v>-3647517.3099999991</v>
      </c>
      <c r="E11">
        <v>0</v>
      </c>
      <c r="F11">
        <v>0</v>
      </c>
      <c r="G11" s="727">
        <v>-3647517.3099999991</v>
      </c>
      <c r="H11"/>
      <c r="I11" s="663"/>
      <c r="J11" s="650" t="s">
        <v>993</v>
      </c>
      <c r="K11" s="639">
        <v>0</v>
      </c>
      <c r="L11">
        <v>0</v>
      </c>
      <c r="M11">
        <v>0</v>
      </c>
      <c r="N11" s="727">
        <v>0</v>
      </c>
      <c r="O11"/>
      <c r="P11" s="644"/>
      <c r="Q11" s="650" t="s">
        <v>990</v>
      </c>
      <c r="R11" s="639">
        <v>0</v>
      </c>
      <c r="S11">
        <v>0</v>
      </c>
      <c r="T11">
        <v>0</v>
      </c>
      <c r="U11" s="727">
        <v>0</v>
      </c>
      <c r="V11"/>
      <c r="W11" s="669"/>
      <c r="X11" s="650" t="s">
        <v>990</v>
      </c>
      <c r="Y11" s="639">
        <v>0</v>
      </c>
      <c r="Z11">
        <v>0</v>
      </c>
      <c r="AA11">
        <v>0</v>
      </c>
      <c r="AB11" s="727">
        <v>0</v>
      </c>
      <c r="AC11"/>
      <c r="AD11" s="675"/>
      <c r="AE11" s="650" t="s">
        <v>993</v>
      </c>
      <c r="AF11" s="639">
        <v>201700163.13000003</v>
      </c>
      <c r="AG11">
        <v>0</v>
      </c>
      <c r="AH11">
        <v>0</v>
      </c>
      <c r="AI11" s="727">
        <v>201700163.13000003</v>
      </c>
    </row>
    <row r="12" spans="1:35">
      <c r="A12"/>
      <c r="B12" s="656"/>
      <c r="C12" s="650" t="s">
        <v>989</v>
      </c>
      <c r="D12" s="639">
        <v>0</v>
      </c>
      <c r="E12">
        <v>0</v>
      </c>
      <c r="F12">
        <v>0</v>
      </c>
      <c r="G12" s="727">
        <v>0</v>
      </c>
      <c r="H12"/>
      <c r="I12" s="663"/>
      <c r="J12" s="650" t="s">
        <v>992</v>
      </c>
      <c r="K12" s="639">
        <v>0</v>
      </c>
      <c r="L12">
        <v>0</v>
      </c>
      <c r="M12">
        <v>0</v>
      </c>
      <c r="N12" s="727">
        <v>0</v>
      </c>
      <c r="O12"/>
      <c r="P12" s="644"/>
      <c r="Q12" s="650" t="s">
        <v>989</v>
      </c>
      <c r="R12" s="639">
        <v>0</v>
      </c>
      <c r="S12">
        <v>0</v>
      </c>
      <c r="T12">
        <v>0</v>
      </c>
      <c r="U12" s="727">
        <v>0</v>
      </c>
      <c r="V12"/>
      <c r="W12" s="669"/>
      <c r="X12" s="650" t="s">
        <v>989</v>
      </c>
      <c r="Y12" s="639">
        <v>0</v>
      </c>
      <c r="Z12">
        <v>0</v>
      </c>
      <c r="AA12">
        <v>0</v>
      </c>
      <c r="AB12" s="727">
        <v>0</v>
      </c>
      <c r="AC12"/>
      <c r="AD12" s="675"/>
      <c r="AE12" s="650" t="s">
        <v>992</v>
      </c>
      <c r="AF12" s="639">
        <v>0</v>
      </c>
      <c r="AG12">
        <v>0</v>
      </c>
      <c r="AH12">
        <v>0</v>
      </c>
      <c r="AI12" s="727">
        <v>0</v>
      </c>
    </row>
    <row r="13" spans="1:35">
      <c r="A13"/>
      <c r="B13" s="656"/>
      <c r="C13" s="650" t="s">
        <v>993</v>
      </c>
      <c r="D13" s="639">
        <v>-10046864.430000003</v>
      </c>
      <c r="E13">
        <v>0</v>
      </c>
      <c r="F13">
        <v>0</v>
      </c>
      <c r="G13" s="727">
        <v>-10046864.430000003</v>
      </c>
      <c r="H13"/>
      <c r="I13" s="663"/>
      <c r="J13" s="650" t="s">
        <v>1282</v>
      </c>
      <c r="K13" s="639">
        <v>0</v>
      </c>
      <c r="L13">
        <v>0</v>
      </c>
      <c r="M13">
        <v>0</v>
      </c>
      <c r="N13" s="727">
        <v>0</v>
      </c>
      <c r="O13"/>
      <c r="P13" s="644"/>
      <c r="Q13" s="650" t="s">
        <v>993</v>
      </c>
      <c r="R13" s="639">
        <v>0</v>
      </c>
      <c r="S13">
        <v>0</v>
      </c>
      <c r="T13">
        <v>0</v>
      </c>
      <c r="U13" s="727">
        <v>0</v>
      </c>
      <c r="V13"/>
      <c r="W13" s="669"/>
      <c r="X13" s="650" t="s">
        <v>993</v>
      </c>
      <c r="Y13" s="639">
        <v>0</v>
      </c>
      <c r="Z13">
        <v>0</v>
      </c>
      <c r="AA13">
        <v>0</v>
      </c>
      <c r="AB13" s="727">
        <v>0</v>
      </c>
      <c r="AC13"/>
      <c r="AD13" s="675"/>
      <c r="AE13" s="650" t="s">
        <v>1282</v>
      </c>
      <c r="AF13" s="639">
        <v>268857406.11000001</v>
      </c>
      <c r="AG13">
        <v>0</v>
      </c>
      <c r="AH13">
        <v>0</v>
      </c>
      <c r="AI13" s="727">
        <v>268857406.11000001</v>
      </c>
    </row>
    <row r="14" spans="1:35">
      <c r="A14"/>
      <c r="B14" s="656"/>
      <c r="C14" s="650" t="s">
        <v>992</v>
      </c>
      <c r="D14" s="639">
        <v>0</v>
      </c>
      <c r="E14">
        <v>0</v>
      </c>
      <c r="F14">
        <v>0</v>
      </c>
      <c r="G14" s="727">
        <v>0</v>
      </c>
      <c r="H14"/>
      <c r="I14" s="663"/>
      <c r="J14" s="650" t="s">
        <v>1278</v>
      </c>
      <c r="K14" s="639">
        <v>0</v>
      </c>
      <c r="L14">
        <v>0</v>
      </c>
      <c r="M14">
        <v>0</v>
      </c>
      <c r="N14" s="727">
        <v>0</v>
      </c>
      <c r="O14"/>
      <c r="P14" s="644"/>
      <c r="Q14" s="650" t="s">
        <v>992</v>
      </c>
      <c r="R14" s="639">
        <v>0</v>
      </c>
      <c r="S14">
        <v>0</v>
      </c>
      <c r="T14">
        <v>0</v>
      </c>
      <c r="U14" s="727">
        <v>0</v>
      </c>
      <c r="V14"/>
      <c r="W14" s="669"/>
      <c r="X14" s="650" t="s">
        <v>992</v>
      </c>
      <c r="Y14" s="639">
        <v>0</v>
      </c>
      <c r="Z14">
        <v>0</v>
      </c>
      <c r="AA14">
        <v>0</v>
      </c>
      <c r="AB14" s="727">
        <v>0</v>
      </c>
      <c r="AC14"/>
      <c r="AD14" s="675"/>
      <c r="AE14" s="650" t="s">
        <v>1278</v>
      </c>
      <c r="AF14" s="639">
        <v>268857406.11000001</v>
      </c>
      <c r="AG14">
        <v>0</v>
      </c>
      <c r="AH14">
        <v>0</v>
      </c>
      <c r="AI14" s="727">
        <v>268857406.11000001</v>
      </c>
    </row>
    <row r="15" spans="1:35">
      <c r="A15"/>
      <c r="B15" s="656"/>
      <c r="C15" s="650" t="s">
        <v>1282</v>
      </c>
      <c r="D15" s="639">
        <v>18190405.969999995</v>
      </c>
      <c r="E15">
        <v>0</v>
      </c>
      <c r="F15">
        <v>0</v>
      </c>
      <c r="G15" s="727">
        <v>18190405.969999995</v>
      </c>
      <c r="H15"/>
      <c r="I15" s="663"/>
      <c r="J15" s="650" t="s">
        <v>1279</v>
      </c>
      <c r="K15" s="639">
        <v>0</v>
      </c>
      <c r="L15">
        <v>0</v>
      </c>
      <c r="M15">
        <v>0</v>
      </c>
      <c r="N15" s="727">
        <v>0</v>
      </c>
      <c r="O15"/>
      <c r="P15" s="644"/>
      <c r="Q15" s="650" t="s">
        <v>1282</v>
      </c>
      <c r="R15" s="639">
        <v>0</v>
      </c>
      <c r="S15">
        <v>0</v>
      </c>
      <c r="T15">
        <v>0</v>
      </c>
      <c r="U15" s="727">
        <v>0</v>
      </c>
      <c r="V15"/>
      <c r="W15" s="669"/>
      <c r="X15" s="650" t="s">
        <v>1282</v>
      </c>
      <c r="Y15" s="639">
        <v>0</v>
      </c>
      <c r="Z15">
        <v>0</v>
      </c>
      <c r="AA15">
        <v>0</v>
      </c>
      <c r="AB15" s="727">
        <v>0</v>
      </c>
      <c r="AC15"/>
      <c r="AD15" s="675"/>
      <c r="AE15" s="650" t="s">
        <v>1279</v>
      </c>
      <c r="AF15" s="639">
        <v>576274703.84000003</v>
      </c>
      <c r="AG15">
        <v>0</v>
      </c>
      <c r="AH15">
        <v>0</v>
      </c>
      <c r="AI15" s="727">
        <v>576274703.84000003</v>
      </c>
    </row>
    <row r="16" spans="1:35" ht="13.8" thickBot="1">
      <c r="A16"/>
      <c r="B16" s="655"/>
      <c r="C16" s="649" t="s">
        <v>1283</v>
      </c>
      <c r="D16" s="639">
        <v>8029912.3499999996</v>
      </c>
      <c r="E16">
        <v>0</v>
      </c>
      <c r="F16">
        <v>0</v>
      </c>
      <c r="G16" s="727">
        <v>8029912.3499999996</v>
      </c>
      <c r="H16"/>
      <c r="I16" s="662"/>
      <c r="J16" s="649" t="s">
        <v>1283</v>
      </c>
      <c r="K16" s="639">
        <v>0</v>
      </c>
      <c r="L16">
        <v>0</v>
      </c>
      <c r="M16">
        <v>0</v>
      </c>
      <c r="N16" s="727">
        <v>0</v>
      </c>
      <c r="O16"/>
      <c r="P16" s="643"/>
      <c r="Q16" s="649" t="s">
        <v>1283</v>
      </c>
      <c r="R16" s="639">
        <v>0</v>
      </c>
      <c r="S16">
        <v>0</v>
      </c>
      <c r="T16">
        <v>0</v>
      </c>
      <c r="U16" s="727">
        <v>0</v>
      </c>
      <c r="V16"/>
      <c r="W16" s="668"/>
      <c r="X16" s="649" t="s">
        <v>1283</v>
      </c>
      <c r="Y16" s="639">
        <v>0</v>
      </c>
      <c r="Z16">
        <v>0</v>
      </c>
      <c r="AA16">
        <v>0</v>
      </c>
      <c r="AB16" s="727">
        <v>0</v>
      </c>
      <c r="AC16"/>
      <c r="AD16" s="674"/>
      <c r="AE16" s="649" t="s">
        <v>1283</v>
      </c>
      <c r="AF16" s="639">
        <v>576274703.84000003</v>
      </c>
      <c r="AG16">
        <v>0</v>
      </c>
      <c r="AH16">
        <v>0</v>
      </c>
      <c r="AI16" s="727">
        <v>576274703.84000003</v>
      </c>
    </row>
    <row r="17" spans="1:35" ht="13.8" thickBot="1">
      <c r="A17"/>
      <c r="B17" s="657" t="s">
        <v>1363</v>
      </c>
      <c r="C17" s="658"/>
      <c r="D17" s="608">
        <v>81002732.030000091</v>
      </c>
      <c r="E17" s="603">
        <v>0</v>
      </c>
      <c r="F17" s="603">
        <v>0</v>
      </c>
      <c r="G17" s="737">
        <v>81002732.030000091</v>
      </c>
      <c r="H17"/>
      <c r="I17" s="664" t="s">
        <v>1363</v>
      </c>
      <c r="J17" s="665"/>
      <c r="K17" s="659">
        <v>0</v>
      </c>
      <c r="L17" s="728">
        <v>0</v>
      </c>
      <c r="M17" s="728">
        <v>0</v>
      </c>
      <c r="N17" s="729">
        <v>0</v>
      </c>
      <c r="O17"/>
      <c r="P17" s="645" t="s">
        <v>1363</v>
      </c>
      <c r="Q17" s="646"/>
      <c r="R17" s="612">
        <v>0</v>
      </c>
      <c r="S17" s="604">
        <v>0</v>
      </c>
      <c r="T17" s="604">
        <v>0</v>
      </c>
      <c r="U17" s="736">
        <v>0</v>
      </c>
      <c r="V17"/>
      <c r="W17" s="670" t="s">
        <v>1363</v>
      </c>
      <c r="X17" s="671"/>
      <c r="Y17" s="613">
        <v>0</v>
      </c>
      <c r="Z17" s="605">
        <v>0</v>
      </c>
      <c r="AA17" s="605">
        <v>0</v>
      </c>
      <c r="AB17" s="738">
        <v>0</v>
      </c>
      <c r="AC17"/>
      <c r="AD17" s="676" t="s">
        <v>1363</v>
      </c>
      <c r="AE17" s="677"/>
      <c r="AF17" s="614">
        <v>3126292176.6100006</v>
      </c>
      <c r="AG17" s="606">
        <v>0</v>
      </c>
      <c r="AH17" s="606">
        <v>0</v>
      </c>
      <c r="AI17" s="739">
        <v>3126292176.6100006</v>
      </c>
    </row>
    <row r="18" spans="1:35">
      <c r="A18"/>
      <c r="B18" s="654" t="s">
        <v>1013</v>
      </c>
      <c r="C18" s="648" t="s">
        <v>1122</v>
      </c>
      <c r="D18" s="639">
        <v>0</v>
      </c>
      <c r="E18">
        <v>0</v>
      </c>
      <c r="F18">
        <v>0</v>
      </c>
      <c r="G18" s="727">
        <v>0</v>
      </c>
      <c r="H18"/>
      <c r="I18" s="661" t="s">
        <v>1013</v>
      </c>
      <c r="J18" s="648" t="s">
        <v>1122</v>
      </c>
      <c r="K18" s="639">
        <v>0</v>
      </c>
      <c r="L18">
        <v>0</v>
      </c>
      <c r="M18">
        <v>0</v>
      </c>
      <c r="N18" s="727">
        <v>0</v>
      </c>
      <c r="O18"/>
      <c r="P18" s="642" t="s">
        <v>1013</v>
      </c>
      <c r="Q18" s="648" t="s">
        <v>1122</v>
      </c>
      <c r="R18" s="639">
        <v>0</v>
      </c>
      <c r="S18">
        <v>0</v>
      </c>
      <c r="T18">
        <v>0</v>
      </c>
      <c r="U18" s="727">
        <v>0</v>
      </c>
      <c r="V18"/>
      <c r="W18" s="667" t="s">
        <v>1013</v>
      </c>
      <c r="X18" s="648" t="s">
        <v>1122</v>
      </c>
      <c r="Y18" s="639">
        <v>0</v>
      </c>
      <c r="Z18">
        <v>0</v>
      </c>
      <c r="AA18">
        <v>0</v>
      </c>
      <c r="AB18" s="727">
        <v>0</v>
      </c>
      <c r="AC18"/>
      <c r="AD18" s="673" t="s">
        <v>1013</v>
      </c>
      <c r="AE18" s="648" t="s">
        <v>1122</v>
      </c>
      <c r="AF18" s="639">
        <v>0</v>
      </c>
      <c r="AG18">
        <v>0</v>
      </c>
      <c r="AH18">
        <v>0</v>
      </c>
      <c r="AI18" s="727">
        <v>0</v>
      </c>
    </row>
    <row r="19" spans="1:35">
      <c r="A19"/>
      <c r="B19" s="656"/>
      <c r="C19" s="650" t="s">
        <v>773</v>
      </c>
      <c r="D19" s="639">
        <v>611830.20999998786</v>
      </c>
      <c r="E19">
        <v>0</v>
      </c>
      <c r="F19">
        <v>0</v>
      </c>
      <c r="G19" s="727">
        <v>611830.20999998786</v>
      </c>
      <c r="H19"/>
      <c r="I19" s="663"/>
      <c r="J19" s="650" t="s">
        <v>773</v>
      </c>
      <c r="K19" s="639">
        <v>400</v>
      </c>
      <c r="L19">
        <v>0</v>
      </c>
      <c r="M19">
        <v>0</v>
      </c>
      <c r="N19" s="727">
        <v>400</v>
      </c>
      <c r="O19"/>
      <c r="P19" s="644"/>
      <c r="Q19" s="650" t="s">
        <v>773</v>
      </c>
      <c r="R19" s="639">
        <v>0</v>
      </c>
      <c r="S19">
        <v>0</v>
      </c>
      <c r="T19">
        <v>0</v>
      </c>
      <c r="U19" s="727">
        <v>0</v>
      </c>
      <c r="V19"/>
      <c r="W19" s="669"/>
      <c r="X19" s="650" t="s">
        <v>773</v>
      </c>
      <c r="Y19" s="639">
        <v>0</v>
      </c>
      <c r="Z19">
        <v>0</v>
      </c>
      <c r="AA19">
        <v>0</v>
      </c>
      <c r="AB19" s="727">
        <v>0</v>
      </c>
      <c r="AC19"/>
      <c r="AD19" s="675"/>
      <c r="AE19" s="650" t="s">
        <v>773</v>
      </c>
      <c r="AF19" s="639">
        <v>2009676.3499999999</v>
      </c>
      <c r="AG19">
        <v>0</v>
      </c>
      <c r="AH19">
        <v>0</v>
      </c>
      <c r="AI19" s="727">
        <v>2009676.3499999999</v>
      </c>
    </row>
    <row r="20" spans="1:35">
      <c r="A20"/>
      <c r="B20" s="656"/>
      <c r="C20" s="650" t="s">
        <v>774</v>
      </c>
      <c r="D20" s="639">
        <v>60343.56</v>
      </c>
      <c r="E20">
        <v>0</v>
      </c>
      <c r="F20">
        <v>0</v>
      </c>
      <c r="G20" s="727">
        <v>60343.56</v>
      </c>
      <c r="H20"/>
      <c r="I20" s="663"/>
      <c r="J20" s="650" t="s">
        <v>774</v>
      </c>
      <c r="K20" s="639">
        <v>0</v>
      </c>
      <c r="L20">
        <v>0</v>
      </c>
      <c r="M20">
        <v>0</v>
      </c>
      <c r="N20" s="727">
        <v>0</v>
      </c>
      <c r="O20"/>
      <c r="P20" s="644"/>
      <c r="Q20" s="650" t="s">
        <v>774</v>
      </c>
      <c r="R20" s="639">
        <v>0</v>
      </c>
      <c r="S20">
        <v>0</v>
      </c>
      <c r="T20">
        <v>0</v>
      </c>
      <c r="U20" s="727">
        <v>0</v>
      </c>
      <c r="V20"/>
      <c r="W20" s="669"/>
      <c r="X20" s="650" t="s">
        <v>774</v>
      </c>
      <c r="Y20" s="639">
        <v>0</v>
      </c>
      <c r="Z20">
        <v>0</v>
      </c>
      <c r="AA20">
        <v>0</v>
      </c>
      <c r="AB20" s="727">
        <v>0</v>
      </c>
      <c r="AC20"/>
      <c r="AD20" s="675"/>
      <c r="AE20" s="650" t="s">
        <v>774</v>
      </c>
      <c r="AF20" s="639">
        <v>0</v>
      </c>
      <c r="AG20">
        <v>0</v>
      </c>
      <c r="AH20">
        <v>0</v>
      </c>
      <c r="AI20" s="727">
        <v>0</v>
      </c>
    </row>
    <row r="21" spans="1:35">
      <c r="A21"/>
      <c r="B21" s="656"/>
      <c r="C21" s="650" t="s">
        <v>775</v>
      </c>
      <c r="D21" s="639">
        <v>-956008.4800000001</v>
      </c>
      <c r="E21">
        <v>0</v>
      </c>
      <c r="F21">
        <v>0</v>
      </c>
      <c r="G21" s="727">
        <v>-956008.4800000001</v>
      </c>
      <c r="H21"/>
      <c r="I21" s="663"/>
      <c r="J21" s="650" t="s">
        <v>775</v>
      </c>
      <c r="K21" s="639">
        <v>0</v>
      </c>
      <c r="L21">
        <v>0</v>
      </c>
      <c r="M21">
        <v>0</v>
      </c>
      <c r="N21" s="727">
        <v>0</v>
      </c>
      <c r="O21"/>
      <c r="P21" s="644"/>
      <c r="Q21" s="650" t="s">
        <v>775</v>
      </c>
      <c r="R21" s="639">
        <v>0</v>
      </c>
      <c r="S21">
        <v>0</v>
      </c>
      <c r="T21">
        <v>0</v>
      </c>
      <c r="U21" s="727">
        <v>0</v>
      </c>
      <c r="V21"/>
      <c r="W21" s="669"/>
      <c r="X21" s="650" t="s">
        <v>775</v>
      </c>
      <c r="Y21" s="639">
        <v>0</v>
      </c>
      <c r="Z21">
        <v>0</v>
      </c>
      <c r="AA21">
        <v>0</v>
      </c>
      <c r="AB21" s="727">
        <v>0</v>
      </c>
      <c r="AC21"/>
      <c r="AD21" s="675"/>
      <c r="AE21" s="650" t="s">
        <v>775</v>
      </c>
      <c r="AF21" s="639">
        <v>0</v>
      </c>
      <c r="AG21">
        <v>0</v>
      </c>
      <c r="AH21">
        <v>0</v>
      </c>
      <c r="AI21" s="727">
        <v>0</v>
      </c>
    </row>
    <row r="22" spans="1:35">
      <c r="A22"/>
      <c r="B22" s="656"/>
      <c r="C22" s="650" t="s">
        <v>1163</v>
      </c>
      <c r="D22" s="639">
        <v>0</v>
      </c>
      <c r="E22">
        <v>0</v>
      </c>
      <c r="F22">
        <v>0</v>
      </c>
      <c r="G22" s="727">
        <v>0</v>
      </c>
      <c r="H22"/>
      <c r="I22" s="663"/>
      <c r="J22" s="650" t="s">
        <v>1163</v>
      </c>
      <c r="K22" s="639">
        <v>0</v>
      </c>
      <c r="L22">
        <v>0</v>
      </c>
      <c r="M22">
        <v>0</v>
      </c>
      <c r="N22" s="727">
        <v>0</v>
      </c>
      <c r="O22"/>
      <c r="P22" s="644"/>
      <c r="Q22" s="650" t="s">
        <v>1163</v>
      </c>
      <c r="R22" s="639">
        <v>0</v>
      </c>
      <c r="S22">
        <v>0</v>
      </c>
      <c r="T22">
        <v>0</v>
      </c>
      <c r="U22" s="727">
        <v>0</v>
      </c>
      <c r="V22"/>
      <c r="W22" s="669"/>
      <c r="X22" s="650" t="s">
        <v>1163</v>
      </c>
      <c r="Y22" s="639">
        <v>0</v>
      </c>
      <c r="Z22">
        <v>0</v>
      </c>
      <c r="AA22">
        <v>0</v>
      </c>
      <c r="AB22" s="727">
        <v>0</v>
      </c>
      <c r="AC22"/>
      <c r="AD22" s="675"/>
      <c r="AE22" s="650" t="s">
        <v>1163</v>
      </c>
      <c r="AF22" s="639">
        <v>0</v>
      </c>
      <c r="AG22">
        <v>0</v>
      </c>
      <c r="AH22">
        <v>0</v>
      </c>
      <c r="AI22" s="727">
        <v>0</v>
      </c>
    </row>
    <row r="23" spans="1:35" ht="15" customHeight="1" thickBot="1">
      <c r="A23"/>
      <c r="B23" s="655"/>
      <c r="C23" s="649" t="s">
        <v>776</v>
      </c>
      <c r="D23" s="639">
        <v>0</v>
      </c>
      <c r="E23">
        <v>0</v>
      </c>
      <c r="F23">
        <v>0</v>
      </c>
      <c r="G23" s="727">
        <v>0</v>
      </c>
      <c r="H23"/>
      <c r="I23" s="662"/>
      <c r="J23" s="649" t="s">
        <v>776</v>
      </c>
      <c r="K23" s="639">
        <v>0</v>
      </c>
      <c r="L23">
        <v>0</v>
      </c>
      <c r="M23">
        <v>0</v>
      </c>
      <c r="N23" s="727">
        <v>0</v>
      </c>
      <c r="O23"/>
      <c r="P23" s="643"/>
      <c r="Q23" s="649" t="s">
        <v>776</v>
      </c>
      <c r="R23" s="639">
        <v>0</v>
      </c>
      <c r="S23">
        <v>0</v>
      </c>
      <c r="T23">
        <v>0</v>
      </c>
      <c r="U23" s="727">
        <v>0</v>
      </c>
      <c r="V23"/>
      <c r="W23" s="668"/>
      <c r="X23" s="649" t="s">
        <v>776</v>
      </c>
      <c r="Y23" s="639">
        <v>0</v>
      </c>
      <c r="Z23">
        <v>0</v>
      </c>
      <c r="AA23">
        <v>0</v>
      </c>
      <c r="AB23" s="727">
        <v>0</v>
      </c>
      <c r="AC23"/>
      <c r="AD23" s="674"/>
      <c r="AE23" s="649" t="s">
        <v>776</v>
      </c>
      <c r="AF23" s="639">
        <v>0</v>
      </c>
      <c r="AG23">
        <v>0</v>
      </c>
      <c r="AH23">
        <v>0</v>
      </c>
      <c r="AI23" s="727">
        <v>0</v>
      </c>
    </row>
    <row r="24" spans="1:35" ht="13.8" thickBot="1">
      <c r="A24"/>
      <c r="B24" s="657" t="s">
        <v>1121</v>
      </c>
      <c r="C24" s="658"/>
      <c r="D24" s="608">
        <v>-283834.71000001219</v>
      </c>
      <c r="E24" s="603">
        <v>0</v>
      </c>
      <c r="F24" s="603">
        <v>0</v>
      </c>
      <c r="G24" s="737">
        <v>-283834.71000001219</v>
      </c>
      <c r="H24"/>
      <c r="I24" s="664" t="s">
        <v>1121</v>
      </c>
      <c r="J24" s="665"/>
      <c r="K24" s="659">
        <v>400</v>
      </c>
      <c r="L24" s="728">
        <v>0</v>
      </c>
      <c r="M24" s="728">
        <v>0</v>
      </c>
      <c r="N24" s="729">
        <v>400</v>
      </c>
      <c r="O24"/>
      <c r="P24" s="645" t="s">
        <v>1121</v>
      </c>
      <c r="Q24" s="646"/>
      <c r="R24" s="612">
        <v>0</v>
      </c>
      <c r="S24" s="604">
        <v>0</v>
      </c>
      <c r="T24" s="604">
        <v>0</v>
      </c>
      <c r="U24" s="736">
        <v>0</v>
      </c>
      <c r="V24"/>
      <c r="W24" s="670" t="s">
        <v>1121</v>
      </c>
      <c r="X24" s="671"/>
      <c r="Y24" s="613">
        <v>0</v>
      </c>
      <c r="Z24" s="605">
        <v>0</v>
      </c>
      <c r="AA24" s="605">
        <v>0</v>
      </c>
      <c r="AB24" s="738">
        <v>0</v>
      </c>
      <c r="AC24"/>
      <c r="AD24" s="676" t="s">
        <v>1121</v>
      </c>
      <c r="AE24" s="677"/>
      <c r="AF24" s="614">
        <v>2009676.3499999999</v>
      </c>
      <c r="AG24" s="606">
        <v>0</v>
      </c>
      <c r="AH24" s="606">
        <v>0</v>
      </c>
      <c r="AI24" s="739">
        <v>2009676.3499999999</v>
      </c>
    </row>
    <row r="25" spans="1:35">
      <c r="A25"/>
      <c r="B25" s="654" t="s">
        <v>1014</v>
      </c>
      <c r="C25" s="648" t="s">
        <v>1164</v>
      </c>
      <c r="D25" s="639">
        <v>-6998445.4100000132</v>
      </c>
      <c r="E25">
        <v>0</v>
      </c>
      <c r="F25">
        <v>0</v>
      </c>
      <c r="G25" s="727">
        <v>-6998445.4100000132</v>
      </c>
      <c r="H25"/>
      <c r="I25" s="661" t="s">
        <v>1014</v>
      </c>
      <c r="J25" s="648" t="s">
        <v>1164</v>
      </c>
      <c r="K25" s="639">
        <v>600</v>
      </c>
      <c r="L25">
        <v>0</v>
      </c>
      <c r="M25">
        <v>0</v>
      </c>
      <c r="N25" s="727">
        <v>600</v>
      </c>
      <c r="O25"/>
      <c r="P25" s="642" t="s">
        <v>1014</v>
      </c>
      <c r="Q25" s="648" t="s">
        <v>1164</v>
      </c>
      <c r="R25" s="639">
        <v>50976866.22999993</v>
      </c>
      <c r="S25">
        <v>0</v>
      </c>
      <c r="T25">
        <v>0</v>
      </c>
      <c r="U25" s="727">
        <v>50976866.22999993</v>
      </c>
      <c r="V25"/>
      <c r="W25" s="667" t="s">
        <v>1014</v>
      </c>
      <c r="X25" s="648" t="s">
        <v>1164</v>
      </c>
      <c r="Y25" s="639">
        <v>0</v>
      </c>
      <c r="Z25">
        <v>0</v>
      </c>
      <c r="AA25">
        <v>0</v>
      </c>
      <c r="AB25" s="727">
        <v>0</v>
      </c>
      <c r="AC25"/>
      <c r="AD25" s="673" t="s">
        <v>1014</v>
      </c>
      <c r="AE25" s="648" t="s">
        <v>1164</v>
      </c>
      <c r="AF25" s="639">
        <v>82657673.280000001</v>
      </c>
      <c r="AG25">
        <v>0</v>
      </c>
      <c r="AH25">
        <v>0</v>
      </c>
      <c r="AI25" s="727">
        <v>82657673.280000001</v>
      </c>
    </row>
    <row r="26" spans="1:35">
      <c r="A26"/>
      <c r="B26" s="656"/>
      <c r="C26" s="650" t="s">
        <v>777</v>
      </c>
      <c r="D26" s="639">
        <v>0</v>
      </c>
      <c r="E26">
        <v>0</v>
      </c>
      <c r="F26">
        <v>0</v>
      </c>
      <c r="G26" s="727">
        <v>0</v>
      </c>
      <c r="H26"/>
      <c r="I26" s="663"/>
      <c r="J26" s="650" t="s">
        <v>777</v>
      </c>
      <c r="K26" s="639">
        <v>0</v>
      </c>
      <c r="L26">
        <v>0</v>
      </c>
      <c r="M26">
        <v>0</v>
      </c>
      <c r="N26" s="727">
        <v>0</v>
      </c>
      <c r="O26"/>
      <c r="P26" s="644"/>
      <c r="Q26" s="650" t="s">
        <v>777</v>
      </c>
      <c r="R26" s="639">
        <v>0</v>
      </c>
      <c r="S26">
        <v>0</v>
      </c>
      <c r="T26">
        <v>0</v>
      </c>
      <c r="U26" s="727">
        <v>0</v>
      </c>
      <c r="V26"/>
      <c r="W26" s="669"/>
      <c r="X26" s="650" t="s">
        <v>777</v>
      </c>
      <c r="Y26" s="639">
        <v>0</v>
      </c>
      <c r="Z26">
        <v>0</v>
      </c>
      <c r="AA26">
        <v>0</v>
      </c>
      <c r="AB26" s="727">
        <v>0</v>
      </c>
      <c r="AC26"/>
      <c r="AD26" s="675"/>
      <c r="AE26" s="650" t="s">
        <v>777</v>
      </c>
      <c r="AF26" s="639">
        <v>0</v>
      </c>
      <c r="AG26">
        <v>0</v>
      </c>
      <c r="AH26">
        <v>0</v>
      </c>
      <c r="AI26" s="727">
        <v>0</v>
      </c>
    </row>
    <row r="27" spans="1:35">
      <c r="A27"/>
      <c r="B27" s="656"/>
      <c r="C27" s="650" t="s">
        <v>778</v>
      </c>
      <c r="D27" s="639">
        <v>-6998445.4100000132</v>
      </c>
      <c r="E27">
        <v>0</v>
      </c>
      <c r="F27">
        <v>0</v>
      </c>
      <c r="G27" s="727">
        <v>-6998445.4100000132</v>
      </c>
      <c r="H27"/>
      <c r="I27" s="663"/>
      <c r="J27" s="650" t="s">
        <v>778</v>
      </c>
      <c r="K27" s="639">
        <v>600</v>
      </c>
      <c r="L27">
        <v>0</v>
      </c>
      <c r="M27">
        <v>0</v>
      </c>
      <c r="N27" s="727">
        <v>600</v>
      </c>
      <c r="O27"/>
      <c r="P27" s="644"/>
      <c r="Q27" s="650" t="s">
        <v>778</v>
      </c>
      <c r="R27" s="639">
        <v>49337650.359999917</v>
      </c>
      <c r="S27">
        <v>0</v>
      </c>
      <c r="T27">
        <v>0</v>
      </c>
      <c r="U27" s="727">
        <v>49337650.359999917</v>
      </c>
      <c r="V27"/>
      <c r="W27" s="669"/>
      <c r="X27" s="650" t="s">
        <v>778</v>
      </c>
      <c r="Y27" s="639">
        <v>0</v>
      </c>
      <c r="Z27">
        <v>0</v>
      </c>
      <c r="AA27">
        <v>0</v>
      </c>
      <c r="AB27" s="727">
        <v>0</v>
      </c>
      <c r="AC27"/>
      <c r="AD27" s="675"/>
      <c r="AE27" s="650" t="s">
        <v>778</v>
      </c>
      <c r="AF27" s="639">
        <v>82657673.280000001</v>
      </c>
      <c r="AG27">
        <v>0</v>
      </c>
      <c r="AH27">
        <v>0</v>
      </c>
      <c r="AI27" s="727">
        <v>82657673.280000001</v>
      </c>
    </row>
    <row r="28" spans="1:35">
      <c r="A28"/>
      <c r="B28" s="656"/>
      <c r="C28" s="650" t="s">
        <v>619</v>
      </c>
      <c r="D28" s="639">
        <v>0</v>
      </c>
      <c r="E28">
        <v>0</v>
      </c>
      <c r="F28">
        <v>0</v>
      </c>
      <c r="G28" s="727">
        <v>0</v>
      </c>
      <c r="H28"/>
      <c r="I28" s="663"/>
      <c r="J28" s="650" t="s">
        <v>619</v>
      </c>
      <c r="K28" s="639">
        <v>0</v>
      </c>
      <c r="L28">
        <v>0</v>
      </c>
      <c r="M28">
        <v>0</v>
      </c>
      <c r="N28" s="727">
        <v>0</v>
      </c>
      <c r="O28"/>
      <c r="P28" s="644"/>
      <c r="Q28" s="650" t="s">
        <v>619</v>
      </c>
      <c r="R28" s="639">
        <v>1629511.2000000002</v>
      </c>
      <c r="S28">
        <v>0</v>
      </c>
      <c r="T28">
        <v>0</v>
      </c>
      <c r="U28" s="727">
        <v>1629511.2000000002</v>
      </c>
      <c r="V28"/>
      <c r="W28" s="669"/>
      <c r="X28" s="650" t="s">
        <v>619</v>
      </c>
      <c r="Y28" s="639">
        <v>0</v>
      </c>
      <c r="Z28">
        <v>0</v>
      </c>
      <c r="AA28">
        <v>0</v>
      </c>
      <c r="AB28" s="727">
        <v>0</v>
      </c>
      <c r="AC28"/>
      <c r="AD28" s="675"/>
      <c r="AE28" s="650" t="s">
        <v>619</v>
      </c>
      <c r="AF28" s="639">
        <v>0</v>
      </c>
      <c r="AG28">
        <v>0</v>
      </c>
      <c r="AH28">
        <v>0</v>
      </c>
      <c r="AI28" s="727">
        <v>0</v>
      </c>
    </row>
    <row r="29" spans="1:35">
      <c r="A29"/>
      <c r="B29" s="656"/>
      <c r="C29" s="650" t="s">
        <v>622</v>
      </c>
      <c r="D29" s="639">
        <v>0</v>
      </c>
      <c r="E29">
        <v>0</v>
      </c>
      <c r="F29">
        <v>0</v>
      </c>
      <c r="G29" s="727">
        <v>0</v>
      </c>
      <c r="H29"/>
      <c r="I29" s="663"/>
      <c r="J29" s="650" t="s">
        <v>622</v>
      </c>
      <c r="K29" s="639">
        <v>0</v>
      </c>
      <c r="L29">
        <v>0</v>
      </c>
      <c r="M29">
        <v>0</v>
      </c>
      <c r="N29" s="727">
        <v>0</v>
      </c>
      <c r="O29"/>
      <c r="P29" s="644"/>
      <c r="Q29" s="650" t="s">
        <v>622</v>
      </c>
      <c r="R29" s="639">
        <v>0</v>
      </c>
      <c r="S29">
        <v>0</v>
      </c>
      <c r="T29">
        <v>0</v>
      </c>
      <c r="U29" s="727">
        <v>0</v>
      </c>
      <c r="V29"/>
      <c r="W29" s="669"/>
      <c r="X29" s="650" t="s">
        <v>622</v>
      </c>
      <c r="Y29" s="639">
        <v>0</v>
      </c>
      <c r="Z29">
        <v>0</v>
      </c>
      <c r="AA29">
        <v>0</v>
      </c>
      <c r="AB29" s="727">
        <v>0</v>
      </c>
      <c r="AC29"/>
      <c r="AD29" s="675"/>
      <c r="AE29" s="650" t="s">
        <v>622</v>
      </c>
      <c r="AF29" s="639">
        <v>0</v>
      </c>
      <c r="AG29">
        <v>0</v>
      </c>
      <c r="AH29">
        <v>0</v>
      </c>
      <c r="AI29" s="727">
        <v>0</v>
      </c>
    </row>
    <row r="30" spans="1:35">
      <c r="A30"/>
      <c r="B30" s="656"/>
      <c r="C30" s="650" t="s">
        <v>779</v>
      </c>
      <c r="D30" s="639">
        <v>0</v>
      </c>
      <c r="E30">
        <v>0</v>
      </c>
      <c r="F30">
        <v>0</v>
      </c>
      <c r="G30" s="727">
        <v>0</v>
      </c>
      <c r="H30"/>
      <c r="I30" s="663"/>
      <c r="J30" s="650" t="s">
        <v>779</v>
      </c>
      <c r="K30" s="639">
        <v>0</v>
      </c>
      <c r="L30">
        <v>0</v>
      </c>
      <c r="M30">
        <v>0</v>
      </c>
      <c r="N30" s="727">
        <v>0</v>
      </c>
      <c r="O30"/>
      <c r="P30" s="644"/>
      <c r="Q30" s="650" t="s">
        <v>779</v>
      </c>
      <c r="R30" s="639">
        <v>0</v>
      </c>
      <c r="S30">
        <v>0</v>
      </c>
      <c r="T30">
        <v>0</v>
      </c>
      <c r="U30" s="727">
        <v>0</v>
      </c>
      <c r="V30"/>
      <c r="W30" s="669"/>
      <c r="X30" s="650" t="s">
        <v>779</v>
      </c>
      <c r="Y30" s="639">
        <v>0</v>
      </c>
      <c r="Z30">
        <v>0</v>
      </c>
      <c r="AA30">
        <v>0</v>
      </c>
      <c r="AB30" s="727">
        <v>0</v>
      </c>
      <c r="AC30"/>
      <c r="AD30" s="675"/>
      <c r="AE30" s="650" t="s">
        <v>779</v>
      </c>
      <c r="AF30" s="639">
        <v>0</v>
      </c>
      <c r="AG30">
        <v>0</v>
      </c>
      <c r="AH30">
        <v>0</v>
      </c>
      <c r="AI30" s="727">
        <v>0</v>
      </c>
    </row>
    <row r="31" spans="1:35">
      <c r="A31"/>
      <c r="B31" s="656"/>
      <c r="C31" s="650" t="s">
        <v>780</v>
      </c>
      <c r="D31" s="639">
        <v>0</v>
      </c>
      <c r="E31">
        <v>0</v>
      </c>
      <c r="F31">
        <v>0</v>
      </c>
      <c r="G31" s="727">
        <v>0</v>
      </c>
      <c r="H31"/>
      <c r="I31" s="663"/>
      <c r="J31" s="650" t="s">
        <v>780</v>
      </c>
      <c r="K31" s="639">
        <v>0</v>
      </c>
      <c r="L31">
        <v>0</v>
      </c>
      <c r="M31">
        <v>0</v>
      </c>
      <c r="N31" s="727">
        <v>0</v>
      </c>
      <c r="O31"/>
      <c r="P31" s="644"/>
      <c r="Q31" s="650" t="s">
        <v>780</v>
      </c>
      <c r="R31" s="639">
        <v>0</v>
      </c>
      <c r="S31">
        <v>0</v>
      </c>
      <c r="T31">
        <v>0</v>
      </c>
      <c r="U31" s="727">
        <v>0</v>
      </c>
      <c r="V31"/>
      <c r="W31" s="669"/>
      <c r="X31" s="650" t="s">
        <v>780</v>
      </c>
      <c r="Y31" s="639">
        <v>0</v>
      </c>
      <c r="Z31">
        <v>0</v>
      </c>
      <c r="AA31">
        <v>0</v>
      </c>
      <c r="AB31" s="727">
        <v>0</v>
      </c>
      <c r="AC31"/>
      <c r="AD31" s="675"/>
      <c r="AE31" s="650" t="s">
        <v>780</v>
      </c>
      <c r="AF31" s="639">
        <v>0</v>
      </c>
      <c r="AG31">
        <v>0</v>
      </c>
      <c r="AH31">
        <v>0</v>
      </c>
      <c r="AI31" s="727">
        <v>0</v>
      </c>
    </row>
    <row r="32" spans="1:35">
      <c r="A32"/>
      <c r="B32" s="656"/>
      <c r="C32" s="650" t="s">
        <v>781</v>
      </c>
      <c r="D32" s="639">
        <v>0</v>
      </c>
      <c r="E32">
        <v>0</v>
      </c>
      <c r="F32">
        <v>0</v>
      </c>
      <c r="G32" s="727">
        <v>0</v>
      </c>
      <c r="H32"/>
      <c r="I32" s="663"/>
      <c r="J32" s="650" t="s">
        <v>781</v>
      </c>
      <c r="K32" s="639">
        <v>0</v>
      </c>
      <c r="L32">
        <v>0</v>
      </c>
      <c r="M32">
        <v>0</v>
      </c>
      <c r="N32" s="727">
        <v>0</v>
      </c>
      <c r="O32"/>
      <c r="P32" s="644"/>
      <c r="Q32" s="650" t="s">
        <v>781</v>
      </c>
      <c r="R32" s="639">
        <v>0</v>
      </c>
      <c r="S32">
        <v>0</v>
      </c>
      <c r="T32">
        <v>0</v>
      </c>
      <c r="U32" s="727">
        <v>0</v>
      </c>
      <c r="V32"/>
      <c r="W32" s="669"/>
      <c r="X32" s="650" t="s">
        <v>781</v>
      </c>
      <c r="Y32" s="639">
        <v>0</v>
      </c>
      <c r="Z32">
        <v>0</v>
      </c>
      <c r="AA32">
        <v>0</v>
      </c>
      <c r="AB32" s="727">
        <v>0</v>
      </c>
      <c r="AC32"/>
      <c r="AD32" s="675"/>
      <c r="AE32" s="650" t="s">
        <v>781</v>
      </c>
      <c r="AF32" s="639">
        <v>0</v>
      </c>
      <c r="AG32">
        <v>0</v>
      </c>
      <c r="AH32">
        <v>0</v>
      </c>
      <c r="AI32" s="727">
        <v>0</v>
      </c>
    </row>
    <row r="33" spans="1:35">
      <c r="A33"/>
      <c r="B33" s="656"/>
      <c r="C33" s="650" t="s">
        <v>782</v>
      </c>
      <c r="D33" s="639">
        <v>0</v>
      </c>
      <c r="E33">
        <v>0</v>
      </c>
      <c r="F33">
        <v>0</v>
      </c>
      <c r="G33" s="727">
        <v>0</v>
      </c>
      <c r="H33"/>
      <c r="I33" s="663"/>
      <c r="J33" s="650" t="s">
        <v>782</v>
      </c>
      <c r="K33" s="639">
        <v>0</v>
      </c>
      <c r="L33">
        <v>0</v>
      </c>
      <c r="M33">
        <v>0</v>
      </c>
      <c r="N33" s="727">
        <v>0</v>
      </c>
      <c r="O33"/>
      <c r="P33" s="644"/>
      <c r="Q33" s="650" t="s">
        <v>782</v>
      </c>
      <c r="R33" s="639">
        <v>0</v>
      </c>
      <c r="S33">
        <v>0</v>
      </c>
      <c r="T33">
        <v>0</v>
      </c>
      <c r="U33" s="727">
        <v>0</v>
      </c>
      <c r="V33"/>
      <c r="W33" s="669"/>
      <c r="X33" s="650" t="s">
        <v>782</v>
      </c>
      <c r="Y33" s="639">
        <v>0</v>
      </c>
      <c r="Z33">
        <v>0</v>
      </c>
      <c r="AA33">
        <v>0</v>
      </c>
      <c r="AB33" s="727">
        <v>0</v>
      </c>
      <c r="AC33"/>
      <c r="AD33" s="675"/>
      <c r="AE33" s="650" t="s">
        <v>782</v>
      </c>
      <c r="AF33" s="639">
        <v>0</v>
      </c>
      <c r="AG33">
        <v>0</v>
      </c>
      <c r="AH33">
        <v>0</v>
      </c>
      <c r="AI33" s="727">
        <v>0</v>
      </c>
    </row>
    <row r="34" spans="1:35">
      <c r="A34"/>
      <c r="B34" s="656"/>
      <c r="C34" s="650" t="s">
        <v>1165</v>
      </c>
      <c r="D34" s="639">
        <v>0</v>
      </c>
      <c r="E34">
        <v>0</v>
      </c>
      <c r="F34">
        <v>0</v>
      </c>
      <c r="G34" s="727">
        <v>0</v>
      </c>
      <c r="H34"/>
      <c r="I34" s="663"/>
      <c r="J34" s="650" t="s">
        <v>1165</v>
      </c>
      <c r="K34" s="639">
        <v>0</v>
      </c>
      <c r="L34">
        <v>0</v>
      </c>
      <c r="M34">
        <v>0</v>
      </c>
      <c r="N34" s="727">
        <v>0</v>
      </c>
      <c r="O34"/>
      <c r="P34" s="644"/>
      <c r="Q34" s="650" t="s">
        <v>1165</v>
      </c>
      <c r="R34" s="639">
        <v>0</v>
      </c>
      <c r="S34">
        <v>0</v>
      </c>
      <c r="T34">
        <v>0</v>
      </c>
      <c r="U34" s="727">
        <v>0</v>
      </c>
      <c r="V34"/>
      <c r="W34" s="669"/>
      <c r="X34" s="650" t="s">
        <v>1165</v>
      </c>
      <c r="Y34" s="639">
        <v>0</v>
      </c>
      <c r="Z34">
        <v>0</v>
      </c>
      <c r="AA34">
        <v>0</v>
      </c>
      <c r="AB34" s="727">
        <v>0</v>
      </c>
      <c r="AC34"/>
      <c r="AD34" s="675"/>
      <c r="AE34" s="650" t="s">
        <v>1165</v>
      </c>
      <c r="AF34" s="639">
        <v>0</v>
      </c>
      <c r="AG34">
        <v>0</v>
      </c>
      <c r="AH34">
        <v>0</v>
      </c>
      <c r="AI34" s="727">
        <v>0</v>
      </c>
    </row>
    <row r="35" spans="1:35">
      <c r="A35"/>
      <c r="B35" s="656"/>
      <c r="C35" s="650" t="s">
        <v>783</v>
      </c>
      <c r="D35" s="639">
        <v>0</v>
      </c>
      <c r="E35">
        <v>0</v>
      </c>
      <c r="F35">
        <v>0</v>
      </c>
      <c r="G35" s="727">
        <v>0</v>
      </c>
      <c r="H35"/>
      <c r="I35" s="663"/>
      <c r="J35" s="650" t="s">
        <v>783</v>
      </c>
      <c r="K35" s="639">
        <v>0</v>
      </c>
      <c r="L35">
        <v>0</v>
      </c>
      <c r="M35">
        <v>0</v>
      </c>
      <c r="N35" s="727">
        <v>0</v>
      </c>
      <c r="O35"/>
      <c r="P35" s="644"/>
      <c r="Q35" s="650" t="s">
        <v>783</v>
      </c>
      <c r="R35" s="639">
        <v>0</v>
      </c>
      <c r="S35">
        <v>0</v>
      </c>
      <c r="T35">
        <v>0</v>
      </c>
      <c r="U35" s="727">
        <v>0</v>
      </c>
      <c r="V35"/>
      <c r="W35" s="669"/>
      <c r="X35" s="650" t="s">
        <v>783</v>
      </c>
      <c r="Y35" s="639">
        <v>0</v>
      </c>
      <c r="Z35">
        <v>0</v>
      </c>
      <c r="AA35">
        <v>0</v>
      </c>
      <c r="AB35" s="727">
        <v>0</v>
      </c>
      <c r="AC35"/>
      <c r="AD35" s="675"/>
      <c r="AE35" s="650" t="s">
        <v>783</v>
      </c>
      <c r="AF35" s="639">
        <v>0</v>
      </c>
      <c r="AG35">
        <v>0</v>
      </c>
      <c r="AH35">
        <v>0</v>
      </c>
      <c r="AI35" s="727">
        <v>0</v>
      </c>
    </row>
    <row r="36" spans="1:35">
      <c r="A36"/>
      <c r="B36" s="656"/>
      <c r="C36" s="650" t="s">
        <v>784</v>
      </c>
      <c r="D36" s="639">
        <v>0</v>
      </c>
      <c r="E36">
        <v>0</v>
      </c>
      <c r="F36">
        <v>0</v>
      </c>
      <c r="G36" s="727">
        <v>0</v>
      </c>
      <c r="H36"/>
      <c r="I36" s="663"/>
      <c r="J36" s="650" t="s">
        <v>784</v>
      </c>
      <c r="K36" s="639">
        <v>0</v>
      </c>
      <c r="L36">
        <v>0</v>
      </c>
      <c r="M36">
        <v>0</v>
      </c>
      <c r="N36" s="727">
        <v>0</v>
      </c>
      <c r="O36"/>
      <c r="P36" s="644"/>
      <c r="Q36" s="650" t="s">
        <v>784</v>
      </c>
      <c r="R36" s="639">
        <v>0</v>
      </c>
      <c r="S36">
        <v>0</v>
      </c>
      <c r="T36">
        <v>0</v>
      </c>
      <c r="U36" s="727">
        <v>0</v>
      </c>
      <c r="V36"/>
      <c r="W36" s="669"/>
      <c r="X36" s="650" t="s">
        <v>784</v>
      </c>
      <c r="Y36" s="639">
        <v>0</v>
      </c>
      <c r="Z36">
        <v>0</v>
      </c>
      <c r="AA36">
        <v>0</v>
      </c>
      <c r="AB36" s="727">
        <v>0</v>
      </c>
      <c r="AC36"/>
      <c r="AD36" s="675"/>
      <c r="AE36" s="650" t="s">
        <v>784</v>
      </c>
      <c r="AF36" s="639">
        <v>0</v>
      </c>
      <c r="AG36">
        <v>0</v>
      </c>
      <c r="AH36">
        <v>0</v>
      </c>
      <c r="AI36" s="727">
        <v>0</v>
      </c>
    </row>
    <row r="37" spans="1:35">
      <c r="A37"/>
      <c r="B37" s="656"/>
      <c r="C37" s="650" t="s">
        <v>785</v>
      </c>
      <c r="D37" s="639">
        <v>0</v>
      </c>
      <c r="E37">
        <v>0</v>
      </c>
      <c r="F37">
        <v>0</v>
      </c>
      <c r="G37" s="727">
        <v>0</v>
      </c>
      <c r="H37"/>
      <c r="I37" s="663"/>
      <c r="J37" s="650" t="s">
        <v>785</v>
      </c>
      <c r="K37" s="639">
        <v>0</v>
      </c>
      <c r="L37">
        <v>0</v>
      </c>
      <c r="M37">
        <v>0</v>
      </c>
      <c r="N37" s="727">
        <v>0</v>
      </c>
      <c r="O37"/>
      <c r="P37" s="644"/>
      <c r="Q37" s="650" t="s">
        <v>785</v>
      </c>
      <c r="R37" s="639">
        <v>0</v>
      </c>
      <c r="S37">
        <v>0</v>
      </c>
      <c r="T37">
        <v>0</v>
      </c>
      <c r="U37" s="727">
        <v>0</v>
      </c>
      <c r="V37"/>
      <c r="W37" s="669"/>
      <c r="X37" s="650" t="s">
        <v>785</v>
      </c>
      <c r="Y37" s="639">
        <v>0</v>
      </c>
      <c r="Z37">
        <v>0</v>
      </c>
      <c r="AA37">
        <v>0</v>
      </c>
      <c r="AB37" s="727">
        <v>0</v>
      </c>
      <c r="AC37"/>
      <c r="AD37" s="675"/>
      <c r="AE37" s="650" t="s">
        <v>785</v>
      </c>
      <c r="AF37" s="639">
        <v>0</v>
      </c>
      <c r="AG37">
        <v>0</v>
      </c>
      <c r="AH37">
        <v>0</v>
      </c>
      <c r="AI37" s="727">
        <v>0</v>
      </c>
    </row>
    <row r="38" spans="1:35">
      <c r="A38"/>
      <c r="B38" s="656"/>
      <c r="C38" s="650" t="s">
        <v>787</v>
      </c>
      <c r="D38" s="639">
        <v>0</v>
      </c>
      <c r="E38">
        <v>0</v>
      </c>
      <c r="F38">
        <v>0</v>
      </c>
      <c r="G38" s="727">
        <v>0</v>
      </c>
      <c r="H38"/>
      <c r="I38" s="663"/>
      <c r="J38" s="650" t="s">
        <v>787</v>
      </c>
      <c r="K38" s="639">
        <v>0</v>
      </c>
      <c r="L38">
        <v>0</v>
      </c>
      <c r="M38">
        <v>0</v>
      </c>
      <c r="N38" s="727">
        <v>0</v>
      </c>
      <c r="O38"/>
      <c r="P38" s="644"/>
      <c r="Q38" s="650" t="s">
        <v>787</v>
      </c>
      <c r="R38" s="639">
        <v>0</v>
      </c>
      <c r="S38">
        <v>0</v>
      </c>
      <c r="T38">
        <v>0</v>
      </c>
      <c r="U38" s="727">
        <v>0</v>
      </c>
      <c r="V38"/>
      <c r="W38" s="669"/>
      <c r="X38" s="650" t="s">
        <v>787</v>
      </c>
      <c r="Y38" s="639">
        <v>0</v>
      </c>
      <c r="Z38">
        <v>0</v>
      </c>
      <c r="AA38">
        <v>0</v>
      </c>
      <c r="AB38" s="727">
        <v>0</v>
      </c>
      <c r="AC38"/>
      <c r="AD38" s="675"/>
      <c r="AE38" s="650" t="s">
        <v>787</v>
      </c>
      <c r="AF38" s="639">
        <v>0</v>
      </c>
      <c r="AG38">
        <v>0</v>
      </c>
      <c r="AH38">
        <v>0</v>
      </c>
      <c r="AI38" s="727">
        <v>0</v>
      </c>
    </row>
    <row r="39" spans="1:35">
      <c r="A39"/>
      <c r="B39" s="656"/>
      <c r="C39" s="650" t="s">
        <v>786</v>
      </c>
      <c r="D39" s="639">
        <v>0</v>
      </c>
      <c r="E39">
        <v>0</v>
      </c>
      <c r="F39">
        <v>0</v>
      </c>
      <c r="G39" s="727">
        <v>0</v>
      </c>
      <c r="H39"/>
      <c r="I39" s="663"/>
      <c r="J39" s="650" t="s">
        <v>786</v>
      </c>
      <c r="K39" s="639">
        <v>0</v>
      </c>
      <c r="L39">
        <v>0</v>
      </c>
      <c r="M39">
        <v>0</v>
      </c>
      <c r="N39" s="727">
        <v>0</v>
      </c>
      <c r="O39"/>
      <c r="P39" s="644"/>
      <c r="Q39" s="650" t="s">
        <v>786</v>
      </c>
      <c r="R39" s="639">
        <v>9704.67</v>
      </c>
      <c r="S39">
        <v>0</v>
      </c>
      <c r="T39">
        <v>0</v>
      </c>
      <c r="U39" s="727">
        <v>9704.67</v>
      </c>
      <c r="V39"/>
      <c r="W39" s="669"/>
      <c r="X39" s="650" t="s">
        <v>786</v>
      </c>
      <c r="Y39" s="639">
        <v>0</v>
      </c>
      <c r="Z39">
        <v>0</v>
      </c>
      <c r="AA39">
        <v>0</v>
      </c>
      <c r="AB39" s="727">
        <v>0</v>
      </c>
      <c r="AC39"/>
      <c r="AD39" s="675"/>
      <c r="AE39" s="650" t="s">
        <v>786</v>
      </c>
      <c r="AF39" s="639">
        <v>0</v>
      </c>
      <c r="AG39">
        <v>0</v>
      </c>
      <c r="AH39">
        <v>0</v>
      </c>
      <c r="AI39" s="727">
        <v>0</v>
      </c>
    </row>
    <row r="40" spans="1:35" ht="13.8" thickBot="1">
      <c r="A40"/>
      <c r="B40" s="655"/>
      <c r="C40" s="649" t="s">
        <v>1166</v>
      </c>
      <c r="D40" s="639">
        <v>0</v>
      </c>
      <c r="E40">
        <v>0</v>
      </c>
      <c r="F40">
        <v>0</v>
      </c>
      <c r="G40" s="727">
        <v>0</v>
      </c>
      <c r="H40"/>
      <c r="I40" s="662"/>
      <c r="J40" s="649" t="s">
        <v>1166</v>
      </c>
      <c r="K40" s="639">
        <v>0</v>
      </c>
      <c r="L40">
        <v>0</v>
      </c>
      <c r="M40">
        <v>0</v>
      </c>
      <c r="N40" s="727">
        <v>0</v>
      </c>
      <c r="O40"/>
      <c r="P40" s="643"/>
      <c r="Q40" s="649" t="s">
        <v>1166</v>
      </c>
      <c r="R40" s="639">
        <v>0</v>
      </c>
      <c r="S40">
        <v>0</v>
      </c>
      <c r="T40">
        <v>0</v>
      </c>
      <c r="U40" s="727">
        <v>0</v>
      </c>
      <c r="V40"/>
      <c r="W40" s="668"/>
      <c r="X40" s="649" t="s">
        <v>1166</v>
      </c>
      <c r="Y40" s="639">
        <v>0</v>
      </c>
      <c r="Z40">
        <v>0</v>
      </c>
      <c r="AA40">
        <v>0</v>
      </c>
      <c r="AB40" s="727">
        <v>0</v>
      </c>
      <c r="AC40"/>
      <c r="AD40" s="674"/>
      <c r="AE40" s="649" t="s">
        <v>1166</v>
      </c>
      <c r="AF40" s="639">
        <v>0</v>
      </c>
      <c r="AG40">
        <v>0</v>
      </c>
      <c r="AH40">
        <v>0</v>
      </c>
      <c r="AI40" s="727">
        <v>0</v>
      </c>
    </row>
    <row r="41" spans="1:35" ht="13.8" thickBot="1">
      <c r="A41"/>
      <c r="B41" s="657" t="s">
        <v>1364</v>
      </c>
      <c r="C41" s="658"/>
      <c r="D41" s="608">
        <v>-13996890.820000026</v>
      </c>
      <c r="E41" s="603">
        <v>0</v>
      </c>
      <c r="F41" s="603">
        <v>0</v>
      </c>
      <c r="G41" s="737">
        <v>-13996890.820000026</v>
      </c>
      <c r="H41"/>
      <c r="I41" s="664" t="s">
        <v>1364</v>
      </c>
      <c r="J41" s="665"/>
      <c r="K41" s="659">
        <v>1200</v>
      </c>
      <c r="L41" s="728">
        <v>0</v>
      </c>
      <c r="M41" s="728">
        <v>0</v>
      </c>
      <c r="N41" s="729">
        <v>1200</v>
      </c>
      <c r="O41"/>
      <c r="P41" s="645" t="s">
        <v>1364</v>
      </c>
      <c r="Q41" s="646"/>
      <c r="R41" s="612">
        <v>101953732.45999986</v>
      </c>
      <c r="S41" s="604">
        <v>0</v>
      </c>
      <c r="T41" s="604">
        <v>0</v>
      </c>
      <c r="U41" s="736">
        <v>101953732.45999986</v>
      </c>
      <c r="V41"/>
      <c r="W41" s="670" t="s">
        <v>1364</v>
      </c>
      <c r="X41" s="671"/>
      <c r="Y41" s="613">
        <v>0</v>
      </c>
      <c r="Z41" s="605">
        <v>0</v>
      </c>
      <c r="AA41" s="605">
        <v>0</v>
      </c>
      <c r="AB41" s="738">
        <v>0</v>
      </c>
      <c r="AC41"/>
      <c r="AD41" s="676" t="s">
        <v>1364</v>
      </c>
      <c r="AE41" s="677"/>
      <c r="AF41" s="614">
        <v>165315346.56</v>
      </c>
      <c r="AG41" s="606">
        <v>0</v>
      </c>
      <c r="AH41" s="606">
        <v>0</v>
      </c>
      <c r="AI41" s="739">
        <v>165315346.56</v>
      </c>
    </row>
    <row r="42" spans="1:35">
      <c r="A42"/>
      <c r="B42" s="654" t="s">
        <v>1015</v>
      </c>
      <c r="C42" s="648" t="s">
        <v>788</v>
      </c>
      <c r="D42" s="639">
        <v>0</v>
      </c>
      <c r="E42">
        <v>0</v>
      </c>
      <c r="F42">
        <v>0</v>
      </c>
      <c r="G42" s="727">
        <v>0</v>
      </c>
      <c r="H42"/>
      <c r="I42" s="661" t="s">
        <v>1015</v>
      </c>
      <c r="J42" s="648" t="s">
        <v>788</v>
      </c>
      <c r="K42" s="639">
        <v>0</v>
      </c>
      <c r="L42">
        <v>0</v>
      </c>
      <c r="M42">
        <v>0</v>
      </c>
      <c r="N42" s="727">
        <v>0</v>
      </c>
      <c r="O42"/>
      <c r="P42" s="642" t="s">
        <v>1015</v>
      </c>
      <c r="Q42" s="648" t="s">
        <v>788</v>
      </c>
      <c r="R42" s="639">
        <v>0</v>
      </c>
      <c r="S42">
        <v>0</v>
      </c>
      <c r="T42">
        <v>0</v>
      </c>
      <c r="U42" s="727">
        <v>0</v>
      </c>
      <c r="V42"/>
      <c r="W42" s="667" t="s">
        <v>1015</v>
      </c>
      <c r="X42" s="648" t="s">
        <v>788</v>
      </c>
      <c r="Y42" s="639">
        <v>0</v>
      </c>
      <c r="Z42">
        <v>0</v>
      </c>
      <c r="AA42">
        <v>0</v>
      </c>
      <c r="AB42" s="727">
        <v>0</v>
      </c>
      <c r="AC42"/>
      <c r="AD42" s="673" t="s">
        <v>1015</v>
      </c>
      <c r="AE42" s="648" t="s">
        <v>788</v>
      </c>
      <c r="AF42" s="639">
        <v>0</v>
      </c>
      <c r="AG42">
        <v>0</v>
      </c>
      <c r="AH42">
        <v>0</v>
      </c>
      <c r="AI42" s="727">
        <v>0</v>
      </c>
    </row>
    <row r="43" spans="1:35">
      <c r="A43"/>
      <c r="B43" s="656"/>
      <c r="C43" s="650" t="s">
        <v>789</v>
      </c>
      <c r="D43" s="639">
        <v>-2.9103830456733704E-11</v>
      </c>
      <c r="E43">
        <v>0</v>
      </c>
      <c r="F43">
        <v>0</v>
      </c>
      <c r="G43" s="727">
        <v>-2.9103830456733704E-11</v>
      </c>
      <c r="H43"/>
      <c r="I43" s="663"/>
      <c r="J43" s="650" t="s">
        <v>789</v>
      </c>
      <c r="K43" s="639">
        <v>0</v>
      </c>
      <c r="L43">
        <v>0</v>
      </c>
      <c r="M43">
        <v>0</v>
      </c>
      <c r="N43" s="727">
        <v>0</v>
      </c>
      <c r="O43"/>
      <c r="P43" s="644"/>
      <c r="Q43" s="650" t="s">
        <v>789</v>
      </c>
      <c r="R43" s="639">
        <v>1781874.19</v>
      </c>
      <c r="S43">
        <v>0</v>
      </c>
      <c r="T43">
        <v>0</v>
      </c>
      <c r="U43" s="727">
        <v>1781874.19</v>
      </c>
      <c r="V43"/>
      <c r="W43" s="669"/>
      <c r="X43" s="650" t="s">
        <v>789</v>
      </c>
      <c r="Y43" s="639">
        <v>0</v>
      </c>
      <c r="Z43">
        <v>0</v>
      </c>
      <c r="AA43">
        <v>0</v>
      </c>
      <c r="AB43" s="727">
        <v>0</v>
      </c>
      <c r="AC43"/>
      <c r="AD43" s="675"/>
      <c r="AE43" s="650" t="s">
        <v>789</v>
      </c>
      <c r="AF43" s="639">
        <v>0</v>
      </c>
      <c r="AG43">
        <v>0</v>
      </c>
      <c r="AH43">
        <v>0</v>
      </c>
      <c r="AI43" s="727">
        <v>0</v>
      </c>
    </row>
    <row r="44" spans="1:35">
      <c r="A44"/>
      <c r="B44" s="656"/>
      <c r="C44" s="650" t="s">
        <v>790</v>
      </c>
      <c r="D44" s="639">
        <v>0</v>
      </c>
      <c r="E44">
        <v>0</v>
      </c>
      <c r="F44">
        <v>0</v>
      </c>
      <c r="G44" s="727">
        <v>0</v>
      </c>
      <c r="H44"/>
      <c r="I44" s="663"/>
      <c r="J44" s="650" t="s">
        <v>790</v>
      </c>
      <c r="K44" s="639">
        <v>0</v>
      </c>
      <c r="L44">
        <v>0</v>
      </c>
      <c r="M44">
        <v>0</v>
      </c>
      <c r="N44" s="727">
        <v>0</v>
      </c>
      <c r="O44"/>
      <c r="P44" s="644"/>
      <c r="Q44" s="650" t="s">
        <v>790</v>
      </c>
      <c r="R44" s="639">
        <v>0</v>
      </c>
      <c r="S44">
        <v>0</v>
      </c>
      <c r="T44">
        <v>0</v>
      </c>
      <c r="U44" s="727">
        <v>0</v>
      </c>
      <c r="V44"/>
      <c r="W44" s="669"/>
      <c r="X44" s="650" t="s">
        <v>790</v>
      </c>
      <c r="Y44" s="639">
        <v>0</v>
      </c>
      <c r="Z44">
        <v>0</v>
      </c>
      <c r="AA44">
        <v>0</v>
      </c>
      <c r="AB44" s="727">
        <v>0</v>
      </c>
      <c r="AC44"/>
      <c r="AD44" s="675"/>
      <c r="AE44" s="650" t="s">
        <v>790</v>
      </c>
      <c r="AF44" s="639">
        <v>0</v>
      </c>
      <c r="AG44">
        <v>0</v>
      </c>
      <c r="AH44">
        <v>0</v>
      </c>
      <c r="AI44" s="727">
        <v>0</v>
      </c>
    </row>
    <row r="45" spans="1:35">
      <c r="A45"/>
      <c r="B45" s="656"/>
      <c r="C45" s="650" t="s">
        <v>791</v>
      </c>
      <c r="D45" s="639">
        <v>0</v>
      </c>
      <c r="E45">
        <v>0</v>
      </c>
      <c r="F45">
        <v>0</v>
      </c>
      <c r="G45" s="727">
        <v>0</v>
      </c>
      <c r="H45"/>
      <c r="I45" s="663"/>
      <c r="J45" s="650" t="s">
        <v>791</v>
      </c>
      <c r="K45" s="639">
        <v>0</v>
      </c>
      <c r="L45">
        <v>0</v>
      </c>
      <c r="M45">
        <v>0</v>
      </c>
      <c r="N45" s="727">
        <v>0</v>
      </c>
      <c r="O45"/>
      <c r="P45" s="644"/>
      <c r="Q45" s="650" t="s">
        <v>791</v>
      </c>
      <c r="R45" s="639">
        <v>0</v>
      </c>
      <c r="S45">
        <v>0</v>
      </c>
      <c r="T45">
        <v>0</v>
      </c>
      <c r="U45" s="727">
        <v>0</v>
      </c>
      <c r="V45"/>
      <c r="W45" s="669"/>
      <c r="X45" s="650" t="s">
        <v>791</v>
      </c>
      <c r="Y45" s="639">
        <v>0</v>
      </c>
      <c r="Z45">
        <v>0</v>
      </c>
      <c r="AA45">
        <v>0</v>
      </c>
      <c r="AB45" s="727">
        <v>0</v>
      </c>
      <c r="AC45"/>
      <c r="AD45" s="675"/>
      <c r="AE45" s="650" t="s">
        <v>791</v>
      </c>
      <c r="AF45" s="639">
        <v>0</v>
      </c>
      <c r="AG45">
        <v>0</v>
      </c>
      <c r="AH45">
        <v>0</v>
      </c>
      <c r="AI45" s="727">
        <v>0</v>
      </c>
    </row>
    <row r="46" spans="1:35">
      <c r="A46"/>
      <c r="B46" s="656"/>
      <c r="C46" s="650" t="s">
        <v>1167</v>
      </c>
      <c r="D46" s="639">
        <v>0</v>
      </c>
      <c r="E46">
        <v>0</v>
      </c>
      <c r="F46">
        <v>0</v>
      </c>
      <c r="G46" s="727">
        <v>0</v>
      </c>
      <c r="H46"/>
      <c r="I46" s="663"/>
      <c r="J46" s="650" t="s">
        <v>1167</v>
      </c>
      <c r="K46" s="639">
        <v>0</v>
      </c>
      <c r="L46">
        <v>0</v>
      </c>
      <c r="M46">
        <v>0</v>
      </c>
      <c r="N46" s="727">
        <v>0</v>
      </c>
      <c r="O46"/>
      <c r="P46" s="644"/>
      <c r="Q46" s="650" t="s">
        <v>1167</v>
      </c>
      <c r="R46" s="639">
        <v>0</v>
      </c>
      <c r="S46">
        <v>0</v>
      </c>
      <c r="T46">
        <v>0</v>
      </c>
      <c r="U46" s="727">
        <v>0</v>
      </c>
      <c r="V46"/>
      <c r="W46" s="669"/>
      <c r="X46" s="650" t="s">
        <v>1167</v>
      </c>
      <c r="Y46" s="639">
        <v>0</v>
      </c>
      <c r="Z46">
        <v>0</v>
      </c>
      <c r="AA46">
        <v>0</v>
      </c>
      <c r="AB46" s="727">
        <v>0</v>
      </c>
      <c r="AC46"/>
      <c r="AD46" s="675"/>
      <c r="AE46" s="650" t="s">
        <v>1167</v>
      </c>
      <c r="AF46" s="639">
        <v>0</v>
      </c>
      <c r="AG46">
        <v>0</v>
      </c>
      <c r="AH46">
        <v>0</v>
      </c>
      <c r="AI46" s="727">
        <v>0</v>
      </c>
    </row>
    <row r="47" spans="1:35" ht="13.8" thickBot="1">
      <c r="A47"/>
      <c r="B47" s="655"/>
      <c r="C47" s="649" t="s">
        <v>1168</v>
      </c>
      <c r="D47" s="639">
        <v>0</v>
      </c>
      <c r="E47">
        <v>0</v>
      </c>
      <c r="F47">
        <v>0</v>
      </c>
      <c r="G47" s="727">
        <v>0</v>
      </c>
      <c r="H47"/>
      <c r="I47" s="662"/>
      <c r="J47" s="649" t="s">
        <v>1168</v>
      </c>
      <c r="K47" s="639">
        <v>0</v>
      </c>
      <c r="L47">
        <v>0</v>
      </c>
      <c r="M47">
        <v>0</v>
      </c>
      <c r="N47" s="727">
        <v>0</v>
      </c>
      <c r="O47"/>
      <c r="P47" s="643"/>
      <c r="Q47" s="649" t="s">
        <v>1168</v>
      </c>
      <c r="R47" s="639">
        <v>0</v>
      </c>
      <c r="S47">
        <v>0</v>
      </c>
      <c r="T47">
        <v>0</v>
      </c>
      <c r="U47" s="727">
        <v>0</v>
      </c>
      <c r="V47"/>
      <c r="W47" s="668"/>
      <c r="X47" s="649" t="s">
        <v>1168</v>
      </c>
      <c r="Y47" s="639">
        <v>0</v>
      </c>
      <c r="Z47">
        <v>0</v>
      </c>
      <c r="AA47">
        <v>0</v>
      </c>
      <c r="AB47" s="727">
        <v>0</v>
      </c>
      <c r="AC47"/>
      <c r="AD47" s="674"/>
      <c r="AE47" s="649" t="s">
        <v>1168</v>
      </c>
      <c r="AF47" s="639">
        <v>0</v>
      </c>
      <c r="AG47">
        <v>0</v>
      </c>
      <c r="AH47">
        <v>0</v>
      </c>
      <c r="AI47" s="727">
        <v>0</v>
      </c>
    </row>
    <row r="48" spans="1:35" ht="13.8" thickBot="1">
      <c r="A48"/>
      <c r="B48" s="657" t="s">
        <v>1365</v>
      </c>
      <c r="C48" s="658"/>
      <c r="D48" s="608">
        <v>-2.9103830456733704E-11</v>
      </c>
      <c r="E48" s="603">
        <v>0</v>
      </c>
      <c r="F48" s="603">
        <v>0</v>
      </c>
      <c r="G48" s="737">
        <v>-2.9103830456733704E-11</v>
      </c>
      <c r="H48"/>
      <c r="I48" s="664" t="s">
        <v>1365</v>
      </c>
      <c r="J48" s="665"/>
      <c r="K48" s="659">
        <v>0</v>
      </c>
      <c r="L48" s="728">
        <v>0</v>
      </c>
      <c r="M48" s="728">
        <v>0</v>
      </c>
      <c r="N48" s="729">
        <v>0</v>
      </c>
      <c r="O48"/>
      <c r="P48" s="645" t="s">
        <v>1365</v>
      </c>
      <c r="Q48" s="646"/>
      <c r="R48" s="612">
        <v>1781874.19</v>
      </c>
      <c r="S48" s="604">
        <v>0</v>
      </c>
      <c r="T48" s="604">
        <v>0</v>
      </c>
      <c r="U48" s="736">
        <v>1781874.19</v>
      </c>
      <c r="V48"/>
      <c r="W48" s="670" t="s">
        <v>1365</v>
      </c>
      <c r="X48" s="671"/>
      <c r="Y48" s="613">
        <v>0</v>
      </c>
      <c r="Z48" s="605">
        <v>0</v>
      </c>
      <c r="AA48" s="605">
        <v>0</v>
      </c>
      <c r="AB48" s="738">
        <v>0</v>
      </c>
      <c r="AC48"/>
      <c r="AD48" s="676" t="s">
        <v>1365</v>
      </c>
      <c r="AE48" s="677"/>
      <c r="AF48" s="614">
        <v>0</v>
      </c>
      <c r="AG48" s="606">
        <v>0</v>
      </c>
      <c r="AH48" s="606">
        <v>0</v>
      </c>
      <c r="AI48" s="739">
        <v>0</v>
      </c>
    </row>
    <row r="49" spans="1:35">
      <c r="A49"/>
      <c r="B49" s="654" t="s">
        <v>1016</v>
      </c>
      <c r="C49" s="648" t="s">
        <v>792</v>
      </c>
      <c r="D49" s="639">
        <v>0</v>
      </c>
      <c r="E49">
        <v>0</v>
      </c>
      <c r="F49">
        <v>0</v>
      </c>
      <c r="G49" s="727">
        <v>0</v>
      </c>
      <c r="H49"/>
      <c r="I49" s="661" t="s">
        <v>1016</v>
      </c>
      <c r="J49" s="648" t="s">
        <v>792</v>
      </c>
      <c r="K49" s="639">
        <v>0</v>
      </c>
      <c r="L49">
        <v>0</v>
      </c>
      <c r="M49">
        <v>0</v>
      </c>
      <c r="N49" s="727">
        <v>0</v>
      </c>
      <c r="O49"/>
      <c r="P49" s="642" t="s">
        <v>1016</v>
      </c>
      <c r="Q49" s="648" t="s">
        <v>792</v>
      </c>
      <c r="R49" s="639">
        <v>0</v>
      </c>
      <c r="S49">
        <v>0</v>
      </c>
      <c r="T49">
        <v>0</v>
      </c>
      <c r="U49" s="727">
        <v>0</v>
      </c>
      <c r="V49"/>
      <c r="W49" s="667" t="s">
        <v>1016</v>
      </c>
      <c r="X49" s="648" t="s">
        <v>792</v>
      </c>
      <c r="Y49" s="639">
        <v>0</v>
      </c>
      <c r="Z49">
        <v>0</v>
      </c>
      <c r="AA49">
        <v>0</v>
      </c>
      <c r="AB49" s="727">
        <v>0</v>
      </c>
      <c r="AC49"/>
      <c r="AD49" s="673" t="s">
        <v>1016</v>
      </c>
      <c r="AE49" s="648" t="s">
        <v>792</v>
      </c>
      <c r="AF49" s="639">
        <v>0</v>
      </c>
      <c r="AG49">
        <v>0</v>
      </c>
      <c r="AH49">
        <v>0</v>
      </c>
      <c r="AI49" s="727">
        <v>0</v>
      </c>
    </row>
    <row r="50" spans="1:35">
      <c r="A50"/>
      <c r="B50" s="656"/>
      <c r="C50" s="650" t="s">
        <v>793</v>
      </c>
      <c r="D50" s="639">
        <v>17986762.30999998</v>
      </c>
      <c r="E50">
        <v>0</v>
      </c>
      <c r="F50">
        <v>0</v>
      </c>
      <c r="G50" s="727">
        <v>17986762.30999998</v>
      </c>
      <c r="H50"/>
      <c r="I50" s="663"/>
      <c r="J50" s="650" t="s">
        <v>793</v>
      </c>
      <c r="K50" s="639">
        <v>0</v>
      </c>
      <c r="L50">
        <v>0</v>
      </c>
      <c r="M50">
        <v>0</v>
      </c>
      <c r="N50" s="727">
        <v>0</v>
      </c>
      <c r="O50"/>
      <c r="P50" s="644"/>
      <c r="Q50" s="650" t="s">
        <v>793</v>
      </c>
      <c r="R50" s="639">
        <v>0</v>
      </c>
      <c r="S50">
        <v>0</v>
      </c>
      <c r="T50">
        <v>0</v>
      </c>
      <c r="U50" s="727">
        <v>0</v>
      </c>
      <c r="V50"/>
      <c r="W50" s="669"/>
      <c r="X50" s="650" t="s">
        <v>793</v>
      </c>
      <c r="Y50" s="639">
        <v>0</v>
      </c>
      <c r="Z50">
        <v>0</v>
      </c>
      <c r="AA50">
        <v>0</v>
      </c>
      <c r="AB50" s="727">
        <v>0</v>
      </c>
      <c r="AC50"/>
      <c r="AD50" s="675"/>
      <c r="AE50" s="650" t="s">
        <v>793</v>
      </c>
      <c r="AF50" s="639">
        <v>12040830.379999999</v>
      </c>
      <c r="AG50">
        <v>0</v>
      </c>
      <c r="AH50">
        <v>0</v>
      </c>
      <c r="AI50" s="727">
        <v>12040830.379999999</v>
      </c>
    </row>
    <row r="51" spans="1:35">
      <c r="A51"/>
      <c r="B51" s="656"/>
      <c r="C51" s="650" t="s">
        <v>794</v>
      </c>
      <c r="D51" s="639">
        <v>1360296.51</v>
      </c>
      <c r="E51">
        <v>0</v>
      </c>
      <c r="F51">
        <v>0</v>
      </c>
      <c r="G51" s="727">
        <v>1360296.51</v>
      </c>
      <c r="H51"/>
      <c r="I51" s="663"/>
      <c r="J51" s="650" t="s">
        <v>794</v>
      </c>
      <c r="K51" s="639">
        <v>0</v>
      </c>
      <c r="L51">
        <v>0</v>
      </c>
      <c r="M51">
        <v>0</v>
      </c>
      <c r="N51" s="727">
        <v>0</v>
      </c>
      <c r="O51"/>
      <c r="P51" s="644"/>
      <c r="Q51" s="650" t="s">
        <v>794</v>
      </c>
      <c r="R51" s="639">
        <v>0</v>
      </c>
      <c r="S51">
        <v>0</v>
      </c>
      <c r="T51">
        <v>0</v>
      </c>
      <c r="U51" s="727">
        <v>0</v>
      </c>
      <c r="V51"/>
      <c r="W51" s="669"/>
      <c r="X51" s="650" t="s">
        <v>794</v>
      </c>
      <c r="Y51" s="639">
        <v>0</v>
      </c>
      <c r="Z51">
        <v>0</v>
      </c>
      <c r="AA51">
        <v>0</v>
      </c>
      <c r="AB51" s="727">
        <v>0</v>
      </c>
      <c r="AC51"/>
      <c r="AD51" s="675"/>
      <c r="AE51" s="650" t="s">
        <v>794</v>
      </c>
      <c r="AF51" s="639">
        <v>0</v>
      </c>
      <c r="AG51">
        <v>0</v>
      </c>
      <c r="AH51">
        <v>0</v>
      </c>
      <c r="AI51" s="727">
        <v>0</v>
      </c>
    </row>
    <row r="52" spans="1:35">
      <c r="A52"/>
      <c r="B52" s="656"/>
      <c r="C52" s="650" t="s">
        <v>795</v>
      </c>
      <c r="D52" s="639">
        <v>-54117.990000000005</v>
      </c>
      <c r="E52">
        <v>0</v>
      </c>
      <c r="F52">
        <v>0</v>
      </c>
      <c r="G52" s="727">
        <v>-54117.990000000005</v>
      </c>
      <c r="H52"/>
      <c r="I52" s="663"/>
      <c r="J52" s="650" t="s">
        <v>795</v>
      </c>
      <c r="K52" s="639">
        <v>0</v>
      </c>
      <c r="L52">
        <v>0</v>
      </c>
      <c r="M52">
        <v>0</v>
      </c>
      <c r="N52" s="727">
        <v>0</v>
      </c>
      <c r="O52"/>
      <c r="P52" s="644"/>
      <c r="Q52" s="650" t="s">
        <v>795</v>
      </c>
      <c r="R52" s="639">
        <v>0</v>
      </c>
      <c r="S52">
        <v>0</v>
      </c>
      <c r="T52">
        <v>0</v>
      </c>
      <c r="U52" s="727">
        <v>0</v>
      </c>
      <c r="V52"/>
      <c r="W52" s="669"/>
      <c r="X52" s="650" t="s">
        <v>795</v>
      </c>
      <c r="Y52" s="639">
        <v>0</v>
      </c>
      <c r="Z52">
        <v>0</v>
      </c>
      <c r="AA52">
        <v>0</v>
      </c>
      <c r="AB52" s="727">
        <v>0</v>
      </c>
      <c r="AC52"/>
      <c r="AD52" s="675"/>
      <c r="AE52" s="650" t="s">
        <v>795</v>
      </c>
      <c r="AF52" s="639">
        <v>0</v>
      </c>
      <c r="AG52">
        <v>0</v>
      </c>
      <c r="AH52">
        <v>0</v>
      </c>
      <c r="AI52" s="727">
        <v>0</v>
      </c>
    </row>
    <row r="53" spans="1:35">
      <c r="A53"/>
      <c r="B53" s="656"/>
      <c r="C53" s="650" t="s">
        <v>796</v>
      </c>
      <c r="D53" s="639">
        <v>0</v>
      </c>
      <c r="E53">
        <v>0</v>
      </c>
      <c r="F53">
        <v>0</v>
      </c>
      <c r="G53" s="727">
        <v>0</v>
      </c>
      <c r="H53"/>
      <c r="I53" s="663"/>
      <c r="J53" s="650" t="s">
        <v>796</v>
      </c>
      <c r="K53" s="639">
        <v>0</v>
      </c>
      <c r="L53">
        <v>0</v>
      </c>
      <c r="M53">
        <v>0</v>
      </c>
      <c r="N53" s="727">
        <v>0</v>
      </c>
      <c r="O53"/>
      <c r="P53" s="644"/>
      <c r="Q53" s="650" t="s">
        <v>796</v>
      </c>
      <c r="R53" s="639">
        <v>0</v>
      </c>
      <c r="S53">
        <v>0</v>
      </c>
      <c r="T53">
        <v>0</v>
      </c>
      <c r="U53" s="727">
        <v>0</v>
      </c>
      <c r="V53"/>
      <c r="W53" s="669"/>
      <c r="X53" s="650" t="s">
        <v>796</v>
      </c>
      <c r="Y53" s="639">
        <v>0</v>
      </c>
      <c r="Z53">
        <v>0</v>
      </c>
      <c r="AA53">
        <v>0</v>
      </c>
      <c r="AB53" s="727">
        <v>0</v>
      </c>
      <c r="AC53"/>
      <c r="AD53" s="675"/>
      <c r="AE53" s="650" t="s">
        <v>796</v>
      </c>
      <c r="AF53" s="639">
        <v>0</v>
      </c>
      <c r="AG53">
        <v>0</v>
      </c>
      <c r="AH53">
        <v>0</v>
      </c>
      <c r="AI53" s="727">
        <v>0</v>
      </c>
    </row>
    <row r="54" spans="1:35">
      <c r="A54"/>
      <c r="B54" s="656"/>
      <c r="C54" s="650" t="s">
        <v>797</v>
      </c>
      <c r="D54" s="639">
        <v>185710.5</v>
      </c>
      <c r="E54">
        <v>0</v>
      </c>
      <c r="F54">
        <v>0</v>
      </c>
      <c r="G54" s="727">
        <v>185710.5</v>
      </c>
      <c r="H54"/>
      <c r="I54" s="663"/>
      <c r="J54" s="650" t="s">
        <v>797</v>
      </c>
      <c r="K54" s="639">
        <v>0</v>
      </c>
      <c r="L54">
        <v>0</v>
      </c>
      <c r="M54">
        <v>0</v>
      </c>
      <c r="N54" s="727">
        <v>0</v>
      </c>
      <c r="O54"/>
      <c r="P54" s="644"/>
      <c r="Q54" s="650" t="s">
        <v>797</v>
      </c>
      <c r="R54" s="639">
        <v>0</v>
      </c>
      <c r="S54">
        <v>0</v>
      </c>
      <c r="T54">
        <v>0</v>
      </c>
      <c r="U54" s="727">
        <v>0</v>
      </c>
      <c r="V54"/>
      <c r="W54" s="669"/>
      <c r="X54" s="650" t="s">
        <v>797</v>
      </c>
      <c r="Y54" s="639">
        <v>0</v>
      </c>
      <c r="Z54">
        <v>0</v>
      </c>
      <c r="AA54">
        <v>0</v>
      </c>
      <c r="AB54" s="727">
        <v>0</v>
      </c>
      <c r="AC54"/>
      <c r="AD54" s="675"/>
      <c r="AE54" s="650" t="s">
        <v>797</v>
      </c>
      <c r="AF54" s="639">
        <v>0</v>
      </c>
      <c r="AG54">
        <v>0</v>
      </c>
      <c r="AH54">
        <v>0</v>
      </c>
      <c r="AI54" s="727">
        <v>0</v>
      </c>
    </row>
    <row r="55" spans="1:35">
      <c r="A55"/>
      <c r="B55" s="656"/>
      <c r="C55" s="650" t="s">
        <v>798</v>
      </c>
      <c r="D55" s="639">
        <v>0</v>
      </c>
      <c r="E55">
        <v>0</v>
      </c>
      <c r="F55">
        <v>0</v>
      </c>
      <c r="G55" s="727">
        <v>0</v>
      </c>
      <c r="H55"/>
      <c r="I55" s="663"/>
      <c r="J55" s="650" t="s">
        <v>798</v>
      </c>
      <c r="K55" s="639">
        <v>0</v>
      </c>
      <c r="L55">
        <v>0</v>
      </c>
      <c r="M55">
        <v>0</v>
      </c>
      <c r="N55" s="727">
        <v>0</v>
      </c>
      <c r="O55"/>
      <c r="P55" s="644"/>
      <c r="Q55" s="650" t="s">
        <v>798</v>
      </c>
      <c r="R55" s="639">
        <v>0</v>
      </c>
      <c r="S55">
        <v>0</v>
      </c>
      <c r="T55">
        <v>0</v>
      </c>
      <c r="U55" s="727">
        <v>0</v>
      </c>
      <c r="V55"/>
      <c r="W55" s="669"/>
      <c r="X55" s="650" t="s">
        <v>798</v>
      </c>
      <c r="Y55" s="639">
        <v>0</v>
      </c>
      <c r="Z55">
        <v>0</v>
      </c>
      <c r="AA55">
        <v>0</v>
      </c>
      <c r="AB55" s="727">
        <v>0</v>
      </c>
      <c r="AC55"/>
      <c r="AD55" s="675"/>
      <c r="AE55" s="650" t="s">
        <v>798</v>
      </c>
      <c r="AF55" s="639">
        <v>0</v>
      </c>
      <c r="AG55">
        <v>0</v>
      </c>
      <c r="AH55">
        <v>0</v>
      </c>
      <c r="AI55" s="727">
        <v>0</v>
      </c>
    </row>
    <row r="56" spans="1:35" ht="13.8" thickBot="1">
      <c r="A56"/>
      <c r="B56" s="655"/>
      <c r="C56" s="649" t="s">
        <v>799</v>
      </c>
      <c r="D56" s="639">
        <v>0</v>
      </c>
      <c r="E56">
        <v>0</v>
      </c>
      <c r="F56">
        <v>0</v>
      </c>
      <c r="G56" s="727">
        <v>0</v>
      </c>
      <c r="H56"/>
      <c r="I56" s="662"/>
      <c r="J56" s="649" t="s">
        <v>799</v>
      </c>
      <c r="K56" s="639">
        <v>0</v>
      </c>
      <c r="L56">
        <v>0</v>
      </c>
      <c r="M56">
        <v>0</v>
      </c>
      <c r="N56" s="727">
        <v>0</v>
      </c>
      <c r="O56"/>
      <c r="P56" s="643"/>
      <c r="Q56" s="649" t="s">
        <v>799</v>
      </c>
      <c r="R56" s="639">
        <v>0</v>
      </c>
      <c r="S56">
        <v>0</v>
      </c>
      <c r="T56">
        <v>0</v>
      </c>
      <c r="U56" s="727">
        <v>0</v>
      </c>
      <c r="V56"/>
      <c r="W56" s="668"/>
      <c r="X56" s="649" t="s">
        <v>799</v>
      </c>
      <c r="Y56" s="639">
        <v>0</v>
      </c>
      <c r="Z56">
        <v>0</v>
      </c>
      <c r="AA56">
        <v>0</v>
      </c>
      <c r="AB56" s="727">
        <v>0</v>
      </c>
      <c r="AC56"/>
      <c r="AD56" s="674"/>
      <c r="AE56" s="649" t="s">
        <v>799</v>
      </c>
      <c r="AF56" s="639">
        <v>0</v>
      </c>
      <c r="AG56">
        <v>0</v>
      </c>
      <c r="AH56">
        <v>0</v>
      </c>
      <c r="AI56" s="727">
        <v>0</v>
      </c>
    </row>
    <row r="57" spans="1:35" ht="13.8" thickBot="1">
      <c r="A57"/>
      <c r="B57" s="657" t="s">
        <v>1366</v>
      </c>
      <c r="C57" s="658"/>
      <c r="D57" s="608">
        <v>19478651.329999983</v>
      </c>
      <c r="E57" s="603">
        <v>0</v>
      </c>
      <c r="F57" s="603">
        <v>0</v>
      </c>
      <c r="G57" s="737">
        <v>19478651.329999983</v>
      </c>
      <c r="H57"/>
      <c r="I57" s="664" t="s">
        <v>1366</v>
      </c>
      <c r="J57" s="665"/>
      <c r="K57" s="659">
        <v>0</v>
      </c>
      <c r="L57" s="728">
        <v>0</v>
      </c>
      <c r="M57" s="728">
        <v>0</v>
      </c>
      <c r="N57" s="729">
        <v>0</v>
      </c>
      <c r="O57"/>
      <c r="P57" s="645" t="s">
        <v>1366</v>
      </c>
      <c r="Q57" s="646"/>
      <c r="R57" s="612">
        <v>0</v>
      </c>
      <c r="S57" s="604">
        <v>0</v>
      </c>
      <c r="T57" s="604">
        <v>0</v>
      </c>
      <c r="U57" s="736">
        <v>0</v>
      </c>
      <c r="V57"/>
      <c r="W57" s="670" t="s">
        <v>1366</v>
      </c>
      <c r="X57" s="671"/>
      <c r="Y57" s="613">
        <v>0</v>
      </c>
      <c r="Z57" s="605">
        <v>0</v>
      </c>
      <c r="AA57" s="605">
        <v>0</v>
      </c>
      <c r="AB57" s="738">
        <v>0</v>
      </c>
      <c r="AC57"/>
      <c r="AD57" s="676" t="s">
        <v>1366</v>
      </c>
      <c r="AE57" s="677"/>
      <c r="AF57" s="614">
        <v>12040830.379999999</v>
      </c>
      <c r="AG57" s="606">
        <v>0</v>
      </c>
      <c r="AH57" s="606">
        <v>0</v>
      </c>
      <c r="AI57" s="739">
        <v>12040830.379999999</v>
      </c>
    </row>
    <row r="58" spans="1:35">
      <c r="A58"/>
      <c r="B58" s="654" t="s">
        <v>1017</v>
      </c>
      <c r="C58" s="648" t="s">
        <v>1123</v>
      </c>
      <c r="D58" s="639">
        <v>0</v>
      </c>
      <c r="E58">
        <v>0</v>
      </c>
      <c r="F58">
        <v>0</v>
      </c>
      <c r="G58" s="727">
        <v>0</v>
      </c>
      <c r="H58"/>
      <c r="I58" s="661" t="s">
        <v>1017</v>
      </c>
      <c r="J58" s="648" t="s">
        <v>1123</v>
      </c>
      <c r="K58" s="639">
        <v>0</v>
      </c>
      <c r="L58">
        <v>0</v>
      </c>
      <c r="M58">
        <v>0</v>
      </c>
      <c r="N58" s="727">
        <v>0</v>
      </c>
      <c r="O58"/>
      <c r="P58" s="642" t="s">
        <v>1017</v>
      </c>
      <c r="Q58" s="648" t="s">
        <v>1123</v>
      </c>
      <c r="R58" s="639">
        <v>0</v>
      </c>
      <c r="S58">
        <v>0</v>
      </c>
      <c r="T58">
        <v>0</v>
      </c>
      <c r="U58" s="727">
        <v>0</v>
      </c>
      <c r="V58"/>
      <c r="W58" s="667" t="s">
        <v>1017</v>
      </c>
      <c r="X58" s="648" t="s">
        <v>1123</v>
      </c>
      <c r="Y58" s="639">
        <v>0</v>
      </c>
      <c r="Z58">
        <v>0</v>
      </c>
      <c r="AA58">
        <v>0</v>
      </c>
      <c r="AB58" s="727">
        <v>0</v>
      </c>
      <c r="AC58"/>
      <c r="AD58" s="673" t="s">
        <v>1017</v>
      </c>
      <c r="AE58" s="648" t="s">
        <v>1123</v>
      </c>
      <c r="AF58" s="639">
        <v>0</v>
      </c>
      <c r="AG58">
        <v>0</v>
      </c>
      <c r="AH58">
        <v>0</v>
      </c>
      <c r="AI58" s="727">
        <v>0</v>
      </c>
    </row>
    <row r="59" spans="1:35">
      <c r="A59"/>
      <c r="B59" s="656"/>
      <c r="C59" s="650" t="s">
        <v>800</v>
      </c>
      <c r="D59" s="639">
        <v>0</v>
      </c>
      <c r="E59">
        <v>0</v>
      </c>
      <c r="F59">
        <v>0</v>
      </c>
      <c r="G59" s="727">
        <v>0</v>
      </c>
      <c r="H59"/>
      <c r="I59" s="663"/>
      <c r="J59" s="650" t="s">
        <v>800</v>
      </c>
      <c r="K59" s="639">
        <v>0</v>
      </c>
      <c r="L59">
        <v>0</v>
      </c>
      <c r="M59">
        <v>0</v>
      </c>
      <c r="N59" s="727">
        <v>0</v>
      </c>
      <c r="O59"/>
      <c r="P59" s="644"/>
      <c r="Q59" s="650" t="s">
        <v>800</v>
      </c>
      <c r="R59" s="639">
        <v>53239.709999999803</v>
      </c>
      <c r="S59">
        <v>0</v>
      </c>
      <c r="T59">
        <v>0</v>
      </c>
      <c r="U59" s="727">
        <v>53239.709999999803</v>
      </c>
      <c r="V59"/>
      <c r="W59" s="669"/>
      <c r="X59" s="650" t="s">
        <v>800</v>
      </c>
      <c r="Y59" s="639">
        <v>0</v>
      </c>
      <c r="Z59">
        <v>0</v>
      </c>
      <c r="AA59">
        <v>0</v>
      </c>
      <c r="AB59" s="727">
        <v>0</v>
      </c>
      <c r="AC59"/>
      <c r="AD59" s="675"/>
      <c r="AE59" s="650" t="s">
        <v>800</v>
      </c>
      <c r="AF59" s="639">
        <v>0</v>
      </c>
      <c r="AG59">
        <v>0</v>
      </c>
      <c r="AH59">
        <v>0</v>
      </c>
      <c r="AI59" s="727">
        <v>0</v>
      </c>
    </row>
    <row r="60" spans="1:35">
      <c r="A60"/>
      <c r="B60" s="656"/>
      <c r="C60" s="650" t="s">
        <v>1169</v>
      </c>
      <c r="D60" s="639">
        <v>0</v>
      </c>
      <c r="E60">
        <v>0</v>
      </c>
      <c r="F60">
        <v>0</v>
      </c>
      <c r="G60" s="727">
        <v>0</v>
      </c>
      <c r="H60"/>
      <c r="I60" s="663"/>
      <c r="J60" s="650" t="s">
        <v>1169</v>
      </c>
      <c r="K60" s="639">
        <v>0</v>
      </c>
      <c r="L60">
        <v>0</v>
      </c>
      <c r="M60">
        <v>0</v>
      </c>
      <c r="N60" s="727">
        <v>0</v>
      </c>
      <c r="O60"/>
      <c r="P60" s="644"/>
      <c r="Q60" s="650" t="s">
        <v>1169</v>
      </c>
      <c r="R60" s="639">
        <v>0</v>
      </c>
      <c r="S60">
        <v>0</v>
      </c>
      <c r="T60">
        <v>0</v>
      </c>
      <c r="U60" s="727">
        <v>0</v>
      </c>
      <c r="V60"/>
      <c r="W60" s="669"/>
      <c r="X60" s="650" t="s">
        <v>1169</v>
      </c>
      <c r="Y60" s="639">
        <v>0</v>
      </c>
      <c r="Z60">
        <v>0</v>
      </c>
      <c r="AA60">
        <v>0</v>
      </c>
      <c r="AB60" s="727">
        <v>0</v>
      </c>
      <c r="AC60"/>
      <c r="AD60" s="675"/>
      <c r="AE60" s="650" t="s">
        <v>1169</v>
      </c>
      <c r="AF60" s="639">
        <v>0</v>
      </c>
      <c r="AG60">
        <v>0</v>
      </c>
      <c r="AH60">
        <v>0</v>
      </c>
      <c r="AI60" s="727">
        <v>0</v>
      </c>
    </row>
    <row r="61" spans="1:35">
      <c r="A61"/>
      <c r="B61" s="656"/>
      <c r="C61" s="650" t="s">
        <v>801</v>
      </c>
      <c r="D61" s="639">
        <v>0</v>
      </c>
      <c r="E61">
        <v>0</v>
      </c>
      <c r="F61">
        <v>0</v>
      </c>
      <c r="G61" s="727">
        <v>0</v>
      </c>
      <c r="H61"/>
      <c r="I61" s="663"/>
      <c r="J61" s="650" t="s">
        <v>801</v>
      </c>
      <c r="K61" s="639">
        <v>0</v>
      </c>
      <c r="L61">
        <v>0</v>
      </c>
      <c r="M61">
        <v>0</v>
      </c>
      <c r="N61" s="727">
        <v>0</v>
      </c>
      <c r="O61"/>
      <c r="P61" s="644"/>
      <c r="Q61" s="650" t="s">
        <v>801</v>
      </c>
      <c r="R61" s="639">
        <v>0</v>
      </c>
      <c r="S61">
        <v>0</v>
      </c>
      <c r="T61">
        <v>0</v>
      </c>
      <c r="U61" s="727">
        <v>0</v>
      </c>
      <c r="V61"/>
      <c r="W61" s="669"/>
      <c r="X61" s="650" t="s">
        <v>801</v>
      </c>
      <c r="Y61" s="639">
        <v>0</v>
      </c>
      <c r="Z61">
        <v>0</v>
      </c>
      <c r="AA61">
        <v>0</v>
      </c>
      <c r="AB61" s="727">
        <v>0</v>
      </c>
      <c r="AC61"/>
      <c r="AD61" s="675"/>
      <c r="AE61" s="650" t="s">
        <v>801</v>
      </c>
      <c r="AF61" s="639">
        <v>0</v>
      </c>
      <c r="AG61">
        <v>0</v>
      </c>
      <c r="AH61">
        <v>0</v>
      </c>
      <c r="AI61" s="727">
        <v>0</v>
      </c>
    </row>
    <row r="62" spans="1:35" ht="13.8" thickBot="1">
      <c r="A62"/>
      <c r="B62" s="655"/>
      <c r="C62" s="649" t="s">
        <v>1170</v>
      </c>
      <c r="D62" s="639">
        <v>0</v>
      </c>
      <c r="E62">
        <v>0</v>
      </c>
      <c r="F62">
        <v>0</v>
      </c>
      <c r="G62" s="727">
        <v>0</v>
      </c>
      <c r="H62"/>
      <c r="I62" s="662"/>
      <c r="J62" s="649" t="s">
        <v>1170</v>
      </c>
      <c r="K62" s="639">
        <v>0</v>
      </c>
      <c r="L62">
        <v>0</v>
      </c>
      <c r="M62">
        <v>0</v>
      </c>
      <c r="N62" s="727">
        <v>0</v>
      </c>
      <c r="O62"/>
      <c r="P62" s="643"/>
      <c r="Q62" s="649" t="s">
        <v>1170</v>
      </c>
      <c r="R62" s="639">
        <v>0</v>
      </c>
      <c r="S62">
        <v>0</v>
      </c>
      <c r="T62">
        <v>0</v>
      </c>
      <c r="U62" s="727">
        <v>0</v>
      </c>
      <c r="V62"/>
      <c r="W62" s="668"/>
      <c r="X62" s="649" t="s">
        <v>1170</v>
      </c>
      <c r="Y62" s="639">
        <v>0</v>
      </c>
      <c r="Z62">
        <v>0</v>
      </c>
      <c r="AA62">
        <v>0</v>
      </c>
      <c r="AB62" s="727">
        <v>0</v>
      </c>
      <c r="AC62"/>
      <c r="AD62" s="674"/>
      <c r="AE62" s="649" t="s">
        <v>1170</v>
      </c>
      <c r="AF62" s="639">
        <v>0</v>
      </c>
      <c r="AG62">
        <v>0</v>
      </c>
      <c r="AH62">
        <v>0</v>
      </c>
      <c r="AI62" s="727">
        <v>0</v>
      </c>
    </row>
    <row r="63" spans="1:35" ht="13.8" thickBot="1">
      <c r="A63"/>
      <c r="B63" s="657" t="s">
        <v>1367</v>
      </c>
      <c r="C63" s="658"/>
      <c r="D63" s="608">
        <v>0</v>
      </c>
      <c r="E63" s="603">
        <v>0</v>
      </c>
      <c r="F63" s="603">
        <v>0</v>
      </c>
      <c r="G63" s="737">
        <v>0</v>
      </c>
      <c r="H63"/>
      <c r="I63" s="664" t="s">
        <v>1367</v>
      </c>
      <c r="J63" s="665"/>
      <c r="K63" s="659">
        <v>0</v>
      </c>
      <c r="L63" s="728">
        <v>0</v>
      </c>
      <c r="M63" s="728">
        <v>0</v>
      </c>
      <c r="N63" s="729">
        <v>0</v>
      </c>
      <c r="O63"/>
      <c r="P63" s="645" t="s">
        <v>1367</v>
      </c>
      <c r="Q63" s="646"/>
      <c r="R63" s="612">
        <v>53239.709999999803</v>
      </c>
      <c r="S63" s="604">
        <v>0</v>
      </c>
      <c r="T63" s="604">
        <v>0</v>
      </c>
      <c r="U63" s="736">
        <v>53239.709999999803</v>
      </c>
      <c r="V63"/>
      <c r="W63" s="670" t="s">
        <v>1367</v>
      </c>
      <c r="X63" s="671"/>
      <c r="Y63" s="613">
        <v>0</v>
      </c>
      <c r="Z63" s="605">
        <v>0</v>
      </c>
      <c r="AA63" s="605">
        <v>0</v>
      </c>
      <c r="AB63" s="738">
        <v>0</v>
      </c>
      <c r="AC63"/>
      <c r="AD63" s="676" t="s">
        <v>1367</v>
      </c>
      <c r="AE63" s="677"/>
      <c r="AF63" s="614">
        <v>0</v>
      </c>
      <c r="AG63" s="606">
        <v>0</v>
      </c>
      <c r="AH63" s="606">
        <v>0</v>
      </c>
      <c r="AI63" s="739">
        <v>0</v>
      </c>
    </row>
    <row r="64" spans="1:35">
      <c r="A64"/>
      <c r="B64" s="654" t="s">
        <v>1018</v>
      </c>
      <c r="C64" s="648" t="s">
        <v>802</v>
      </c>
      <c r="D64" s="639">
        <v>0</v>
      </c>
      <c r="E64">
        <v>0</v>
      </c>
      <c r="F64">
        <v>0</v>
      </c>
      <c r="G64" s="727">
        <v>0</v>
      </c>
      <c r="H64"/>
      <c r="I64" s="661" t="s">
        <v>1018</v>
      </c>
      <c r="J64" s="648" t="s">
        <v>802</v>
      </c>
      <c r="K64" s="639">
        <v>0</v>
      </c>
      <c r="L64">
        <v>0</v>
      </c>
      <c r="M64">
        <v>0</v>
      </c>
      <c r="N64" s="727">
        <v>0</v>
      </c>
      <c r="O64"/>
      <c r="P64" s="642" t="s">
        <v>1018</v>
      </c>
      <c r="Q64" s="648" t="s">
        <v>802</v>
      </c>
      <c r="R64" s="639">
        <v>0</v>
      </c>
      <c r="S64">
        <v>0</v>
      </c>
      <c r="T64">
        <v>0</v>
      </c>
      <c r="U64" s="727">
        <v>0</v>
      </c>
      <c r="V64"/>
      <c r="W64" s="667" t="s">
        <v>1018</v>
      </c>
      <c r="X64" s="648" t="s">
        <v>802</v>
      </c>
      <c r="Y64" s="639">
        <v>0</v>
      </c>
      <c r="Z64">
        <v>0</v>
      </c>
      <c r="AA64">
        <v>0</v>
      </c>
      <c r="AB64" s="727">
        <v>0</v>
      </c>
      <c r="AC64"/>
      <c r="AD64" s="673" t="s">
        <v>1018</v>
      </c>
      <c r="AE64" s="648" t="s">
        <v>802</v>
      </c>
      <c r="AF64" s="639">
        <v>0</v>
      </c>
      <c r="AG64">
        <v>0</v>
      </c>
      <c r="AH64">
        <v>0</v>
      </c>
      <c r="AI64" s="727">
        <v>0</v>
      </c>
    </row>
    <row r="65" spans="1:35">
      <c r="A65"/>
      <c r="B65" s="656"/>
      <c r="C65" s="650" t="s">
        <v>803</v>
      </c>
      <c r="D65" s="639">
        <v>0</v>
      </c>
      <c r="E65">
        <v>0</v>
      </c>
      <c r="F65">
        <v>0</v>
      </c>
      <c r="G65" s="727">
        <v>0</v>
      </c>
      <c r="H65"/>
      <c r="I65" s="663"/>
      <c r="J65" s="650" t="s">
        <v>803</v>
      </c>
      <c r="K65" s="639">
        <v>0</v>
      </c>
      <c r="L65">
        <v>0</v>
      </c>
      <c r="M65">
        <v>0</v>
      </c>
      <c r="N65" s="727">
        <v>0</v>
      </c>
      <c r="O65"/>
      <c r="P65" s="644"/>
      <c r="Q65" s="650" t="s">
        <v>803</v>
      </c>
      <c r="R65" s="639">
        <v>6721370.7200000091</v>
      </c>
      <c r="S65">
        <v>0</v>
      </c>
      <c r="T65">
        <v>0</v>
      </c>
      <c r="U65" s="727">
        <v>6721370.7200000091</v>
      </c>
      <c r="V65"/>
      <c r="W65" s="669"/>
      <c r="X65" s="650" t="s">
        <v>803</v>
      </c>
      <c r="Y65" s="639">
        <v>0</v>
      </c>
      <c r="Z65">
        <v>0</v>
      </c>
      <c r="AA65">
        <v>0</v>
      </c>
      <c r="AB65" s="727">
        <v>0</v>
      </c>
      <c r="AC65"/>
      <c r="AD65" s="675"/>
      <c r="AE65" s="650" t="s">
        <v>803</v>
      </c>
      <c r="AF65" s="639">
        <v>0</v>
      </c>
      <c r="AG65">
        <v>0</v>
      </c>
      <c r="AH65">
        <v>0</v>
      </c>
      <c r="AI65" s="727">
        <v>0</v>
      </c>
    </row>
    <row r="66" spans="1:35">
      <c r="A66"/>
      <c r="B66" s="656"/>
      <c r="C66" s="650" t="s">
        <v>804</v>
      </c>
      <c r="D66" s="639">
        <v>0</v>
      </c>
      <c r="E66">
        <v>0</v>
      </c>
      <c r="F66">
        <v>0</v>
      </c>
      <c r="G66" s="727">
        <v>0</v>
      </c>
      <c r="H66"/>
      <c r="I66" s="663"/>
      <c r="J66" s="650" t="s">
        <v>804</v>
      </c>
      <c r="K66" s="639">
        <v>0</v>
      </c>
      <c r="L66">
        <v>0</v>
      </c>
      <c r="M66">
        <v>0</v>
      </c>
      <c r="N66" s="727">
        <v>0</v>
      </c>
      <c r="O66"/>
      <c r="P66" s="644"/>
      <c r="Q66" s="650" t="s">
        <v>804</v>
      </c>
      <c r="R66" s="639">
        <v>39512.5</v>
      </c>
      <c r="S66">
        <v>-39512.5</v>
      </c>
      <c r="T66">
        <v>0</v>
      </c>
      <c r="U66" s="727">
        <v>0</v>
      </c>
      <c r="V66"/>
      <c r="W66" s="669"/>
      <c r="X66" s="650" t="s">
        <v>804</v>
      </c>
      <c r="Y66" s="639">
        <v>0</v>
      </c>
      <c r="Z66">
        <v>0</v>
      </c>
      <c r="AA66">
        <v>0</v>
      </c>
      <c r="AB66" s="727">
        <v>0</v>
      </c>
      <c r="AC66"/>
      <c r="AD66" s="675"/>
      <c r="AE66" s="650" t="s">
        <v>804</v>
      </c>
      <c r="AF66" s="639">
        <v>0</v>
      </c>
      <c r="AG66">
        <v>0</v>
      </c>
      <c r="AH66">
        <v>0</v>
      </c>
      <c r="AI66" s="727">
        <v>0</v>
      </c>
    </row>
    <row r="67" spans="1:35">
      <c r="A67"/>
      <c r="B67" s="656"/>
      <c r="C67" s="650" t="s">
        <v>805</v>
      </c>
      <c r="D67" s="639">
        <v>0</v>
      </c>
      <c r="E67">
        <v>0</v>
      </c>
      <c r="F67">
        <v>0</v>
      </c>
      <c r="G67" s="727">
        <v>0</v>
      </c>
      <c r="H67"/>
      <c r="I67" s="663"/>
      <c r="J67" s="650" t="s">
        <v>805</v>
      </c>
      <c r="K67" s="639">
        <v>0</v>
      </c>
      <c r="L67">
        <v>0</v>
      </c>
      <c r="M67">
        <v>0</v>
      </c>
      <c r="N67" s="727">
        <v>0</v>
      </c>
      <c r="O67"/>
      <c r="P67" s="644"/>
      <c r="Q67" s="650" t="s">
        <v>805</v>
      </c>
      <c r="R67" s="639">
        <v>0</v>
      </c>
      <c r="S67">
        <v>0</v>
      </c>
      <c r="T67">
        <v>0</v>
      </c>
      <c r="U67" s="727">
        <v>0</v>
      </c>
      <c r="V67"/>
      <c r="W67" s="669"/>
      <c r="X67" s="650" t="s">
        <v>805</v>
      </c>
      <c r="Y67" s="639">
        <v>0</v>
      </c>
      <c r="Z67">
        <v>0</v>
      </c>
      <c r="AA67">
        <v>0</v>
      </c>
      <c r="AB67" s="727">
        <v>0</v>
      </c>
      <c r="AC67"/>
      <c r="AD67" s="675"/>
      <c r="AE67" s="650" t="s">
        <v>805</v>
      </c>
      <c r="AF67" s="639">
        <v>0</v>
      </c>
      <c r="AG67">
        <v>0</v>
      </c>
      <c r="AH67">
        <v>0</v>
      </c>
      <c r="AI67" s="727">
        <v>0</v>
      </c>
    </row>
    <row r="68" spans="1:35">
      <c r="A68"/>
      <c r="B68" s="656"/>
      <c r="C68" s="650" t="s">
        <v>1171</v>
      </c>
      <c r="D68" s="639">
        <v>0</v>
      </c>
      <c r="E68">
        <v>0</v>
      </c>
      <c r="F68">
        <v>0</v>
      </c>
      <c r="G68" s="727">
        <v>0</v>
      </c>
      <c r="H68"/>
      <c r="I68" s="663"/>
      <c r="J68" s="650" t="s">
        <v>1171</v>
      </c>
      <c r="K68" s="639">
        <v>0</v>
      </c>
      <c r="L68">
        <v>0</v>
      </c>
      <c r="M68">
        <v>0</v>
      </c>
      <c r="N68" s="727">
        <v>0</v>
      </c>
      <c r="O68"/>
      <c r="P68" s="644"/>
      <c r="Q68" s="650" t="s">
        <v>1171</v>
      </c>
      <c r="R68" s="639">
        <v>0</v>
      </c>
      <c r="S68">
        <v>0</v>
      </c>
      <c r="T68">
        <v>0</v>
      </c>
      <c r="U68" s="727">
        <v>0</v>
      </c>
      <c r="V68"/>
      <c r="W68" s="669"/>
      <c r="X68" s="650" t="s">
        <v>1171</v>
      </c>
      <c r="Y68" s="639">
        <v>0</v>
      </c>
      <c r="Z68">
        <v>0</v>
      </c>
      <c r="AA68">
        <v>0</v>
      </c>
      <c r="AB68" s="727">
        <v>0</v>
      </c>
      <c r="AC68"/>
      <c r="AD68" s="675"/>
      <c r="AE68" s="650" t="s">
        <v>1171</v>
      </c>
      <c r="AF68" s="639">
        <v>0</v>
      </c>
      <c r="AG68">
        <v>0</v>
      </c>
      <c r="AH68">
        <v>0</v>
      </c>
      <c r="AI68" s="727">
        <v>0</v>
      </c>
    </row>
    <row r="69" spans="1:35" ht="13.8" thickBot="1">
      <c r="A69"/>
      <c r="B69" s="655"/>
      <c r="C69" s="649" t="s">
        <v>1172</v>
      </c>
      <c r="D69" s="639">
        <v>0</v>
      </c>
      <c r="E69">
        <v>0</v>
      </c>
      <c r="F69">
        <v>0</v>
      </c>
      <c r="G69" s="727">
        <v>0</v>
      </c>
      <c r="H69"/>
      <c r="I69" s="662"/>
      <c r="J69" s="649" t="s">
        <v>1172</v>
      </c>
      <c r="K69" s="639">
        <v>0</v>
      </c>
      <c r="L69">
        <v>0</v>
      </c>
      <c r="M69">
        <v>0</v>
      </c>
      <c r="N69" s="727">
        <v>0</v>
      </c>
      <c r="O69"/>
      <c r="P69" s="643"/>
      <c r="Q69" s="649" t="s">
        <v>1172</v>
      </c>
      <c r="R69" s="639">
        <v>0</v>
      </c>
      <c r="S69">
        <v>0</v>
      </c>
      <c r="T69">
        <v>0</v>
      </c>
      <c r="U69" s="727">
        <v>0</v>
      </c>
      <c r="V69"/>
      <c r="W69" s="668"/>
      <c r="X69" s="649" t="s">
        <v>1172</v>
      </c>
      <c r="Y69" s="639">
        <v>0</v>
      </c>
      <c r="Z69">
        <v>0</v>
      </c>
      <c r="AA69">
        <v>0</v>
      </c>
      <c r="AB69" s="727">
        <v>0</v>
      </c>
      <c r="AC69"/>
      <c r="AD69" s="674"/>
      <c r="AE69" s="649" t="s">
        <v>1172</v>
      </c>
      <c r="AF69" s="639">
        <v>0</v>
      </c>
      <c r="AG69">
        <v>0</v>
      </c>
      <c r="AH69">
        <v>0</v>
      </c>
      <c r="AI69" s="727">
        <v>0</v>
      </c>
    </row>
    <row r="70" spans="1:35" ht="13.8" thickBot="1">
      <c r="A70"/>
      <c r="B70" s="657" t="s">
        <v>1368</v>
      </c>
      <c r="C70" s="658"/>
      <c r="D70" s="608">
        <v>0</v>
      </c>
      <c r="E70" s="603">
        <v>0</v>
      </c>
      <c r="F70" s="603">
        <v>0</v>
      </c>
      <c r="G70" s="737">
        <v>0</v>
      </c>
      <c r="H70"/>
      <c r="I70" s="664" t="s">
        <v>1368</v>
      </c>
      <c r="J70" s="665"/>
      <c r="K70" s="659">
        <v>0</v>
      </c>
      <c r="L70" s="728">
        <v>0</v>
      </c>
      <c r="M70" s="728">
        <v>0</v>
      </c>
      <c r="N70" s="729">
        <v>0</v>
      </c>
      <c r="O70"/>
      <c r="P70" s="645" t="s">
        <v>1368</v>
      </c>
      <c r="Q70" s="646"/>
      <c r="R70" s="612">
        <v>6760883.2200000091</v>
      </c>
      <c r="S70" s="604">
        <v>-39512.5</v>
      </c>
      <c r="T70" s="604">
        <v>0</v>
      </c>
      <c r="U70" s="736">
        <v>6721370.7200000091</v>
      </c>
      <c r="V70"/>
      <c r="W70" s="670" t="s">
        <v>1368</v>
      </c>
      <c r="X70" s="671"/>
      <c r="Y70" s="613">
        <v>0</v>
      </c>
      <c r="Z70" s="605">
        <v>0</v>
      </c>
      <c r="AA70" s="605">
        <v>0</v>
      </c>
      <c r="AB70" s="738">
        <v>0</v>
      </c>
      <c r="AC70"/>
      <c r="AD70" s="676" t="s">
        <v>1368</v>
      </c>
      <c r="AE70" s="677"/>
      <c r="AF70" s="614">
        <v>0</v>
      </c>
      <c r="AG70" s="606">
        <v>0</v>
      </c>
      <c r="AH70" s="606">
        <v>0</v>
      </c>
      <c r="AI70" s="739">
        <v>0</v>
      </c>
    </row>
    <row r="71" spans="1:35">
      <c r="A71"/>
      <c r="B71" s="654" t="s">
        <v>1019</v>
      </c>
      <c r="C71" s="648" t="s">
        <v>1124</v>
      </c>
      <c r="D71" s="639">
        <v>0</v>
      </c>
      <c r="E71">
        <v>0</v>
      </c>
      <c r="F71">
        <v>0</v>
      </c>
      <c r="G71" s="727">
        <v>0</v>
      </c>
      <c r="H71"/>
      <c r="I71" s="661" t="s">
        <v>1019</v>
      </c>
      <c r="J71" s="648" t="s">
        <v>1124</v>
      </c>
      <c r="K71" s="639">
        <v>0</v>
      </c>
      <c r="L71">
        <v>0</v>
      </c>
      <c r="M71">
        <v>0</v>
      </c>
      <c r="N71" s="727">
        <v>0</v>
      </c>
      <c r="O71"/>
      <c r="P71" s="642" t="s">
        <v>1019</v>
      </c>
      <c r="Q71" s="648" t="s">
        <v>1124</v>
      </c>
      <c r="R71" s="639">
        <v>0</v>
      </c>
      <c r="S71">
        <v>0</v>
      </c>
      <c r="T71">
        <v>0</v>
      </c>
      <c r="U71" s="727">
        <v>0</v>
      </c>
      <c r="V71"/>
      <c r="W71" s="667" t="s">
        <v>1019</v>
      </c>
      <c r="X71" s="648" t="s">
        <v>1124</v>
      </c>
      <c r="Y71" s="639">
        <v>0</v>
      </c>
      <c r="Z71">
        <v>0</v>
      </c>
      <c r="AA71">
        <v>0</v>
      </c>
      <c r="AB71" s="727">
        <v>0</v>
      </c>
      <c r="AC71"/>
      <c r="AD71" s="673" t="s">
        <v>1019</v>
      </c>
      <c r="AE71" s="648" t="s">
        <v>1124</v>
      </c>
      <c r="AF71" s="639">
        <v>0</v>
      </c>
      <c r="AG71">
        <v>0</v>
      </c>
      <c r="AH71">
        <v>0</v>
      </c>
      <c r="AI71" s="727">
        <v>0</v>
      </c>
    </row>
    <row r="72" spans="1:35">
      <c r="A72"/>
      <c r="B72" s="656"/>
      <c r="C72" s="650" t="s">
        <v>806</v>
      </c>
      <c r="D72" s="639">
        <v>11500.000000000355</v>
      </c>
      <c r="E72">
        <v>0</v>
      </c>
      <c r="F72">
        <v>0</v>
      </c>
      <c r="G72" s="727">
        <v>11500.000000000355</v>
      </c>
      <c r="H72"/>
      <c r="I72" s="663"/>
      <c r="J72" s="650" t="s">
        <v>806</v>
      </c>
      <c r="K72" s="639">
        <v>0</v>
      </c>
      <c r="L72">
        <v>0</v>
      </c>
      <c r="M72">
        <v>0</v>
      </c>
      <c r="N72" s="727">
        <v>0</v>
      </c>
      <c r="O72"/>
      <c r="P72" s="644"/>
      <c r="Q72" s="650" t="s">
        <v>806</v>
      </c>
      <c r="R72" s="639">
        <v>8932178.7300000004</v>
      </c>
      <c r="S72">
        <v>0</v>
      </c>
      <c r="T72">
        <v>0</v>
      </c>
      <c r="U72" s="727">
        <v>8932178.7300000004</v>
      </c>
      <c r="V72"/>
      <c r="W72" s="669"/>
      <c r="X72" s="650" t="s">
        <v>806</v>
      </c>
      <c r="Y72" s="639">
        <v>0</v>
      </c>
      <c r="Z72">
        <v>0</v>
      </c>
      <c r="AA72">
        <v>0</v>
      </c>
      <c r="AB72" s="727">
        <v>0</v>
      </c>
      <c r="AC72"/>
      <c r="AD72" s="675"/>
      <c r="AE72" s="650" t="s">
        <v>806</v>
      </c>
      <c r="AF72" s="639">
        <v>0</v>
      </c>
      <c r="AG72">
        <v>0</v>
      </c>
      <c r="AH72">
        <v>0</v>
      </c>
      <c r="AI72" s="727">
        <v>0</v>
      </c>
    </row>
    <row r="73" spans="1:35">
      <c r="A73"/>
      <c r="B73" s="656"/>
      <c r="C73" s="650" t="s">
        <v>807</v>
      </c>
      <c r="D73" s="639">
        <v>-2.6226189220324159E-8</v>
      </c>
      <c r="E73">
        <v>0</v>
      </c>
      <c r="F73">
        <v>0</v>
      </c>
      <c r="G73" s="727">
        <v>-2.6226189220324159E-8</v>
      </c>
      <c r="H73"/>
      <c r="I73" s="663"/>
      <c r="J73" s="650" t="s">
        <v>807</v>
      </c>
      <c r="K73" s="639">
        <v>0</v>
      </c>
      <c r="L73">
        <v>0</v>
      </c>
      <c r="M73">
        <v>0</v>
      </c>
      <c r="N73" s="727">
        <v>0</v>
      </c>
      <c r="O73"/>
      <c r="P73" s="644"/>
      <c r="Q73" s="650" t="s">
        <v>807</v>
      </c>
      <c r="R73" s="639">
        <v>0</v>
      </c>
      <c r="S73">
        <v>0</v>
      </c>
      <c r="T73">
        <v>0</v>
      </c>
      <c r="U73" s="727">
        <v>0</v>
      </c>
      <c r="V73"/>
      <c r="W73" s="669"/>
      <c r="X73" s="650" t="s">
        <v>807</v>
      </c>
      <c r="Y73" s="639">
        <v>0</v>
      </c>
      <c r="Z73">
        <v>0</v>
      </c>
      <c r="AA73">
        <v>0</v>
      </c>
      <c r="AB73" s="727">
        <v>0</v>
      </c>
      <c r="AC73"/>
      <c r="AD73" s="675"/>
      <c r="AE73" s="650" t="s">
        <v>807</v>
      </c>
      <c r="AF73" s="639">
        <v>0</v>
      </c>
      <c r="AG73">
        <v>0</v>
      </c>
      <c r="AH73">
        <v>0</v>
      </c>
      <c r="AI73" s="727">
        <v>0</v>
      </c>
    </row>
    <row r="74" spans="1:35">
      <c r="A74"/>
      <c r="B74" s="656"/>
      <c r="C74" s="650" t="s">
        <v>808</v>
      </c>
      <c r="D74" s="639">
        <v>2.2409949451684952E-9</v>
      </c>
      <c r="E74">
        <v>0</v>
      </c>
      <c r="F74">
        <v>0</v>
      </c>
      <c r="G74" s="727">
        <v>2.2409949451684952E-9</v>
      </c>
      <c r="H74"/>
      <c r="I74" s="663"/>
      <c r="J74" s="650" t="s">
        <v>808</v>
      </c>
      <c r="K74" s="639">
        <v>0</v>
      </c>
      <c r="L74">
        <v>0</v>
      </c>
      <c r="M74">
        <v>0</v>
      </c>
      <c r="N74" s="727">
        <v>0</v>
      </c>
      <c r="O74"/>
      <c r="P74" s="644"/>
      <c r="Q74" s="650" t="s">
        <v>808</v>
      </c>
      <c r="R74" s="639">
        <v>0</v>
      </c>
      <c r="S74">
        <v>0</v>
      </c>
      <c r="T74">
        <v>0</v>
      </c>
      <c r="U74" s="727">
        <v>0</v>
      </c>
      <c r="V74"/>
      <c r="W74" s="669"/>
      <c r="X74" s="650" t="s">
        <v>808</v>
      </c>
      <c r="Y74" s="639">
        <v>0</v>
      </c>
      <c r="Z74">
        <v>0</v>
      </c>
      <c r="AA74">
        <v>0</v>
      </c>
      <c r="AB74" s="727">
        <v>0</v>
      </c>
      <c r="AC74"/>
      <c r="AD74" s="675"/>
      <c r="AE74" s="650" t="s">
        <v>808</v>
      </c>
      <c r="AF74" s="639">
        <v>0</v>
      </c>
      <c r="AG74">
        <v>0</v>
      </c>
      <c r="AH74">
        <v>0</v>
      </c>
      <c r="AI74" s="727">
        <v>0</v>
      </c>
    </row>
    <row r="75" spans="1:35">
      <c r="A75"/>
      <c r="B75" s="656"/>
      <c r="C75" s="650" t="s">
        <v>1173</v>
      </c>
      <c r="D75" s="639">
        <v>0</v>
      </c>
      <c r="E75">
        <v>0</v>
      </c>
      <c r="F75">
        <v>0</v>
      </c>
      <c r="G75" s="727">
        <v>0</v>
      </c>
      <c r="H75"/>
      <c r="I75" s="663"/>
      <c r="J75" s="650" t="s">
        <v>1173</v>
      </c>
      <c r="K75" s="639">
        <v>0</v>
      </c>
      <c r="L75">
        <v>0</v>
      </c>
      <c r="M75">
        <v>0</v>
      </c>
      <c r="N75" s="727">
        <v>0</v>
      </c>
      <c r="O75"/>
      <c r="P75" s="644"/>
      <c r="Q75" s="650" t="s">
        <v>1173</v>
      </c>
      <c r="R75" s="639">
        <v>0</v>
      </c>
      <c r="S75">
        <v>0</v>
      </c>
      <c r="T75">
        <v>0</v>
      </c>
      <c r="U75" s="727">
        <v>0</v>
      </c>
      <c r="V75"/>
      <c r="W75" s="669"/>
      <c r="X75" s="650" t="s">
        <v>1173</v>
      </c>
      <c r="Y75" s="639">
        <v>0</v>
      </c>
      <c r="Z75">
        <v>0</v>
      </c>
      <c r="AA75">
        <v>0</v>
      </c>
      <c r="AB75" s="727">
        <v>0</v>
      </c>
      <c r="AC75"/>
      <c r="AD75" s="675"/>
      <c r="AE75" s="650" t="s">
        <v>1173</v>
      </c>
      <c r="AF75" s="639">
        <v>0</v>
      </c>
      <c r="AG75">
        <v>0</v>
      </c>
      <c r="AH75">
        <v>0</v>
      </c>
      <c r="AI75" s="727">
        <v>0</v>
      </c>
    </row>
    <row r="76" spans="1:35" ht="13.8" thickBot="1">
      <c r="A76"/>
      <c r="B76" s="655"/>
      <c r="C76" s="649" t="s">
        <v>1174</v>
      </c>
      <c r="D76" s="639">
        <v>0</v>
      </c>
      <c r="E76">
        <v>0</v>
      </c>
      <c r="F76">
        <v>0</v>
      </c>
      <c r="G76" s="727">
        <v>0</v>
      </c>
      <c r="H76"/>
      <c r="I76" s="662"/>
      <c r="J76" s="649" t="s">
        <v>1174</v>
      </c>
      <c r="K76" s="639">
        <v>0</v>
      </c>
      <c r="L76">
        <v>0</v>
      </c>
      <c r="M76">
        <v>0</v>
      </c>
      <c r="N76" s="727">
        <v>0</v>
      </c>
      <c r="O76"/>
      <c r="P76" s="643"/>
      <c r="Q76" s="649" t="s">
        <v>1174</v>
      </c>
      <c r="R76" s="639">
        <v>0</v>
      </c>
      <c r="S76">
        <v>0</v>
      </c>
      <c r="T76">
        <v>0</v>
      </c>
      <c r="U76" s="727">
        <v>0</v>
      </c>
      <c r="V76"/>
      <c r="W76" s="668"/>
      <c r="X76" s="649" t="s">
        <v>1174</v>
      </c>
      <c r="Y76" s="639">
        <v>0</v>
      </c>
      <c r="Z76">
        <v>0</v>
      </c>
      <c r="AA76">
        <v>0</v>
      </c>
      <c r="AB76" s="727">
        <v>0</v>
      </c>
      <c r="AC76"/>
      <c r="AD76" s="674"/>
      <c r="AE76" s="649" t="s">
        <v>1174</v>
      </c>
      <c r="AF76" s="639">
        <v>0</v>
      </c>
      <c r="AG76">
        <v>0</v>
      </c>
      <c r="AH76">
        <v>0</v>
      </c>
      <c r="AI76" s="727">
        <v>0</v>
      </c>
    </row>
    <row r="77" spans="1:35" ht="13.8" thickBot="1">
      <c r="A77"/>
      <c r="B77" s="657" t="s">
        <v>1369</v>
      </c>
      <c r="C77" s="658"/>
      <c r="D77" s="608">
        <v>11499.99999997637</v>
      </c>
      <c r="E77" s="603">
        <v>0</v>
      </c>
      <c r="F77" s="603">
        <v>0</v>
      </c>
      <c r="G77" s="737">
        <v>11499.99999997637</v>
      </c>
      <c r="H77"/>
      <c r="I77" s="664" t="s">
        <v>1369</v>
      </c>
      <c r="J77" s="665"/>
      <c r="K77" s="659">
        <v>0</v>
      </c>
      <c r="L77" s="728">
        <v>0</v>
      </c>
      <c r="M77" s="728">
        <v>0</v>
      </c>
      <c r="N77" s="729">
        <v>0</v>
      </c>
      <c r="O77"/>
      <c r="P77" s="645" t="s">
        <v>1369</v>
      </c>
      <c r="Q77" s="646"/>
      <c r="R77" s="612">
        <v>8932178.7300000004</v>
      </c>
      <c r="S77" s="604">
        <v>0</v>
      </c>
      <c r="T77" s="604">
        <v>0</v>
      </c>
      <c r="U77" s="736">
        <v>8932178.7300000004</v>
      </c>
      <c r="V77"/>
      <c r="W77" s="670" t="s">
        <v>1369</v>
      </c>
      <c r="X77" s="671"/>
      <c r="Y77" s="613">
        <v>0</v>
      </c>
      <c r="Z77" s="605">
        <v>0</v>
      </c>
      <c r="AA77" s="605">
        <v>0</v>
      </c>
      <c r="AB77" s="738">
        <v>0</v>
      </c>
      <c r="AC77"/>
      <c r="AD77" s="676" t="s">
        <v>1369</v>
      </c>
      <c r="AE77" s="677"/>
      <c r="AF77" s="614">
        <v>0</v>
      </c>
      <c r="AG77" s="606">
        <v>0</v>
      </c>
      <c r="AH77" s="606">
        <v>0</v>
      </c>
      <c r="AI77" s="739">
        <v>0</v>
      </c>
    </row>
    <row r="78" spans="1:35">
      <c r="A78"/>
      <c r="B78" s="654" t="s">
        <v>1020</v>
      </c>
      <c r="C78" s="648" t="s">
        <v>809</v>
      </c>
      <c r="D78" s="639">
        <v>0</v>
      </c>
      <c r="E78">
        <v>0</v>
      </c>
      <c r="F78">
        <v>0</v>
      </c>
      <c r="G78" s="727">
        <v>0</v>
      </c>
      <c r="H78"/>
      <c r="I78" s="661" t="s">
        <v>1020</v>
      </c>
      <c r="J78" s="648" t="s">
        <v>809</v>
      </c>
      <c r="K78" s="639">
        <v>0</v>
      </c>
      <c r="L78">
        <v>0</v>
      </c>
      <c r="M78">
        <v>0</v>
      </c>
      <c r="N78" s="727">
        <v>0</v>
      </c>
      <c r="O78"/>
      <c r="P78" s="642" t="s">
        <v>1020</v>
      </c>
      <c r="Q78" s="648" t="s">
        <v>809</v>
      </c>
      <c r="R78" s="639">
        <v>0</v>
      </c>
      <c r="S78">
        <v>0</v>
      </c>
      <c r="T78">
        <v>0</v>
      </c>
      <c r="U78" s="727">
        <v>0</v>
      </c>
      <c r="V78"/>
      <c r="W78" s="667" t="s">
        <v>1020</v>
      </c>
      <c r="X78" s="648" t="s">
        <v>809</v>
      </c>
      <c r="Y78" s="639">
        <v>0</v>
      </c>
      <c r="Z78">
        <v>0</v>
      </c>
      <c r="AA78">
        <v>0</v>
      </c>
      <c r="AB78" s="727">
        <v>0</v>
      </c>
      <c r="AC78"/>
      <c r="AD78" s="673" t="s">
        <v>1020</v>
      </c>
      <c r="AE78" s="648" t="s">
        <v>809</v>
      </c>
      <c r="AF78" s="639">
        <v>0</v>
      </c>
      <c r="AG78">
        <v>0</v>
      </c>
      <c r="AH78">
        <v>0</v>
      </c>
      <c r="AI78" s="727">
        <v>0</v>
      </c>
    </row>
    <row r="79" spans="1:35">
      <c r="A79"/>
      <c r="B79" s="656"/>
      <c r="C79" s="650" t="s">
        <v>810</v>
      </c>
      <c r="D79" s="639">
        <v>0</v>
      </c>
      <c r="E79">
        <v>0</v>
      </c>
      <c r="F79">
        <v>0</v>
      </c>
      <c r="G79" s="727">
        <v>0</v>
      </c>
      <c r="H79"/>
      <c r="I79" s="663"/>
      <c r="J79" s="650" t="s">
        <v>810</v>
      </c>
      <c r="K79" s="639">
        <v>0</v>
      </c>
      <c r="L79">
        <v>0</v>
      </c>
      <c r="M79">
        <v>0</v>
      </c>
      <c r="N79" s="727">
        <v>0</v>
      </c>
      <c r="O79"/>
      <c r="P79" s="644"/>
      <c r="Q79" s="650" t="s">
        <v>810</v>
      </c>
      <c r="R79" s="639">
        <v>0</v>
      </c>
      <c r="S79">
        <v>0</v>
      </c>
      <c r="T79">
        <v>0</v>
      </c>
      <c r="U79" s="727">
        <v>0</v>
      </c>
      <c r="V79"/>
      <c r="W79" s="669"/>
      <c r="X79" s="650" t="s">
        <v>810</v>
      </c>
      <c r="Y79" s="639">
        <v>0</v>
      </c>
      <c r="Z79">
        <v>0</v>
      </c>
      <c r="AA79">
        <v>0</v>
      </c>
      <c r="AB79" s="727">
        <v>0</v>
      </c>
      <c r="AC79"/>
      <c r="AD79" s="675"/>
      <c r="AE79" s="650" t="s">
        <v>810</v>
      </c>
      <c r="AF79" s="639">
        <v>0</v>
      </c>
      <c r="AG79">
        <v>0</v>
      </c>
      <c r="AH79">
        <v>0</v>
      </c>
      <c r="AI79" s="727">
        <v>0</v>
      </c>
    </row>
    <row r="80" spans="1:35">
      <c r="A80"/>
      <c r="B80" s="656"/>
      <c r="C80" s="650" t="s">
        <v>811</v>
      </c>
      <c r="D80" s="639">
        <v>0</v>
      </c>
      <c r="E80">
        <v>0</v>
      </c>
      <c r="F80">
        <v>0</v>
      </c>
      <c r="G80" s="727">
        <v>0</v>
      </c>
      <c r="H80"/>
      <c r="I80" s="663"/>
      <c r="J80" s="650" t="s">
        <v>811</v>
      </c>
      <c r="K80" s="639">
        <v>0</v>
      </c>
      <c r="L80">
        <v>0</v>
      </c>
      <c r="M80">
        <v>0</v>
      </c>
      <c r="N80" s="727">
        <v>0</v>
      </c>
      <c r="O80"/>
      <c r="P80" s="644"/>
      <c r="Q80" s="650" t="s">
        <v>811</v>
      </c>
      <c r="R80" s="639">
        <v>0</v>
      </c>
      <c r="S80">
        <v>0</v>
      </c>
      <c r="T80">
        <v>0</v>
      </c>
      <c r="U80" s="727">
        <v>0</v>
      </c>
      <c r="V80"/>
      <c r="W80" s="669"/>
      <c r="X80" s="650" t="s">
        <v>811</v>
      </c>
      <c r="Y80" s="639">
        <v>0</v>
      </c>
      <c r="Z80">
        <v>0</v>
      </c>
      <c r="AA80">
        <v>0</v>
      </c>
      <c r="AB80" s="727">
        <v>0</v>
      </c>
      <c r="AC80"/>
      <c r="AD80" s="675"/>
      <c r="AE80" s="650" t="s">
        <v>811</v>
      </c>
      <c r="AF80" s="639">
        <v>0</v>
      </c>
      <c r="AG80">
        <v>0</v>
      </c>
      <c r="AH80">
        <v>0</v>
      </c>
      <c r="AI80" s="727">
        <v>0</v>
      </c>
    </row>
    <row r="81" spans="1:35">
      <c r="A81"/>
      <c r="B81" s="656"/>
      <c r="C81" s="650" t="s">
        <v>1175</v>
      </c>
      <c r="D81" s="639">
        <v>0</v>
      </c>
      <c r="E81">
        <v>0</v>
      </c>
      <c r="F81">
        <v>0</v>
      </c>
      <c r="G81" s="727">
        <v>0</v>
      </c>
      <c r="H81"/>
      <c r="I81" s="663"/>
      <c r="J81" s="650" t="s">
        <v>1175</v>
      </c>
      <c r="K81" s="639">
        <v>0</v>
      </c>
      <c r="L81">
        <v>0</v>
      </c>
      <c r="M81">
        <v>0</v>
      </c>
      <c r="N81" s="727">
        <v>0</v>
      </c>
      <c r="O81"/>
      <c r="P81" s="644"/>
      <c r="Q81" s="650" t="s">
        <v>1175</v>
      </c>
      <c r="R81" s="639">
        <v>0</v>
      </c>
      <c r="S81">
        <v>0</v>
      </c>
      <c r="T81">
        <v>0</v>
      </c>
      <c r="U81" s="727">
        <v>0</v>
      </c>
      <c r="V81"/>
      <c r="W81" s="669"/>
      <c r="X81" s="650" t="s">
        <v>1175</v>
      </c>
      <c r="Y81" s="639">
        <v>0</v>
      </c>
      <c r="Z81">
        <v>0</v>
      </c>
      <c r="AA81">
        <v>0</v>
      </c>
      <c r="AB81" s="727">
        <v>0</v>
      </c>
      <c r="AC81"/>
      <c r="AD81" s="675"/>
      <c r="AE81" s="650" t="s">
        <v>1175</v>
      </c>
      <c r="AF81" s="639">
        <v>0</v>
      </c>
      <c r="AG81">
        <v>0</v>
      </c>
      <c r="AH81">
        <v>0</v>
      </c>
      <c r="AI81" s="727">
        <v>0</v>
      </c>
    </row>
    <row r="82" spans="1:35" ht="13.8" thickBot="1">
      <c r="A82"/>
      <c r="B82" s="655"/>
      <c r="C82" s="649" t="s">
        <v>1176</v>
      </c>
      <c r="D82" s="639">
        <v>0</v>
      </c>
      <c r="E82">
        <v>0</v>
      </c>
      <c r="F82">
        <v>0</v>
      </c>
      <c r="G82" s="727">
        <v>0</v>
      </c>
      <c r="H82"/>
      <c r="I82" s="662"/>
      <c r="J82" s="649" t="s">
        <v>1176</v>
      </c>
      <c r="K82" s="639">
        <v>0</v>
      </c>
      <c r="L82">
        <v>0</v>
      </c>
      <c r="M82">
        <v>0</v>
      </c>
      <c r="N82" s="727">
        <v>0</v>
      </c>
      <c r="O82"/>
      <c r="P82" s="643"/>
      <c r="Q82" s="649" t="s">
        <v>1176</v>
      </c>
      <c r="R82" s="639">
        <v>0</v>
      </c>
      <c r="S82">
        <v>0</v>
      </c>
      <c r="T82">
        <v>0</v>
      </c>
      <c r="U82" s="727">
        <v>0</v>
      </c>
      <c r="V82"/>
      <c r="W82" s="668"/>
      <c r="X82" s="649" t="s">
        <v>1176</v>
      </c>
      <c r="Y82" s="639">
        <v>0</v>
      </c>
      <c r="Z82">
        <v>0</v>
      </c>
      <c r="AA82">
        <v>0</v>
      </c>
      <c r="AB82" s="727">
        <v>0</v>
      </c>
      <c r="AC82"/>
      <c r="AD82" s="674"/>
      <c r="AE82" s="649" t="s">
        <v>1176</v>
      </c>
      <c r="AF82" s="639">
        <v>0</v>
      </c>
      <c r="AG82">
        <v>0</v>
      </c>
      <c r="AH82">
        <v>0</v>
      </c>
      <c r="AI82" s="727">
        <v>0</v>
      </c>
    </row>
    <row r="83" spans="1:35" ht="13.8" thickBot="1">
      <c r="A83"/>
      <c r="B83" s="657" t="s">
        <v>1370</v>
      </c>
      <c r="C83" s="658"/>
      <c r="D83" s="608">
        <v>0</v>
      </c>
      <c r="E83" s="603">
        <v>0</v>
      </c>
      <c r="F83" s="603">
        <v>0</v>
      </c>
      <c r="G83" s="737">
        <v>0</v>
      </c>
      <c r="H83"/>
      <c r="I83" s="664" t="s">
        <v>1370</v>
      </c>
      <c r="J83" s="665"/>
      <c r="K83" s="659">
        <v>0</v>
      </c>
      <c r="L83" s="728">
        <v>0</v>
      </c>
      <c r="M83" s="728">
        <v>0</v>
      </c>
      <c r="N83" s="729">
        <v>0</v>
      </c>
      <c r="O83"/>
      <c r="P83" s="645" t="s">
        <v>1370</v>
      </c>
      <c r="Q83" s="646"/>
      <c r="R83" s="612">
        <v>0</v>
      </c>
      <c r="S83" s="604">
        <v>0</v>
      </c>
      <c r="T83" s="604">
        <v>0</v>
      </c>
      <c r="U83" s="736">
        <v>0</v>
      </c>
      <c r="V83"/>
      <c r="W83" s="670" t="s">
        <v>1370</v>
      </c>
      <c r="X83" s="671"/>
      <c r="Y83" s="613">
        <v>0</v>
      </c>
      <c r="Z83" s="605">
        <v>0</v>
      </c>
      <c r="AA83" s="605">
        <v>0</v>
      </c>
      <c r="AB83" s="738">
        <v>0</v>
      </c>
      <c r="AC83"/>
      <c r="AD83" s="676" t="s">
        <v>1370</v>
      </c>
      <c r="AE83" s="677"/>
      <c r="AF83" s="614">
        <v>0</v>
      </c>
      <c r="AG83" s="606">
        <v>0</v>
      </c>
      <c r="AH83" s="606">
        <v>0</v>
      </c>
      <c r="AI83" s="739">
        <v>0</v>
      </c>
    </row>
    <row r="84" spans="1:35">
      <c r="A84"/>
      <c r="B84" s="654" t="s">
        <v>1021</v>
      </c>
      <c r="C84" s="648" t="s">
        <v>1125</v>
      </c>
      <c r="D84" s="639">
        <v>0</v>
      </c>
      <c r="E84">
        <v>0</v>
      </c>
      <c r="F84">
        <v>0</v>
      </c>
      <c r="G84" s="727">
        <v>0</v>
      </c>
      <c r="H84"/>
      <c r="I84" s="661" t="s">
        <v>1021</v>
      </c>
      <c r="J84" s="648" t="s">
        <v>1125</v>
      </c>
      <c r="K84" s="639">
        <v>0</v>
      </c>
      <c r="L84">
        <v>0</v>
      </c>
      <c r="M84">
        <v>0</v>
      </c>
      <c r="N84" s="727">
        <v>0</v>
      </c>
      <c r="O84"/>
      <c r="P84" s="642" t="s">
        <v>1021</v>
      </c>
      <c r="Q84" s="648" t="s">
        <v>1125</v>
      </c>
      <c r="R84" s="639">
        <v>0</v>
      </c>
      <c r="S84">
        <v>0</v>
      </c>
      <c r="T84">
        <v>0</v>
      </c>
      <c r="U84" s="727">
        <v>0</v>
      </c>
      <c r="V84"/>
      <c r="W84" s="667" t="s">
        <v>1021</v>
      </c>
      <c r="X84" s="648" t="s">
        <v>1125</v>
      </c>
      <c r="Y84" s="639">
        <v>0</v>
      </c>
      <c r="Z84">
        <v>0</v>
      </c>
      <c r="AA84">
        <v>0</v>
      </c>
      <c r="AB84" s="727">
        <v>0</v>
      </c>
      <c r="AC84"/>
      <c r="AD84" s="673" t="s">
        <v>1021</v>
      </c>
      <c r="AE84" s="648" t="s">
        <v>1125</v>
      </c>
      <c r="AF84" s="639">
        <v>0</v>
      </c>
      <c r="AG84">
        <v>0</v>
      </c>
      <c r="AH84">
        <v>0</v>
      </c>
      <c r="AI84" s="727">
        <v>0</v>
      </c>
    </row>
    <row r="85" spans="1:35">
      <c r="A85"/>
      <c r="B85" s="656"/>
      <c r="C85" s="650" t="s">
        <v>812</v>
      </c>
      <c r="D85" s="639">
        <v>0</v>
      </c>
      <c r="E85">
        <v>0</v>
      </c>
      <c r="F85">
        <v>227514.93</v>
      </c>
      <c r="G85" s="727">
        <v>227514.93</v>
      </c>
      <c r="H85"/>
      <c r="I85" s="663"/>
      <c r="J85" s="650" t="s">
        <v>812</v>
      </c>
      <c r="K85" s="639">
        <v>0</v>
      </c>
      <c r="L85">
        <v>0</v>
      </c>
      <c r="M85">
        <v>0</v>
      </c>
      <c r="N85" s="727">
        <v>0</v>
      </c>
      <c r="O85"/>
      <c r="P85" s="644"/>
      <c r="Q85" s="650" t="s">
        <v>812</v>
      </c>
      <c r="R85" s="639">
        <v>0</v>
      </c>
      <c r="S85">
        <v>0</v>
      </c>
      <c r="T85">
        <v>0</v>
      </c>
      <c r="U85" s="727">
        <v>0</v>
      </c>
      <c r="V85"/>
      <c r="W85" s="669"/>
      <c r="X85" s="650" t="s">
        <v>812</v>
      </c>
      <c r="Y85" s="639">
        <v>0</v>
      </c>
      <c r="Z85">
        <v>0</v>
      </c>
      <c r="AA85">
        <v>0</v>
      </c>
      <c r="AB85" s="727">
        <v>0</v>
      </c>
      <c r="AC85"/>
      <c r="AD85" s="675"/>
      <c r="AE85" s="650" t="s">
        <v>812</v>
      </c>
      <c r="AF85" s="639">
        <v>0</v>
      </c>
      <c r="AG85">
        <v>0</v>
      </c>
      <c r="AH85">
        <v>0</v>
      </c>
      <c r="AI85" s="727">
        <v>0</v>
      </c>
    </row>
    <row r="86" spans="1:35" ht="13.8" thickBot="1">
      <c r="A86"/>
      <c r="B86" s="655"/>
      <c r="C86" s="649" t="s">
        <v>813</v>
      </c>
      <c r="D86" s="639">
        <v>0</v>
      </c>
      <c r="E86">
        <v>0</v>
      </c>
      <c r="F86">
        <v>2891066.8</v>
      </c>
      <c r="G86" s="727">
        <v>2891066.8</v>
      </c>
      <c r="H86"/>
      <c r="I86" s="662"/>
      <c r="J86" s="649" t="s">
        <v>813</v>
      </c>
      <c r="K86" s="639">
        <v>0</v>
      </c>
      <c r="L86">
        <v>0</v>
      </c>
      <c r="M86">
        <v>0</v>
      </c>
      <c r="N86" s="727">
        <v>0</v>
      </c>
      <c r="O86"/>
      <c r="P86" s="643"/>
      <c r="Q86" s="649" t="s">
        <v>813</v>
      </c>
      <c r="R86" s="639">
        <v>0</v>
      </c>
      <c r="S86">
        <v>0</v>
      </c>
      <c r="T86">
        <v>0</v>
      </c>
      <c r="U86" s="727">
        <v>0</v>
      </c>
      <c r="V86"/>
      <c r="W86" s="668"/>
      <c r="X86" s="649" t="s">
        <v>813</v>
      </c>
      <c r="Y86" s="639">
        <v>0</v>
      </c>
      <c r="Z86">
        <v>0</v>
      </c>
      <c r="AA86">
        <v>0</v>
      </c>
      <c r="AB86" s="727">
        <v>0</v>
      </c>
      <c r="AC86"/>
      <c r="AD86" s="674"/>
      <c r="AE86" s="649" t="s">
        <v>813</v>
      </c>
      <c r="AF86" s="639">
        <v>0</v>
      </c>
      <c r="AG86">
        <v>0</v>
      </c>
      <c r="AH86">
        <v>0</v>
      </c>
      <c r="AI86" s="727">
        <v>0</v>
      </c>
    </row>
    <row r="87" spans="1:35" ht="13.8" thickBot="1">
      <c r="A87"/>
      <c r="B87" s="657" t="s">
        <v>1371</v>
      </c>
      <c r="C87" s="658"/>
      <c r="D87" s="608">
        <v>0</v>
      </c>
      <c r="E87" s="603">
        <v>0</v>
      </c>
      <c r="F87" s="603">
        <v>3118581.73</v>
      </c>
      <c r="G87" s="737">
        <v>3118581.73</v>
      </c>
      <c r="H87"/>
      <c r="I87" s="664" t="s">
        <v>1371</v>
      </c>
      <c r="J87" s="665"/>
      <c r="K87" s="659">
        <v>0</v>
      </c>
      <c r="L87" s="728">
        <v>0</v>
      </c>
      <c r="M87" s="728">
        <v>0</v>
      </c>
      <c r="N87" s="729">
        <v>0</v>
      </c>
      <c r="O87"/>
      <c r="P87" s="645" t="s">
        <v>1371</v>
      </c>
      <c r="Q87" s="646"/>
      <c r="R87" s="612">
        <v>0</v>
      </c>
      <c r="S87" s="604">
        <v>0</v>
      </c>
      <c r="T87" s="604">
        <v>0</v>
      </c>
      <c r="U87" s="736">
        <v>0</v>
      </c>
      <c r="V87"/>
      <c r="W87" s="670" t="s">
        <v>1371</v>
      </c>
      <c r="X87" s="671"/>
      <c r="Y87" s="613">
        <v>0</v>
      </c>
      <c r="Z87" s="605">
        <v>0</v>
      </c>
      <c r="AA87" s="605">
        <v>0</v>
      </c>
      <c r="AB87" s="738">
        <v>0</v>
      </c>
      <c r="AC87"/>
      <c r="AD87" s="676" t="s">
        <v>1371</v>
      </c>
      <c r="AE87" s="677"/>
      <c r="AF87" s="614">
        <v>0</v>
      </c>
      <c r="AG87" s="606">
        <v>0</v>
      </c>
      <c r="AH87" s="606">
        <v>0</v>
      </c>
      <c r="AI87" s="739">
        <v>0</v>
      </c>
    </row>
    <row r="88" spans="1:35">
      <c r="A88"/>
      <c r="B88" s="654" t="s">
        <v>1022</v>
      </c>
      <c r="C88" s="648" t="s">
        <v>814</v>
      </c>
      <c r="D88" s="639">
        <v>0</v>
      </c>
      <c r="E88">
        <v>0</v>
      </c>
      <c r="F88">
        <v>0</v>
      </c>
      <c r="G88" s="727">
        <v>0</v>
      </c>
      <c r="H88"/>
      <c r="I88" s="661" t="s">
        <v>1022</v>
      </c>
      <c r="J88" s="648" t="s">
        <v>814</v>
      </c>
      <c r="K88" s="639">
        <v>0</v>
      </c>
      <c r="L88">
        <v>0</v>
      </c>
      <c r="M88">
        <v>0</v>
      </c>
      <c r="N88" s="727">
        <v>0</v>
      </c>
      <c r="O88"/>
      <c r="P88" s="642" t="s">
        <v>1022</v>
      </c>
      <c r="Q88" s="648" t="s">
        <v>814</v>
      </c>
      <c r="R88" s="639">
        <v>0</v>
      </c>
      <c r="S88">
        <v>0</v>
      </c>
      <c r="T88">
        <v>0</v>
      </c>
      <c r="U88" s="727">
        <v>0</v>
      </c>
      <c r="V88"/>
      <c r="W88" s="667" t="s">
        <v>1022</v>
      </c>
      <c r="X88" s="648" t="s">
        <v>814</v>
      </c>
      <c r="Y88" s="639">
        <v>0</v>
      </c>
      <c r="Z88">
        <v>0</v>
      </c>
      <c r="AA88">
        <v>0</v>
      </c>
      <c r="AB88" s="727">
        <v>0</v>
      </c>
      <c r="AC88"/>
      <c r="AD88" s="673" t="s">
        <v>1022</v>
      </c>
      <c r="AE88" s="648" t="s">
        <v>814</v>
      </c>
      <c r="AF88" s="639">
        <v>0</v>
      </c>
      <c r="AG88">
        <v>0</v>
      </c>
      <c r="AH88">
        <v>0</v>
      </c>
      <c r="AI88" s="727">
        <v>0</v>
      </c>
    </row>
    <row r="89" spans="1:35">
      <c r="A89"/>
      <c r="B89" s="656"/>
      <c r="C89" s="650" t="s">
        <v>815</v>
      </c>
      <c r="D89" s="639">
        <v>-14628596.549999997</v>
      </c>
      <c r="E89">
        <v>-171.49</v>
      </c>
      <c r="F89">
        <v>0</v>
      </c>
      <c r="G89" s="727">
        <v>-14628768.039999997</v>
      </c>
      <c r="H89"/>
      <c r="I89" s="663"/>
      <c r="J89" s="650" t="s">
        <v>815</v>
      </c>
      <c r="K89" s="639">
        <v>4500</v>
      </c>
      <c r="L89">
        <v>0</v>
      </c>
      <c r="M89">
        <v>0</v>
      </c>
      <c r="N89" s="727">
        <v>4500</v>
      </c>
      <c r="O89"/>
      <c r="P89" s="644"/>
      <c r="Q89" s="650" t="s">
        <v>815</v>
      </c>
      <c r="R89" s="639">
        <v>0</v>
      </c>
      <c r="S89">
        <v>0</v>
      </c>
      <c r="T89">
        <v>0</v>
      </c>
      <c r="U89" s="727">
        <v>0</v>
      </c>
      <c r="V89"/>
      <c r="W89" s="669"/>
      <c r="X89" s="650" t="s">
        <v>815</v>
      </c>
      <c r="Y89" s="639">
        <v>0</v>
      </c>
      <c r="Z89">
        <v>0</v>
      </c>
      <c r="AA89">
        <v>0</v>
      </c>
      <c r="AB89" s="727">
        <v>0</v>
      </c>
      <c r="AC89"/>
      <c r="AD89" s="675"/>
      <c r="AE89" s="650" t="s">
        <v>815</v>
      </c>
      <c r="AF89" s="639">
        <v>0</v>
      </c>
      <c r="AG89">
        <v>0</v>
      </c>
      <c r="AH89">
        <v>0</v>
      </c>
      <c r="AI89" s="727">
        <v>0</v>
      </c>
    </row>
    <row r="90" spans="1:35">
      <c r="A90"/>
      <c r="B90" s="656"/>
      <c r="C90" s="650" t="s">
        <v>816</v>
      </c>
      <c r="D90" s="639">
        <v>18890893.169999998</v>
      </c>
      <c r="E90">
        <v>171.49</v>
      </c>
      <c r="F90">
        <v>0</v>
      </c>
      <c r="G90" s="727">
        <v>18891064.659999996</v>
      </c>
      <c r="H90"/>
      <c r="I90" s="663"/>
      <c r="J90" s="650" t="s">
        <v>816</v>
      </c>
      <c r="K90" s="639">
        <v>0</v>
      </c>
      <c r="L90">
        <v>0</v>
      </c>
      <c r="M90">
        <v>0</v>
      </c>
      <c r="N90" s="727">
        <v>0</v>
      </c>
      <c r="O90"/>
      <c r="P90" s="644"/>
      <c r="Q90" s="650" t="s">
        <v>816</v>
      </c>
      <c r="R90" s="639">
        <v>0</v>
      </c>
      <c r="S90">
        <v>0</v>
      </c>
      <c r="T90">
        <v>0</v>
      </c>
      <c r="U90" s="727">
        <v>0</v>
      </c>
      <c r="V90"/>
      <c r="W90" s="669"/>
      <c r="X90" s="650" t="s">
        <v>816</v>
      </c>
      <c r="Y90" s="639">
        <v>0</v>
      </c>
      <c r="Z90">
        <v>0</v>
      </c>
      <c r="AA90">
        <v>0</v>
      </c>
      <c r="AB90" s="727">
        <v>0</v>
      </c>
      <c r="AC90"/>
      <c r="AD90" s="675"/>
      <c r="AE90" s="650" t="s">
        <v>816</v>
      </c>
      <c r="AF90" s="639">
        <v>0</v>
      </c>
      <c r="AG90">
        <v>0</v>
      </c>
      <c r="AH90">
        <v>0</v>
      </c>
      <c r="AI90" s="727">
        <v>0</v>
      </c>
    </row>
    <row r="91" spans="1:35">
      <c r="A91"/>
      <c r="B91" s="656"/>
      <c r="C91" s="650" t="s">
        <v>817</v>
      </c>
      <c r="D91" s="639">
        <v>0</v>
      </c>
      <c r="E91">
        <v>0</v>
      </c>
      <c r="F91">
        <v>0</v>
      </c>
      <c r="G91" s="727">
        <v>0</v>
      </c>
      <c r="H91"/>
      <c r="I91" s="663"/>
      <c r="J91" s="650" t="s">
        <v>817</v>
      </c>
      <c r="K91" s="639">
        <v>0</v>
      </c>
      <c r="L91">
        <v>0</v>
      </c>
      <c r="M91">
        <v>0</v>
      </c>
      <c r="N91" s="727">
        <v>0</v>
      </c>
      <c r="O91"/>
      <c r="P91" s="644"/>
      <c r="Q91" s="650" t="s">
        <v>817</v>
      </c>
      <c r="R91" s="639">
        <v>0</v>
      </c>
      <c r="S91">
        <v>0</v>
      </c>
      <c r="T91">
        <v>0</v>
      </c>
      <c r="U91" s="727">
        <v>0</v>
      </c>
      <c r="V91"/>
      <c r="W91" s="669"/>
      <c r="X91" s="650" t="s">
        <v>817</v>
      </c>
      <c r="Y91" s="639">
        <v>0</v>
      </c>
      <c r="Z91">
        <v>0</v>
      </c>
      <c r="AA91">
        <v>0</v>
      </c>
      <c r="AB91" s="727">
        <v>0</v>
      </c>
      <c r="AC91"/>
      <c r="AD91" s="675"/>
      <c r="AE91" s="650" t="s">
        <v>817</v>
      </c>
      <c r="AF91" s="639">
        <v>0</v>
      </c>
      <c r="AG91">
        <v>0</v>
      </c>
      <c r="AH91">
        <v>0</v>
      </c>
      <c r="AI91" s="727">
        <v>0</v>
      </c>
    </row>
    <row r="92" spans="1:35">
      <c r="A92"/>
      <c r="B92" s="656"/>
      <c r="C92" s="650" t="s">
        <v>1177</v>
      </c>
      <c r="D92" s="639">
        <v>0</v>
      </c>
      <c r="E92">
        <v>0</v>
      </c>
      <c r="F92">
        <v>0</v>
      </c>
      <c r="G92" s="727">
        <v>0</v>
      </c>
      <c r="H92"/>
      <c r="I92" s="663"/>
      <c r="J92" s="650" t="s">
        <v>1177</v>
      </c>
      <c r="K92" s="639">
        <v>0</v>
      </c>
      <c r="L92">
        <v>0</v>
      </c>
      <c r="M92">
        <v>0</v>
      </c>
      <c r="N92" s="727">
        <v>0</v>
      </c>
      <c r="O92"/>
      <c r="P92" s="644"/>
      <c r="Q92" s="650" t="s">
        <v>1177</v>
      </c>
      <c r="R92" s="639">
        <v>0</v>
      </c>
      <c r="S92">
        <v>0</v>
      </c>
      <c r="T92">
        <v>0</v>
      </c>
      <c r="U92" s="727">
        <v>0</v>
      </c>
      <c r="V92"/>
      <c r="W92" s="669"/>
      <c r="X92" s="650" t="s">
        <v>1177</v>
      </c>
      <c r="Y92" s="639">
        <v>0</v>
      </c>
      <c r="Z92">
        <v>0</v>
      </c>
      <c r="AA92">
        <v>0</v>
      </c>
      <c r="AB92" s="727">
        <v>0</v>
      </c>
      <c r="AC92"/>
      <c r="AD92" s="675"/>
      <c r="AE92" s="650" t="s">
        <v>1177</v>
      </c>
      <c r="AF92" s="639">
        <v>0</v>
      </c>
      <c r="AG92">
        <v>0</v>
      </c>
      <c r="AH92">
        <v>0</v>
      </c>
      <c r="AI92" s="727">
        <v>0</v>
      </c>
    </row>
    <row r="93" spans="1:35" ht="13.8" thickBot="1">
      <c r="A93"/>
      <c r="B93" s="655"/>
      <c r="C93" s="649" t="s">
        <v>1178</v>
      </c>
      <c r="D93" s="639">
        <v>0</v>
      </c>
      <c r="E93">
        <v>0</v>
      </c>
      <c r="F93">
        <v>0</v>
      </c>
      <c r="G93" s="727">
        <v>0</v>
      </c>
      <c r="H93"/>
      <c r="I93" s="662"/>
      <c r="J93" s="649" t="s">
        <v>1178</v>
      </c>
      <c r="K93" s="639">
        <v>0</v>
      </c>
      <c r="L93">
        <v>0</v>
      </c>
      <c r="M93">
        <v>0</v>
      </c>
      <c r="N93" s="727">
        <v>0</v>
      </c>
      <c r="O93"/>
      <c r="P93" s="643"/>
      <c r="Q93" s="649" t="s">
        <v>1178</v>
      </c>
      <c r="R93" s="639">
        <v>0</v>
      </c>
      <c r="S93">
        <v>0</v>
      </c>
      <c r="T93">
        <v>0</v>
      </c>
      <c r="U93" s="727">
        <v>0</v>
      </c>
      <c r="V93"/>
      <c r="W93" s="668"/>
      <c r="X93" s="649" t="s">
        <v>1178</v>
      </c>
      <c r="Y93" s="639">
        <v>0</v>
      </c>
      <c r="Z93">
        <v>0</v>
      </c>
      <c r="AA93">
        <v>0</v>
      </c>
      <c r="AB93" s="727">
        <v>0</v>
      </c>
      <c r="AC93"/>
      <c r="AD93" s="674"/>
      <c r="AE93" s="649" t="s">
        <v>1178</v>
      </c>
      <c r="AF93" s="639">
        <v>0</v>
      </c>
      <c r="AG93">
        <v>0</v>
      </c>
      <c r="AH93">
        <v>0</v>
      </c>
      <c r="AI93" s="727">
        <v>0</v>
      </c>
    </row>
    <row r="94" spans="1:35" ht="13.8" thickBot="1">
      <c r="A94"/>
      <c r="B94" s="657" t="s">
        <v>1372</v>
      </c>
      <c r="C94" s="658"/>
      <c r="D94" s="608">
        <v>4262296.620000001</v>
      </c>
      <c r="E94" s="603">
        <v>0</v>
      </c>
      <c r="F94" s="603">
        <v>0</v>
      </c>
      <c r="G94" s="737">
        <v>4262296.6199999992</v>
      </c>
      <c r="H94"/>
      <c r="I94" s="664" t="s">
        <v>1372</v>
      </c>
      <c r="J94" s="665"/>
      <c r="K94" s="659">
        <v>4500</v>
      </c>
      <c r="L94" s="728">
        <v>0</v>
      </c>
      <c r="M94" s="728">
        <v>0</v>
      </c>
      <c r="N94" s="729">
        <v>4500</v>
      </c>
      <c r="O94"/>
      <c r="P94" s="645" t="s">
        <v>1372</v>
      </c>
      <c r="Q94" s="646"/>
      <c r="R94" s="612">
        <v>0</v>
      </c>
      <c r="S94" s="604">
        <v>0</v>
      </c>
      <c r="T94" s="604">
        <v>0</v>
      </c>
      <c r="U94" s="736">
        <v>0</v>
      </c>
      <c r="V94"/>
      <c r="W94" s="670" t="s">
        <v>1372</v>
      </c>
      <c r="X94" s="671"/>
      <c r="Y94" s="613">
        <v>0</v>
      </c>
      <c r="Z94" s="605">
        <v>0</v>
      </c>
      <c r="AA94" s="605">
        <v>0</v>
      </c>
      <c r="AB94" s="738">
        <v>0</v>
      </c>
      <c r="AC94"/>
      <c r="AD94" s="676" t="s">
        <v>1372</v>
      </c>
      <c r="AE94" s="677"/>
      <c r="AF94" s="614">
        <v>0</v>
      </c>
      <c r="AG94" s="606">
        <v>0</v>
      </c>
      <c r="AH94" s="606">
        <v>0</v>
      </c>
      <c r="AI94" s="739">
        <v>0</v>
      </c>
    </row>
    <row r="95" spans="1:35">
      <c r="A95"/>
      <c r="B95" s="654" t="s">
        <v>1023</v>
      </c>
      <c r="C95" s="648" t="s">
        <v>822</v>
      </c>
      <c r="D95" s="639">
        <v>0</v>
      </c>
      <c r="E95">
        <v>0</v>
      </c>
      <c r="F95">
        <v>0</v>
      </c>
      <c r="G95" s="727">
        <v>0</v>
      </c>
      <c r="H95"/>
      <c r="I95" s="661" t="s">
        <v>1023</v>
      </c>
      <c r="J95" s="648" t="s">
        <v>822</v>
      </c>
      <c r="K95" s="639">
        <v>0</v>
      </c>
      <c r="L95">
        <v>0</v>
      </c>
      <c r="M95">
        <v>0</v>
      </c>
      <c r="N95" s="727">
        <v>0</v>
      </c>
      <c r="O95"/>
      <c r="P95" s="642" t="s">
        <v>1023</v>
      </c>
      <c r="Q95" s="648" t="s">
        <v>822</v>
      </c>
      <c r="R95" s="639">
        <v>0</v>
      </c>
      <c r="S95">
        <v>0</v>
      </c>
      <c r="T95">
        <v>0</v>
      </c>
      <c r="U95" s="727">
        <v>0</v>
      </c>
      <c r="V95"/>
      <c r="W95" s="667" t="s">
        <v>1023</v>
      </c>
      <c r="X95" s="648" t="s">
        <v>822</v>
      </c>
      <c r="Y95" s="639">
        <v>0</v>
      </c>
      <c r="Z95">
        <v>0</v>
      </c>
      <c r="AA95">
        <v>0</v>
      </c>
      <c r="AB95" s="727">
        <v>0</v>
      </c>
      <c r="AC95"/>
      <c r="AD95" s="673" t="s">
        <v>1023</v>
      </c>
      <c r="AE95" s="648" t="s">
        <v>822</v>
      </c>
      <c r="AF95" s="639">
        <v>0</v>
      </c>
      <c r="AG95">
        <v>0</v>
      </c>
      <c r="AH95">
        <v>0</v>
      </c>
      <c r="AI95" s="727">
        <v>0</v>
      </c>
    </row>
    <row r="96" spans="1:35">
      <c r="A96"/>
      <c r="B96" s="656"/>
      <c r="C96" s="650" t="s">
        <v>821</v>
      </c>
      <c r="D96" s="639">
        <v>1979354.0200010298</v>
      </c>
      <c r="E96">
        <v>0</v>
      </c>
      <c r="F96">
        <v>0</v>
      </c>
      <c r="G96" s="727">
        <v>1979354.0200010298</v>
      </c>
      <c r="H96"/>
      <c r="I96" s="663"/>
      <c r="J96" s="650" t="s">
        <v>821</v>
      </c>
      <c r="K96" s="639">
        <v>0</v>
      </c>
      <c r="L96">
        <v>0</v>
      </c>
      <c r="M96">
        <v>0</v>
      </c>
      <c r="N96" s="727">
        <v>0</v>
      </c>
      <c r="O96"/>
      <c r="P96" s="644"/>
      <c r="Q96" s="650" t="s">
        <v>821</v>
      </c>
      <c r="R96" s="639">
        <v>0</v>
      </c>
      <c r="S96">
        <v>0</v>
      </c>
      <c r="T96">
        <v>0</v>
      </c>
      <c r="U96" s="727">
        <v>0</v>
      </c>
      <c r="V96"/>
      <c r="W96" s="669"/>
      <c r="X96" s="650" t="s">
        <v>821</v>
      </c>
      <c r="Y96" s="639">
        <v>0</v>
      </c>
      <c r="Z96">
        <v>0</v>
      </c>
      <c r="AA96">
        <v>0</v>
      </c>
      <c r="AB96" s="727">
        <v>0</v>
      </c>
      <c r="AC96"/>
      <c r="AD96" s="675"/>
      <c r="AE96" s="650" t="s">
        <v>821</v>
      </c>
      <c r="AF96" s="639">
        <v>882281.4800000001</v>
      </c>
      <c r="AG96">
        <v>0</v>
      </c>
      <c r="AH96">
        <v>0</v>
      </c>
      <c r="AI96" s="727">
        <v>882281.4800000001</v>
      </c>
    </row>
    <row r="97" spans="1:35">
      <c r="A97"/>
      <c r="B97" s="656"/>
      <c r="C97" s="650" t="s">
        <v>818</v>
      </c>
      <c r="D97" s="639">
        <v>1341079.0599999996</v>
      </c>
      <c r="E97">
        <v>0</v>
      </c>
      <c r="F97">
        <v>0</v>
      </c>
      <c r="G97" s="727">
        <v>1341079.0599999996</v>
      </c>
      <c r="H97"/>
      <c r="I97" s="663"/>
      <c r="J97" s="650" t="s">
        <v>818</v>
      </c>
      <c r="K97" s="639">
        <v>0</v>
      </c>
      <c r="L97">
        <v>0</v>
      </c>
      <c r="M97">
        <v>0</v>
      </c>
      <c r="N97" s="727">
        <v>0</v>
      </c>
      <c r="O97"/>
      <c r="P97" s="644"/>
      <c r="Q97" s="650" t="s">
        <v>818</v>
      </c>
      <c r="R97" s="639">
        <v>0</v>
      </c>
      <c r="S97">
        <v>0</v>
      </c>
      <c r="T97">
        <v>0</v>
      </c>
      <c r="U97" s="727">
        <v>0</v>
      </c>
      <c r="V97"/>
      <c r="W97" s="669"/>
      <c r="X97" s="650" t="s">
        <v>818</v>
      </c>
      <c r="Y97" s="639">
        <v>0</v>
      </c>
      <c r="Z97">
        <v>0</v>
      </c>
      <c r="AA97">
        <v>0</v>
      </c>
      <c r="AB97" s="727">
        <v>0</v>
      </c>
      <c r="AC97"/>
      <c r="AD97" s="675"/>
      <c r="AE97" s="650" t="s">
        <v>818</v>
      </c>
      <c r="AF97" s="639">
        <v>0</v>
      </c>
      <c r="AG97">
        <v>0</v>
      </c>
      <c r="AH97">
        <v>0</v>
      </c>
      <c r="AI97" s="727">
        <v>0</v>
      </c>
    </row>
    <row r="98" spans="1:35">
      <c r="A98"/>
      <c r="B98" s="656"/>
      <c r="C98" s="650" t="s">
        <v>819</v>
      </c>
      <c r="D98" s="639">
        <v>953061.00999999978</v>
      </c>
      <c r="E98">
        <v>0</v>
      </c>
      <c r="F98">
        <v>0</v>
      </c>
      <c r="G98" s="727">
        <v>953061.00999999978</v>
      </c>
      <c r="H98"/>
      <c r="I98" s="663"/>
      <c r="J98" s="650" t="s">
        <v>819</v>
      </c>
      <c r="K98" s="639">
        <v>0</v>
      </c>
      <c r="L98">
        <v>0</v>
      </c>
      <c r="M98">
        <v>0</v>
      </c>
      <c r="N98" s="727">
        <v>0</v>
      </c>
      <c r="O98"/>
      <c r="P98" s="644"/>
      <c r="Q98" s="650" t="s">
        <v>819</v>
      </c>
      <c r="R98" s="639">
        <v>0</v>
      </c>
      <c r="S98">
        <v>0</v>
      </c>
      <c r="T98">
        <v>0</v>
      </c>
      <c r="U98" s="727">
        <v>0</v>
      </c>
      <c r="V98"/>
      <c r="W98" s="669"/>
      <c r="X98" s="650" t="s">
        <v>819</v>
      </c>
      <c r="Y98" s="639">
        <v>0</v>
      </c>
      <c r="Z98">
        <v>0</v>
      </c>
      <c r="AA98">
        <v>0</v>
      </c>
      <c r="AB98" s="727">
        <v>0</v>
      </c>
      <c r="AC98"/>
      <c r="AD98" s="675"/>
      <c r="AE98" s="650" t="s">
        <v>819</v>
      </c>
      <c r="AF98" s="639">
        <v>273427.28000000003</v>
      </c>
      <c r="AG98">
        <v>0</v>
      </c>
      <c r="AH98">
        <v>0</v>
      </c>
      <c r="AI98" s="727">
        <v>273427.28000000003</v>
      </c>
    </row>
    <row r="99" spans="1:35" ht="13.8" thickBot="1">
      <c r="A99"/>
      <c r="B99" s="655"/>
      <c r="C99" s="649" t="s">
        <v>820</v>
      </c>
      <c r="D99" s="639">
        <v>0</v>
      </c>
      <c r="E99">
        <v>0</v>
      </c>
      <c r="F99">
        <v>0</v>
      </c>
      <c r="G99" s="727">
        <v>0</v>
      </c>
      <c r="H99"/>
      <c r="I99" s="662"/>
      <c r="J99" s="649" t="s">
        <v>820</v>
      </c>
      <c r="K99" s="639">
        <v>0</v>
      </c>
      <c r="L99">
        <v>0</v>
      </c>
      <c r="M99">
        <v>0</v>
      </c>
      <c r="N99" s="727">
        <v>0</v>
      </c>
      <c r="O99"/>
      <c r="P99" s="643"/>
      <c r="Q99" s="649" t="s">
        <v>820</v>
      </c>
      <c r="R99" s="639">
        <v>0</v>
      </c>
      <c r="S99">
        <v>0</v>
      </c>
      <c r="T99">
        <v>0</v>
      </c>
      <c r="U99" s="727">
        <v>0</v>
      </c>
      <c r="V99"/>
      <c r="W99" s="668"/>
      <c r="X99" s="649" t="s">
        <v>820</v>
      </c>
      <c r="Y99" s="639">
        <v>0</v>
      </c>
      <c r="Z99">
        <v>0</v>
      </c>
      <c r="AA99">
        <v>0</v>
      </c>
      <c r="AB99" s="727">
        <v>0</v>
      </c>
      <c r="AC99"/>
      <c r="AD99" s="674"/>
      <c r="AE99" s="649" t="s">
        <v>820</v>
      </c>
      <c r="AF99" s="639">
        <v>0</v>
      </c>
      <c r="AG99">
        <v>0</v>
      </c>
      <c r="AH99">
        <v>0</v>
      </c>
      <c r="AI99" s="727">
        <v>0</v>
      </c>
    </row>
    <row r="100" spans="1:35" ht="13.8" thickBot="1">
      <c r="A100"/>
      <c r="B100" s="657" t="s">
        <v>1373</v>
      </c>
      <c r="C100" s="658"/>
      <c r="D100" s="608">
        <v>4273494.090001029</v>
      </c>
      <c r="E100" s="603">
        <v>0</v>
      </c>
      <c r="F100" s="603">
        <v>0</v>
      </c>
      <c r="G100" s="737">
        <v>4273494.090001029</v>
      </c>
      <c r="H100"/>
      <c r="I100" s="664" t="s">
        <v>1373</v>
      </c>
      <c r="J100" s="665"/>
      <c r="K100" s="659">
        <v>0</v>
      </c>
      <c r="L100" s="728">
        <v>0</v>
      </c>
      <c r="M100" s="728">
        <v>0</v>
      </c>
      <c r="N100" s="729">
        <v>0</v>
      </c>
      <c r="O100"/>
      <c r="P100" s="645" t="s">
        <v>1373</v>
      </c>
      <c r="Q100" s="646"/>
      <c r="R100" s="612">
        <v>0</v>
      </c>
      <c r="S100" s="604">
        <v>0</v>
      </c>
      <c r="T100" s="604">
        <v>0</v>
      </c>
      <c r="U100" s="736">
        <v>0</v>
      </c>
      <c r="V100"/>
      <c r="W100" s="670" t="s">
        <v>1373</v>
      </c>
      <c r="X100" s="671"/>
      <c r="Y100" s="613">
        <v>0</v>
      </c>
      <c r="Z100" s="605">
        <v>0</v>
      </c>
      <c r="AA100" s="605">
        <v>0</v>
      </c>
      <c r="AB100" s="738">
        <v>0</v>
      </c>
      <c r="AC100"/>
      <c r="AD100" s="676" t="s">
        <v>1373</v>
      </c>
      <c r="AE100" s="677"/>
      <c r="AF100" s="614">
        <v>1155708.7600000002</v>
      </c>
      <c r="AG100" s="606">
        <v>0</v>
      </c>
      <c r="AH100" s="606">
        <v>0</v>
      </c>
      <c r="AI100" s="739">
        <v>1155708.7600000002</v>
      </c>
    </row>
    <row r="101" spans="1:35">
      <c r="A101"/>
      <c r="B101" s="654" t="s">
        <v>1024</v>
      </c>
      <c r="C101" s="648" t="s">
        <v>823</v>
      </c>
      <c r="D101" s="639">
        <v>0</v>
      </c>
      <c r="E101">
        <v>0</v>
      </c>
      <c r="F101">
        <v>0</v>
      </c>
      <c r="G101" s="727">
        <v>0</v>
      </c>
      <c r="H101"/>
      <c r="I101" s="661" t="s">
        <v>1024</v>
      </c>
      <c r="J101" s="648" t="s">
        <v>823</v>
      </c>
      <c r="K101" s="639">
        <v>0</v>
      </c>
      <c r="L101">
        <v>0</v>
      </c>
      <c r="M101">
        <v>0</v>
      </c>
      <c r="N101" s="727">
        <v>0</v>
      </c>
      <c r="O101"/>
      <c r="P101" s="642" t="s">
        <v>1024</v>
      </c>
      <c r="Q101" s="648" t="s">
        <v>823</v>
      </c>
      <c r="R101" s="639">
        <v>0</v>
      </c>
      <c r="S101">
        <v>0</v>
      </c>
      <c r="T101">
        <v>0</v>
      </c>
      <c r="U101" s="727">
        <v>0</v>
      </c>
      <c r="V101"/>
      <c r="W101" s="667" t="s">
        <v>1024</v>
      </c>
      <c r="X101" s="648" t="s">
        <v>823</v>
      </c>
      <c r="Y101" s="639">
        <v>0</v>
      </c>
      <c r="Z101">
        <v>0</v>
      </c>
      <c r="AA101">
        <v>0</v>
      </c>
      <c r="AB101" s="727">
        <v>0</v>
      </c>
      <c r="AC101"/>
      <c r="AD101" s="673" t="s">
        <v>1024</v>
      </c>
      <c r="AE101" s="648" t="s">
        <v>823</v>
      </c>
      <c r="AF101" s="639">
        <v>0</v>
      </c>
      <c r="AG101">
        <v>0</v>
      </c>
      <c r="AH101">
        <v>0</v>
      </c>
      <c r="AI101" s="727">
        <v>0</v>
      </c>
    </row>
    <row r="102" spans="1:35">
      <c r="A102"/>
      <c r="B102" s="656"/>
      <c r="C102" s="650" t="s">
        <v>267</v>
      </c>
      <c r="D102" s="639">
        <v>0</v>
      </c>
      <c r="E102">
        <v>0</v>
      </c>
      <c r="F102">
        <v>0</v>
      </c>
      <c r="G102" s="727">
        <v>0</v>
      </c>
      <c r="H102"/>
      <c r="I102" s="663"/>
      <c r="J102" s="650" t="s">
        <v>267</v>
      </c>
      <c r="K102" s="639">
        <v>0</v>
      </c>
      <c r="L102">
        <v>0</v>
      </c>
      <c r="M102">
        <v>0</v>
      </c>
      <c r="N102" s="727">
        <v>0</v>
      </c>
      <c r="O102"/>
      <c r="P102" s="644"/>
      <c r="Q102" s="650" t="s">
        <v>267</v>
      </c>
      <c r="R102" s="639">
        <v>0</v>
      </c>
      <c r="S102">
        <v>0</v>
      </c>
      <c r="T102">
        <v>0</v>
      </c>
      <c r="U102" s="727">
        <v>0</v>
      </c>
      <c r="V102"/>
      <c r="W102" s="669"/>
      <c r="X102" s="650" t="s">
        <v>267</v>
      </c>
      <c r="Y102" s="639">
        <v>0</v>
      </c>
      <c r="Z102">
        <v>0</v>
      </c>
      <c r="AA102">
        <v>0</v>
      </c>
      <c r="AB102" s="727">
        <v>0</v>
      </c>
      <c r="AC102"/>
      <c r="AD102" s="675"/>
      <c r="AE102" s="650" t="s">
        <v>267</v>
      </c>
      <c r="AF102" s="639">
        <v>0</v>
      </c>
      <c r="AG102">
        <v>0</v>
      </c>
      <c r="AH102">
        <v>0</v>
      </c>
      <c r="AI102" s="727">
        <v>0</v>
      </c>
    </row>
    <row r="103" spans="1:35">
      <c r="A103"/>
      <c r="B103" s="656"/>
      <c r="C103" s="650" t="s">
        <v>1179</v>
      </c>
      <c r="D103" s="639">
        <v>0</v>
      </c>
      <c r="E103">
        <v>0</v>
      </c>
      <c r="F103">
        <v>0</v>
      </c>
      <c r="G103" s="727">
        <v>0</v>
      </c>
      <c r="H103"/>
      <c r="I103" s="663"/>
      <c r="J103" s="650" t="s">
        <v>1179</v>
      </c>
      <c r="K103" s="639">
        <v>0</v>
      </c>
      <c r="L103">
        <v>0</v>
      </c>
      <c r="M103">
        <v>0</v>
      </c>
      <c r="N103" s="727">
        <v>0</v>
      </c>
      <c r="O103"/>
      <c r="P103" s="644"/>
      <c r="Q103" s="650" t="s">
        <v>1179</v>
      </c>
      <c r="R103" s="639">
        <v>0</v>
      </c>
      <c r="S103">
        <v>0</v>
      </c>
      <c r="T103">
        <v>0</v>
      </c>
      <c r="U103" s="727">
        <v>0</v>
      </c>
      <c r="V103"/>
      <c r="W103" s="669"/>
      <c r="X103" s="650" t="s">
        <v>1179</v>
      </c>
      <c r="Y103" s="639">
        <v>0</v>
      </c>
      <c r="Z103">
        <v>0</v>
      </c>
      <c r="AA103">
        <v>0</v>
      </c>
      <c r="AB103" s="727">
        <v>0</v>
      </c>
      <c r="AC103"/>
      <c r="AD103" s="675"/>
      <c r="AE103" s="650" t="s">
        <v>1179</v>
      </c>
      <c r="AF103" s="639">
        <v>0</v>
      </c>
      <c r="AG103">
        <v>0</v>
      </c>
      <c r="AH103">
        <v>0</v>
      </c>
      <c r="AI103" s="727">
        <v>0</v>
      </c>
    </row>
    <row r="104" spans="1:35" ht="13.8" thickBot="1">
      <c r="A104"/>
      <c r="B104" s="655"/>
      <c r="C104" s="649" t="s">
        <v>1180</v>
      </c>
      <c r="D104" s="639">
        <v>0</v>
      </c>
      <c r="E104">
        <v>0</v>
      </c>
      <c r="F104">
        <v>0</v>
      </c>
      <c r="G104" s="727">
        <v>0</v>
      </c>
      <c r="H104"/>
      <c r="I104" s="662"/>
      <c r="J104" s="649" t="s">
        <v>1180</v>
      </c>
      <c r="K104" s="639">
        <v>0</v>
      </c>
      <c r="L104">
        <v>0</v>
      </c>
      <c r="M104">
        <v>0</v>
      </c>
      <c r="N104" s="727">
        <v>0</v>
      </c>
      <c r="O104"/>
      <c r="P104" s="643"/>
      <c r="Q104" s="649" t="s">
        <v>1180</v>
      </c>
      <c r="R104" s="639">
        <v>0</v>
      </c>
      <c r="S104">
        <v>0</v>
      </c>
      <c r="T104">
        <v>0</v>
      </c>
      <c r="U104" s="727">
        <v>0</v>
      </c>
      <c r="V104"/>
      <c r="W104" s="668"/>
      <c r="X104" s="649" t="s">
        <v>1180</v>
      </c>
      <c r="Y104" s="639">
        <v>0</v>
      </c>
      <c r="Z104">
        <v>0</v>
      </c>
      <c r="AA104">
        <v>0</v>
      </c>
      <c r="AB104" s="727">
        <v>0</v>
      </c>
      <c r="AC104"/>
      <c r="AD104" s="674"/>
      <c r="AE104" s="649" t="s">
        <v>1180</v>
      </c>
      <c r="AF104" s="639">
        <v>0</v>
      </c>
      <c r="AG104">
        <v>0</v>
      </c>
      <c r="AH104">
        <v>0</v>
      </c>
      <c r="AI104" s="727">
        <v>0</v>
      </c>
    </row>
    <row r="105" spans="1:35" ht="13.8" thickBot="1">
      <c r="A105"/>
      <c r="B105" s="657" t="s">
        <v>1374</v>
      </c>
      <c r="C105" s="658"/>
      <c r="D105" s="608">
        <v>0</v>
      </c>
      <c r="E105" s="603">
        <v>0</v>
      </c>
      <c r="F105" s="603">
        <v>0</v>
      </c>
      <c r="G105" s="737">
        <v>0</v>
      </c>
      <c r="H105"/>
      <c r="I105" s="664" t="s">
        <v>1374</v>
      </c>
      <c r="J105" s="665"/>
      <c r="K105" s="659">
        <v>0</v>
      </c>
      <c r="L105" s="728">
        <v>0</v>
      </c>
      <c r="M105" s="728">
        <v>0</v>
      </c>
      <c r="N105" s="729">
        <v>0</v>
      </c>
      <c r="O105"/>
      <c r="P105" s="645" t="s">
        <v>1374</v>
      </c>
      <c r="Q105" s="646"/>
      <c r="R105" s="612">
        <v>0</v>
      </c>
      <c r="S105" s="604">
        <v>0</v>
      </c>
      <c r="T105" s="604">
        <v>0</v>
      </c>
      <c r="U105" s="736">
        <v>0</v>
      </c>
      <c r="V105"/>
      <c r="W105" s="670" t="s">
        <v>1374</v>
      </c>
      <c r="X105" s="671"/>
      <c r="Y105" s="613">
        <v>0</v>
      </c>
      <c r="Z105" s="605">
        <v>0</v>
      </c>
      <c r="AA105" s="605">
        <v>0</v>
      </c>
      <c r="AB105" s="738">
        <v>0</v>
      </c>
      <c r="AC105"/>
      <c r="AD105" s="676" t="s">
        <v>1374</v>
      </c>
      <c r="AE105" s="677"/>
      <c r="AF105" s="614">
        <v>0</v>
      </c>
      <c r="AG105" s="606">
        <v>0</v>
      </c>
      <c r="AH105" s="606">
        <v>0</v>
      </c>
      <c r="AI105" s="739">
        <v>0</v>
      </c>
    </row>
    <row r="106" spans="1:35">
      <c r="A106"/>
      <c r="B106" s="654" t="s">
        <v>1025</v>
      </c>
      <c r="C106" s="648" t="s">
        <v>824</v>
      </c>
      <c r="D106" s="639">
        <v>0</v>
      </c>
      <c r="E106">
        <v>0</v>
      </c>
      <c r="F106">
        <v>0</v>
      </c>
      <c r="G106" s="727">
        <v>0</v>
      </c>
      <c r="H106"/>
      <c r="I106" s="661" t="s">
        <v>1025</v>
      </c>
      <c r="J106" s="648" t="s">
        <v>824</v>
      </c>
      <c r="K106" s="639">
        <v>0</v>
      </c>
      <c r="L106">
        <v>0</v>
      </c>
      <c r="M106">
        <v>0</v>
      </c>
      <c r="N106" s="727">
        <v>0</v>
      </c>
      <c r="O106"/>
      <c r="P106" s="642" t="s">
        <v>1025</v>
      </c>
      <c r="Q106" s="648" t="s">
        <v>824</v>
      </c>
      <c r="R106" s="639">
        <v>0</v>
      </c>
      <c r="S106">
        <v>0</v>
      </c>
      <c r="T106">
        <v>0</v>
      </c>
      <c r="U106" s="727">
        <v>0</v>
      </c>
      <c r="V106"/>
      <c r="W106" s="667" t="s">
        <v>1025</v>
      </c>
      <c r="X106" s="648" t="s">
        <v>824</v>
      </c>
      <c r="Y106" s="639">
        <v>0</v>
      </c>
      <c r="Z106">
        <v>0</v>
      </c>
      <c r="AA106">
        <v>0</v>
      </c>
      <c r="AB106" s="727">
        <v>0</v>
      </c>
      <c r="AC106"/>
      <c r="AD106" s="673" t="s">
        <v>1025</v>
      </c>
      <c r="AE106" s="648" t="s">
        <v>824</v>
      </c>
      <c r="AF106" s="639">
        <v>0</v>
      </c>
      <c r="AG106">
        <v>0</v>
      </c>
      <c r="AH106">
        <v>0</v>
      </c>
      <c r="AI106" s="727">
        <v>0</v>
      </c>
    </row>
    <row r="107" spans="1:35">
      <c r="A107"/>
      <c r="B107" s="656"/>
      <c r="C107" s="650" t="s">
        <v>837</v>
      </c>
      <c r="D107" s="639">
        <v>0</v>
      </c>
      <c r="E107">
        <v>0</v>
      </c>
      <c r="F107">
        <v>0</v>
      </c>
      <c r="G107" s="727">
        <v>0</v>
      </c>
      <c r="H107"/>
      <c r="I107" s="663"/>
      <c r="J107" s="650" t="s">
        <v>837</v>
      </c>
      <c r="K107" s="639">
        <v>0</v>
      </c>
      <c r="L107">
        <v>0</v>
      </c>
      <c r="M107">
        <v>0</v>
      </c>
      <c r="N107" s="727">
        <v>0</v>
      </c>
      <c r="O107"/>
      <c r="P107" s="644"/>
      <c r="Q107" s="650" t="s">
        <v>837</v>
      </c>
      <c r="R107" s="639">
        <v>0</v>
      </c>
      <c r="S107">
        <v>0</v>
      </c>
      <c r="T107">
        <v>0</v>
      </c>
      <c r="U107" s="727">
        <v>0</v>
      </c>
      <c r="V107"/>
      <c r="W107" s="669"/>
      <c r="X107" s="650" t="s">
        <v>837</v>
      </c>
      <c r="Y107" s="639">
        <v>0</v>
      </c>
      <c r="Z107">
        <v>0</v>
      </c>
      <c r="AA107">
        <v>0</v>
      </c>
      <c r="AB107" s="727">
        <v>0</v>
      </c>
      <c r="AC107"/>
      <c r="AD107" s="675"/>
      <c r="AE107" s="650" t="s">
        <v>837</v>
      </c>
      <c r="AF107" s="639">
        <v>0</v>
      </c>
      <c r="AG107">
        <v>0</v>
      </c>
      <c r="AH107">
        <v>0</v>
      </c>
      <c r="AI107" s="727">
        <v>0</v>
      </c>
    </row>
    <row r="108" spans="1:35">
      <c r="A108"/>
      <c r="B108" s="656"/>
      <c r="C108" s="650" t="s">
        <v>825</v>
      </c>
      <c r="D108" s="639">
        <v>0</v>
      </c>
      <c r="E108">
        <v>0</v>
      </c>
      <c r="F108">
        <v>0</v>
      </c>
      <c r="G108" s="727">
        <v>0</v>
      </c>
      <c r="H108"/>
      <c r="I108" s="663"/>
      <c r="J108" s="650" t="s">
        <v>825</v>
      </c>
      <c r="K108" s="639">
        <v>0</v>
      </c>
      <c r="L108">
        <v>0</v>
      </c>
      <c r="M108">
        <v>0</v>
      </c>
      <c r="N108" s="727">
        <v>0</v>
      </c>
      <c r="O108"/>
      <c r="P108" s="644"/>
      <c r="Q108" s="650" t="s">
        <v>825</v>
      </c>
      <c r="R108" s="639">
        <v>0</v>
      </c>
      <c r="S108">
        <v>0</v>
      </c>
      <c r="T108">
        <v>0</v>
      </c>
      <c r="U108" s="727">
        <v>0</v>
      </c>
      <c r="V108"/>
      <c r="W108" s="669"/>
      <c r="X108" s="650" t="s">
        <v>825</v>
      </c>
      <c r="Y108" s="639">
        <v>0</v>
      </c>
      <c r="Z108">
        <v>0</v>
      </c>
      <c r="AA108">
        <v>0</v>
      </c>
      <c r="AB108" s="727">
        <v>0</v>
      </c>
      <c r="AC108"/>
      <c r="AD108" s="675"/>
      <c r="AE108" s="650" t="s">
        <v>825</v>
      </c>
      <c r="AF108" s="639">
        <v>0</v>
      </c>
      <c r="AG108">
        <v>0</v>
      </c>
      <c r="AH108">
        <v>0</v>
      </c>
      <c r="AI108" s="727">
        <v>0</v>
      </c>
    </row>
    <row r="109" spans="1:35">
      <c r="A109"/>
      <c r="B109" s="656"/>
      <c r="C109" s="650" t="s">
        <v>826</v>
      </c>
      <c r="D109" s="639">
        <v>0</v>
      </c>
      <c r="E109">
        <v>0</v>
      </c>
      <c r="F109">
        <v>0</v>
      </c>
      <c r="G109" s="727">
        <v>0</v>
      </c>
      <c r="H109"/>
      <c r="I109" s="663"/>
      <c r="J109" s="650" t="s">
        <v>826</v>
      </c>
      <c r="K109" s="639">
        <v>0</v>
      </c>
      <c r="L109">
        <v>0</v>
      </c>
      <c r="M109">
        <v>0</v>
      </c>
      <c r="N109" s="727">
        <v>0</v>
      </c>
      <c r="O109"/>
      <c r="P109" s="644"/>
      <c r="Q109" s="650" t="s">
        <v>826</v>
      </c>
      <c r="R109" s="639">
        <v>0</v>
      </c>
      <c r="S109">
        <v>0</v>
      </c>
      <c r="T109">
        <v>0</v>
      </c>
      <c r="U109" s="727">
        <v>0</v>
      </c>
      <c r="V109"/>
      <c r="W109" s="669"/>
      <c r="X109" s="650" t="s">
        <v>826</v>
      </c>
      <c r="Y109" s="639">
        <v>0</v>
      </c>
      <c r="Z109">
        <v>0</v>
      </c>
      <c r="AA109">
        <v>0</v>
      </c>
      <c r="AB109" s="727">
        <v>0</v>
      </c>
      <c r="AC109"/>
      <c r="AD109" s="675"/>
      <c r="AE109" s="650" t="s">
        <v>826</v>
      </c>
      <c r="AF109" s="639">
        <v>0</v>
      </c>
      <c r="AG109">
        <v>0</v>
      </c>
      <c r="AH109">
        <v>0</v>
      </c>
      <c r="AI109" s="727">
        <v>0</v>
      </c>
    </row>
    <row r="110" spans="1:35">
      <c r="A110"/>
      <c r="B110" s="656"/>
      <c r="C110" s="650" t="s">
        <v>268</v>
      </c>
      <c r="D110" s="639">
        <v>0</v>
      </c>
      <c r="E110">
        <v>0</v>
      </c>
      <c r="F110">
        <v>0</v>
      </c>
      <c r="G110" s="727">
        <v>0</v>
      </c>
      <c r="H110"/>
      <c r="I110" s="663"/>
      <c r="J110" s="650" t="s">
        <v>268</v>
      </c>
      <c r="K110" s="639">
        <v>0</v>
      </c>
      <c r="L110">
        <v>0</v>
      </c>
      <c r="M110">
        <v>0</v>
      </c>
      <c r="N110" s="727">
        <v>0</v>
      </c>
      <c r="O110"/>
      <c r="P110" s="644"/>
      <c r="Q110" s="650" t="s">
        <v>268</v>
      </c>
      <c r="R110" s="639">
        <v>0</v>
      </c>
      <c r="S110">
        <v>0</v>
      </c>
      <c r="T110">
        <v>0</v>
      </c>
      <c r="U110" s="727">
        <v>0</v>
      </c>
      <c r="V110"/>
      <c r="W110" s="669"/>
      <c r="X110" s="650" t="s">
        <v>268</v>
      </c>
      <c r="Y110" s="639">
        <v>0</v>
      </c>
      <c r="Z110">
        <v>0</v>
      </c>
      <c r="AA110">
        <v>0</v>
      </c>
      <c r="AB110" s="727">
        <v>0</v>
      </c>
      <c r="AC110"/>
      <c r="AD110" s="675"/>
      <c r="AE110" s="650" t="s">
        <v>268</v>
      </c>
      <c r="AF110" s="639">
        <v>0</v>
      </c>
      <c r="AG110">
        <v>0</v>
      </c>
      <c r="AH110">
        <v>0</v>
      </c>
      <c r="AI110" s="727">
        <v>0</v>
      </c>
    </row>
    <row r="111" spans="1:35">
      <c r="A111"/>
      <c r="B111" s="656"/>
      <c r="C111" s="650" t="s">
        <v>827</v>
      </c>
      <c r="D111" s="639">
        <v>0</v>
      </c>
      <c r="E111">
        <v>0</v>
      </c>
      <c r="F111">
        <v>0</v>
      </c>
      <c r="G111" s="727">
        <v>0</v>
      </c>
      <c r="H111"/>
      <c r="I111" s="663"/>
      <c r="J111" s="650" t="s">
        <v>827</v>
      </c>
      <c r="K111" s="639">
        <v>0</v>
      </c>
      <c r="L111">
        <v>0</v>
      </c>
      <c r="M111">
        <v>0</v>
      </c>
      <c r="N111" s="727">
        <v>0</v>
      </c>
      <c r="O111"/>
      <c r="P111" s="644"/>
      <c r="Q111" s="650" t="s">
        <v>827</v>
      </c>
      <c r="R111" s="639">
        <v>0</v>
      </c>
      <c r="S111">
        <v>0</v>
      </c>
      <c r="T111">
        <v>0</v>
      </c>
      <c r="U111" s="727">
        <v>0</v>
      </c>
      <c r="V111"/>
      <c r="W111" s="669"/>
      <c r="X111" s="650" t="s">
        <v>827</v>
      </c>
      <c r="Y111" s="639">
        <v>0</v>
      </c>
      <c r="Z111">
        <v>0</v>
      </c>
      <c r="AA111">
        <v>0</v>
      </c>
      <c r="AB111" s="727">
        <v>0</v>
      </c>
      <c r="AC111"/>
      <c r="AD111" s="675"/>
      <c r="AE111" s="650" t="s">
        <v>827</v>
      </c>
      <c r="AF111" s="639">
        <v>0</v>
      </c>
      <c r="AG111">
        <v>0</v>
      </c>
      <c r="AH111">
        <v>0</v>
      </c>
      <c r="AI111" s="727">
        <v>0</v>
      </c>
    </row>
    <row r="112" spans="1:35">
      <c r="A112"/>
      <c r="B112" s="656"/>
      <c r="C112" s="650" t="s">
        <v>828</v>
      </c>
      <c r="D112" s="639">
        <v>0</v>
      </c>
      <c r="E112">
        <v>0</v>
      </c>
      <c r="F112">
        <v>0</v>
      </c>
      <c r="G112" s="727">
        <v>0</v>
      </c>
      <c r="H112"/>
      <c r="I112" s="663"/>
      <c r="J112" s="650" t="s">
        <v>828</v>
      </c>
      <c r="K112" s="639">
        <v>0</v>
      </c>
      <c r="L112">
        <v>0</v>
      </c>
      <c r="M112">
        <v>0</v>
      </c>
      <c r="N112" s="727">
        <v>0</v>
      </c>
      <c r="O112"/>
      <c r="P112" s="644"/>
      <c r="Q112" s="650" t="s">
        <v>828</v>
      </c>
      <c r="R112" s="639">
        <v>0</v>
      </c>
      <c r="S112">
        <v>0</v>
      </c>
      <c r="T112">
        <v>0</v>
      </c>
      <c r="U112" s="727">
        <v>0</v>
      </c>
      <c r="V112"/>
      <c r="W112" s="669"/>
      <c r="X112" s="650" t="s">
        <v>828</v>
      </c>
      <c r="Y112" s="639">
        <v>0</v>
      </c>
      <c r="Z112">
        <v>0</v>
      </c>
      <c r="AA112">
        <v>0</v>
      </c>
      <c r="AB112" s="727">
        <v>0</v>
      </c>
      <c r="AC112"/>
      <c r="AD112" s="675"/>
      <c r="AE112" s="650" t="s">
        <v>828</v>
      </c>
      <c r="AF112" s="639">
        <v>0</v>
      </c>
      <c r="AG112">
        <v>0</v>
      </c>
      <c r="AH112">
        <v>0</v>
      </c>
      <c r="AI112" s="727">
        <v>0</v>
      </c>
    </row>
    <row r="113" spans="1:35">
      <c r="A113"/>
      <c r="B113" s="656"/>
      <c r="C113" s="650" t="s">
        <v>829</v>
      </c>
      <c r="D113" s="639">
        <v>0</v>
      </c>
      <c r="E113">
        <v>0</v>
      </c>
      <c r="F113">
        <v>0</v>
      </c>
      <c r="G113" s="727">
        <v>0</v>
      </c>
      <c r="H113"/>
      <c r="I113" s="663"/>
      <c r="J113" s="650" t="s">
        <v>829</v>
      </c>
      <c r="K113" s="639">
        <v>0</v>
      </c>
      <c r="L113">
        <v>0</v>
      </c>
      <c r="M113">
        <v>0</v>
      </c>
      <c r="N113" s="727">
        <v>0</v>
      </c>
      <c r="O113"/>
      <c r="P113" s="644"/>
      <c r="Q113" s="650" t="s">
        <v>829</v>
      </c>
      <c r="R113" s="639">
        <v>0</v>
      </c>
      <c r="S113">
        <v>0</v>
      </c>
      <c r="T113">
        <v>0</v>
      </c>
      <c r="U113" s="727">
        <v>0</v>
      </c>
      <c r="V113"/>
      <c r="W113" s="669"/>
      <c r="X113" s="650" t="s">
        <v>829</v>
      </c>
      <c r="Y113" s="639">
        <v>0</v>
      </c>
      <c r="Z113">
        <v>0</v>
      </c>
      <c r="AA113">
        <v>0</v>
      </c>
      <c r="AB113" s="727">
        <v>0</v>
      </c>
      <c r="AC113"/>
      <c r="AD113" s="675"/>
      <c r="AE113" s="650" t="s">
        <v>829</v>
      </c>
      <c r="AF113" s="639">
        <v>0</v>
      </c>
      <c r="AG113">
        <v>0</v>
      </c>
      <c r="AH113">
        <v>0</v>
      </c>
      <c r="AI113" s="727">
        <v>0</v>
      </c>
    </row>
    <row r="114" spans="1:35">
      <c r="A114"/>
      <c r="B114" s="656"/>
      <c r="C114" s="650" t="s">
        <v>830</v>
      </c>
      <c r="D114" s="639">
        <v>0</v>
      </c>
      <c r="E114">
        <v>0</v>
      </c>
      <c r="F114">
        <v>0</v>
      </c>
      <c r="G114" s="727">
        <v>0</v>
      </c>
      <c r="H114"/>
      <c r="I114" s="663"/>
      <c r="J114" s="650" t="s">
        <v>830</v>
      </c>
      <c r="K114" s="639">
        <v>0</v>
      </c>
      <c r="L114">
        <v>0</v>
      </c>
      <c r="M114">
        <v>0</v>
      </c>
      <c r="N114" s="727">
        <v>0</v>
      </c>
      <c r="O114"/>
      <c r="P114" s="644"/>
      <c r="Q114" s="650" t="s">
        <v>830</v>
      </c>
      <c r="R114" s="639">
        <v>0</v>
      </c>
      <c r="S114">
        <v>0</v>
      </c>
      <c r="T114">
        <v>0</v>
      </c>
      <c r="U114" s="727">
        <v>0</v>
      </c>
      <c r="V114"/>
      <c r="W114" s="669"/>
      <c r="X114" s="650" t="s">
        <v>830</v>
      </c>
      <c r="Y114" s="639">
        <v>0</v>
      </c>
      <c r="Z114">
        <v>0</v>
      </c>
      <c r="AA114">
        <v>0</v>
      </c>
      <c r="AB114" s="727">
        <v>0</v>
      </c>
      <c r="AC114"/>
      <c r="AD114" s="675"/>
      <c r="AE114" s="650" t="s">
        <v>830</v>
      </c>
      <c r="AF114" s="639">
        <v>0</v>
      </c>
      <c r="AG114">
        <v>0</v>
      </c>
      <c r="AH114">
        <v>0</v>
      </c>
      <c r="AI114" s="727">
        <v>0</v>
      </c>
    </row>
    <row r="115" spans="1:35">
      <c r="A115"/>
      <c r="B115" s="656"/>
      <c r="C115" s="650" t="s">
        <v>831</v>
      </c>
      <c r="D115" s="639">
        <v>0</v>
      </c>
      <c r="E115">
        <v>0</v>
      </c>
      <c r="F115">
        <v>0</v>
      </c>
      <c r="G115" s="727">
        <v>0</v>
      </c>
      <c r="H115"/>
      <c r="I115" s="663"/>
      <c r="J115" s="650" t="s">
        <v>831</v>
      </c>
      <c r="K115" s="639">
        <v>0</v>
      </c>
      <c r="L115">
        <v>0</v>
      </c>
      <c r="M115">
        <v>0</v>
      </c>
      <c r="N115" s="727">
        <v>0</v>
      </c>
      <c r="O115"/>
      <c r="P115" s="644"/>
      <c r="Q115" s="650" t="s">
        <v>831</v>
      </c>
      <c r="R115" s="639">
        <v>0</v>
      </c>
      <c r="S115">
        <v>0</v>
      </c>
      <c r="T115">
        <v>0</v>
      </c>
      <c r="U115" s="727">
        <v>0</v>
      </c>
      <c r="V115"/>
      <c r="W115" s="669"/>
      <c r="X115" s="650" t="s">
        <v>831</v>
      </c>
      <c r="Y115" s="639">
        <v>0</v>
      </c>
      <c r="Z115">
        <v>0</v>
      </c>
      <c r="AA115">
        <v>0</v>
      </c>
      <c r="AB115" s="727">
        <v>0</v>
      </c>
      <c r="AC115"/>
      <c r="AD115" s="675"/>
      <c r="AE115" s="650" t="s">
        <v>831</v>
      </c>
      <c r="AF115" s="639">
        <v>0</v>
      </c>
      <c r="AG115">
        <v>0</v>
      </c>
      <c r="AH115">
        <v>0</v>
      </c>
      <c r="AI115" s="727">
        <v>0</v>
      </c>
    </row>
    <row r="116" spans="1:35">
      <c r="A116"/>
      <c r="B116" s="656"/>
      <c r="C116" s="650" t="s">
        <v>832</v>
      </c>
      <c r="D116" s="639">
        <v>0</v>
      </c>
      <c r="E116">
        <v>0</v>
      </c>
      <c r="F116">
        <v>0</v>
      </c>
      <c r="G116" s="727">
        <v>0</v>
      </c>
      <c r="H116"/>
      <c r="I116" s="663"/>
      <c r="J116" s="650" t="s">
        <v>832</v>
      </c>
      <c r="K116" s="639">
        <v>0</v>
      </c>
      <c r="L116">
        <v>0</v>
      </c>
      <c r="M116">
        <v>0</v>
      </c>
      <c r="N116" s="727">
        <v>0</v>
      </c>
      <c r="O116"/>
      <c r="P116" s="644"/>
      <c r="Q116" s="650" t="s">
        <v>832</v>
      </c>
      <c r="R116" s="639">
        <v>0</v>
      </c>
      <c r="S116">
        <v>0</v>
      </c>
      <c r="T116">
        <v>0</v>
      </c>
      <c r="U116" s="727">
        <v>0</v>
      </c>
      <c r="V116"/>
      <c r="W116" s="669"/>
      <c r="X116" s="650" t="s">
        <v>832</v>
      </c>
      <c r="Y116" s="639">
        <v>0</v>
      </c>
      <c r="Z116">
        <v>0</v>
      </c>
      <c r="AA116">
        <v>0</v>
      </c>
      <c r="AB116" s="727">
        <v>0</v>
      </c>
      <c r="AC116"/>
      <c r="AD116" s="675"/>
      <c r="AE116" s="650" t="s">
        <v>832</v>
      </c>
      <c r="AF116" s="639">
        <v>0</v>
      </c>
      <c r="AG116">
        <v>0</v>
      </c>
      <c r="AH116">
        <v>0</v>
      </c>
      <c r="AI116" s="727">
        <v>0</v>
      </c>
    </row>
    <row r="117" spans="1:35">
      <c r="A117"/>
      <c r="B117" s="656"/>
      <c r="C117" s="650" t="s">
        <v>833</v>
      </c>
      <c r="D117" s="639">
        <v>0</v>
      </c>
      <c r="E117">
        <v>0</v>
      </c>
      <c r="F117">
        <v>0</v>
      </c>
      <c r="G117" s="727">
        <v>0</v>
      </c>
      <c r="H117"/>
      <c r="I117" s="663"/>
      <c r="J117" s="650" t="s">
        <v>833</v>
      </c>
      <c r="K117" s="639">
        <v>0</v>
      </c>
      <c r="L117">
        <v>0</v>
      </c>
      <c r="M117">
        <v>0</v>
      </c>
      <c r="N117" s="727">
        <v>0</v>
      </c>
      <c r="O117"/>
      <c r="P117" s="644"/>
      <c r="Q117" s="650" t="s">
        <v>833</v>
      </c>
      <c r="R117" s="639">
        <v>0</v>
      </c>
      <c r="S117">
        <v>0</v>
      </c>
      <c r="T117">
        <v>0</v>
      </c>
      <c r="U117" s="727">
        <v>0</v>
      </c>
      <c r="V117"/>
      <c r="W117" s="669"/>
      <c r="X117" s="650" t="s">
        <v>833</v>
      </c>
      <c r="Y117" s="639">
        <v>0</v>
      </c>
      <c r="Z117">
        <v>0</v>
      </c>
      <c r="AA117">
        <v>0</v>
      </c>
      <c r="AB117" s="727">
        <v>0</v>
      </c>
      <c r="AC117"/>
      <c r="AD117" s="675"/>
      <c r="AE117" s="650" t="s">
        <v>833</v>
      </c>
      <c r="AF117" s="639">
        <v>0</v>
      </c>
      <c r="AG117">
        <v>0</v>
      </c>
      <c r="AH117">
        <v>0</v>
      </c>
      <c r="AI117" s="727">
        <v>0</v>
      </c>
    </row>
    <row r="118" spans="1:35">
      <c r="A118"/>
      <c r="B118" s="656"/>
      <c r="C118" s="650" t="s">
        <v>834</v>
      </c>
      <c r="D118" s="639">
        <v>0</v>
      </c>
      <c r="E118">
        <v>0</v>
      </c>
      <c r="F118">
        <v>0</v>
      </c>
      <c r="G118" s="727">
        <v>0</v>
      </c>
      <c r="H118"/>
      <c r="I118" s="663"/>
      <c r="J118" s="650" t="s">
        <v>834</v>
      </c>
      <c r="K118" s="639">
        <v>0</v>
      </c>
      <c r="L118">
        <v>0</v>
      </c>
      <c r="M118">
        <v>0</v>
      </c>
      <c r="N118" s="727">
        <v>0</v>
      </c>
      <c r="O118"/>
      <c r="P118" s="644"/>
      <c r="Q118" s="650" t="s">
        <v>834</v>
      </c>
      <c r="R118" s="639">
        <v>0</v>
      </c>
      <c r="S118">
        <v>0</v>
      </c>
      <c r="T118">
        <v>0</v>
      </c>
      <c r="U118" s="727">
        <v>0</v>
      </c>
      <c r="V118"/>
      <c r="W118" s="669"/>
      <c r="X118" s="650" t="s">
        <v>834</v>
      </c>
      <c r="Y118" s="639">
        <v>0</v>
      </c>
      <c r="Z118">
        <v>0</v>
      </c>
      <c r="AA118">
        <v>0</v>
      </c>
      <c r="AB118" s="727">
        <v>0</v>
      </c>
      <c r="AC118"/>
      <c r="AD118" s="675"/>
      <c r="AE118" s="650" t="s">
        <v>834</v>
      </c>
      <c r="AF118" s="639">
        <v>0</v>
      </c>
      <c r="AG118">
        <v>0</v>
      </c>
      <c r="AH118">
        <v>0</v>
      </c>
      <c r="AI118" s="727">
        <v>0</v>
      </c>
    </row>
    <row r="119" spans="1:35">
      <c r="A119"/>
      <c r="B119" s="656"/>
      <c r="C119" s="650" t="s">
        <v>835</v>
      </c>
      <c r="D119" s="639">
        <v>0</v>
      </c>
      <c r="E119">
        <v>0</v>
      </c>
      <c r="F119">
        <v>0</v>
      </c>
      <c r="G119" s="727">
        <v>0</v>
      </c>
      <c r="H119"/>
      <c r="I119" s="663"/>
      <c r="J119" s="650" t="s">
        <v>835</v>
      </c>
      <c r="K119" s="639">
        <v>0</v>
      </c>
      <c r="L119">
        <v>0</v>
      </c>
      <c r="M119">
        <v>0</v>
      </c>
      <c r="N119" s="727">
        <v>0</v>
      </c>
      <c r="O119"/>
      <c r="P119" s="644"/>
      <c r="Q119" s="650" t="s">
        <v>835</v>
      </c>
      <c r="R119" s="639">
        <v>0</v>
      </c>
      <c r="S119">
        <v>0</v>
      </c>
      <c r="T119">
        <v>0</v>
      </c>
      <c r="U119" s="727">
        <v>0</v>
      </c>
      <c r="V119"/>
      <c r="W119" s="669"/>
      <c r="X119" s="650" t="s">
        <v>835</v>
      </c>
      <c r="Y119" s="639">
        <v>0</v>
      </c>
      <c r="Z119">
        <v>0</v>
      </c>
      <c r="AA119">
        <v>0</v>
      </c>
      <c r="AB119" s="727">
        <v>0</v>
      </c>
      <c r="AC119"/>
      <c r="AD119" s="675"/>
      <c r="AE119" s="650" t="s">
        <v>835</v>
      </c>
      <c r="AF119" s="639">
        <v>0</v>
      </c>
      <c r="AG119">
        <v>0</v>
      </c>
      <c r="AH119">
        <v>0</v>
      </c>
      <c r="AI119" s="727">
        <v>0</v>
      </c>
    </row>
    <row r="120" spans="1:35">
      <c r="A120"/>
      <c r="B120" s="656"/>
      <c r="C120" s="650" t="s">
        <v>836</v>
      </c>
      <c r="D120" s="639">
        <v>0</v>
      </c>
      <c r="E120">
        <v>0</v>
      </c>
      <c r="F120">
        <v>0</v>
      </c>
      <c r="G120" s="727">
        <v>0</v>
      </c>
      <c r="H120"/>
      <c r="I120" s="663"/>
      <c r="J120" s="650" t="s">
        <v>836</v>
      </c>
      <c r="K120" s="639">
        <v>0</v>
      </c>
      <c r="L120">
        <v>0</v>
      </c>
      <c r="M120">
        <v>0</v>
      </c>
      <c r="N120" s="727">
        <v>0</v>
      </c>
      <c r="O120"/>
      <c r="P120" s="644"/>
      <c r="Q120" s="650" t="s">
        <v>836</v>
      </c>
      <c r="R120" s="639">
        <v>0</v>
      </c>
      <c r="S120">
        <v>0</v>
      </c>
      <c r="T120">
        <v>0</v>
      </c>
      <c r="U120" s="727">
        <v>0</v>
      </c>
      <c r="V120"/>
      <c r="W120" s="669"/>
      <c r="X120" s="650" t="s">
        <v>836</v>
      </c>
      <c r="Y120" s="639">
        <v>0</v>
      </c>
      <c r="Z120">
        <v>0</v>
      </c>
      <c r="AA120">
        <v>0</v>
      </c>
      <c r="AB120" s="727">
        <v>0</v>
      </c>
      <c r="AC120"/>
      <c r="AD120" s="675"/>
      <c r="AE120" s="650" t="s">
        <v>836</v>
      </c>
      <c r="AF120" s="639">
        <v>0</v>
      </c>
      <c r="AG120">
        <v>0</v>
      </c>
      <c r="AH120">
        <v>0</v>
      </c>
      <c r="AI120" s="727">
        <v>0</v>
      </c>
    </row>
    <row r="121" spans="1:35">
      <c r="A121"/>
      <c r="B121" s="656"/>
      <c r="C121" s="650" t="s">
        <v>1181</v>
      </c>
      <c r="D121" s="639">
        <v>0</v>
      </c>
      <c r="E121">
        <v>0</v>
      </c>
      <c r="F121">
        <v>0</v>
      </c>
      <c r="G121" s="727">
        <v>0</v>
      </c>
      <c r="H121"/>
      <c r="I121" s="663"/>
      <c r="J121" s="650" t="s">
        <v>1181</v>
      </c>
      <c r="K121" s="639">
        <v>0</v>
      </c>
      <c r="L121">
        <v>0</v>
      </c>
      <c r="M121">
        <v>0</v>
      </c>
      <c r="N121" s="727">
        <v>0</v>
      </c>
      <c r="O121"/>
      <c r="P121" s="644"/>
      <c r="Q121" s="650" t="s">
        <v>1181</v>
      </c>
      <c r="R121" s="639">
        <v>0</v>
      </c>
      <c r="S121">
        <v>0</v>
      </c>
      <c r="T121">
        <v>0</v>
      </c>
      <c r="U121" s="727">
        <v>0</v>
      </c>
      <c r="V121"/>
      <c r="W121" s="669"/>
      <c r="X121" s="650" t="s">
        <v>1181</v>
      </c>
      <c r="Y121" s="639">
        <v>0</v>
      </c>
      <c r="Z121">
        <v>0</v>
      </c>
      <c r="AA121">
        <v>0</v>
      </c>
      <c r="AB121" s="727">
        <v>0</v>
      </c>
      <c r="AC121"/>
      <c r="AD121" s="675"/>
      <c r="AE121" s="650" t="s">
        <v>1181</v>
      </c>
      <c r="AF121" s="639">
        <v>0</v>
      </c>
      <c r="AG121">
        <v>0</v>
      </c>
      <c r="AH121">
        <v>0</v>
      </c>
      <c r="AI121" s="727">
        <v>0</v>
      </c>
    </row>
    <row r="122" spans="1:35" ht="13.8" thickBot="1">
      <c r="A122"/>
      <c r="B122" s="655"/>
      <c r="C122" s="649" t="s">
        <v>1182</v>
      </c>
      <c r="D122" s="639">
        <v>0</v>
      </c>
      <c r="E122">
        <v>0</v>
      </c>
      <c r="F122">
        <v>0</v>
      </c>
      <c r="G122" s="727">
        <v>0</v>
      </c>
      <c r="H122"/>
      <c r="I122" s="662"/>
      <c r="J122" s="649" t="s">
        <v>1182</v>
      </c>
      <c r="K122" s="639">
        <v>0</v>
      </c>
      <c r="L122">
        <v>0</v>
      </c>
      <c r="M122">
        <v>0</v>
      </c>
      <c r="N122" s="727">
        <v>0</v>
      </c>
      <c r="O122"/>
      <c r="P122" s="643"/>
      <c r="Q122" s="649" t="s">
        <v>1182</v>
      </c>
      <c r="R122" s="639">
        <v>0</v>
      </c>
      <c r="S122">
        <v>0</v>
      </c>
      <c r="T122">
        <v>0</v>
      </c>
      <c r="U122" s="727">
        <v>0</v>
      </c>
      <c r="V122"/>
      <c r="W122" s="668"/>
      <c r="X122" s="649" t="s">
        <v>1182</v>
      </c>
      <c r="Y122" s="639">
        <v>0</v>
      </c>
      <c r="Z122">
        <v>0</v>
      </c>
      <c r="AA122">
        <v>0</v>
      </c>
      <c r="AB122" s="727">
        <v>0</v>
      </c>
      <c r="AC122"/>
      <c r="AD122" s="674"/>
      <c r="AE122" s="649" t="s">
        <v>1182</v>
      </c>
      <c r="AF122" s="639">
        <v>0</v>
      </c>
      <c r="AG122">
        <v>0</v>
      </c>
      <c r="AH122">
        <v>0</v>
      </c>
      <c r="AI122" s="727">
        <v>0</v>
      </c>
    </row>
    <row r="123" spans="1:35" ht="13.8" thickBot="1">
      <c r="A123"/>
      <c r="B123" s="657" t="s">
        <v>1375</v>
      </c>
      <c r="C123" s="658"/>
      <c r="D123" s="608">
        <v>0</v>
      </c>
      <c r="E123" s="603">
        <v>0</v>
      </c>
      <c r="F123" s="603">
        <v>0</v>
      </c>
      <c r="G123" s="737">
        <v>0</v>
      </c>
      <c r="H123"/>
      <c r="I123" s="664" t="s">
        <v>1375</v>
      </c>
      <c r="J123" s="665"/>
      <c r="K123" s="659">
        <v>0</v>
      </c>
      <c r="L123" s="728">
        <v>0</v>
      </c>
      <c r="M123" s="728">
        <v>0</v>
      </c>
      <c r="N123" s="729">
        <v>0</v>
      </c>
      <c r="O123"/>
      <c r="P123" s="645" t="s">
        <v>1375</v>
      </c>
      <c r="Q123" s="646"/>
      <c r="R123" s="612">
        <v>0</v>
      </c>
      <c r="S123" s="604">
        <v>0</v>
      </c>
      <c r="T123" s="604">
        <v>0</v>
      </c>
      <c r="U123" s="736">
        <v>0</v>
      </c>
      <c r="V123"/>
      <c r="W123" s="670" t="s">
        <v>1375</v>
      </c>
      <c r="X123" s="671"/>
      <c r="Y123" s="613">
        <v>0</v>
      </c>
      <c r="Z123" s="605">
        <v>0</v>
      </c>
      <c r="AA123" s="605">
        <v>0</v>
      </c>
      <c r="AB123" s="738">
        <v>0</v>
      </c>
      <c r="AC123"/>
      <c r="AD123" s="676" t="s">
        <v>1375</v>
      </c>
      <c r="AE123" s="677"/>
      <c r="AF123" s="614">
        <v>0</v>
      </c>
      <c r="AG123" s="606">
        <v>0</v>
      </c>
      <c r="AH123" s="606">
        <v>0</v>
      </c>
      <c r="AI123" s="739">
        <v>0</v>
      </c>
    </row>
    <row r="124" spans="1:35">
      <c r="A124"/>
      <c r="B124" s="654" t="s">
        <v>1026</v>
      </c>
      <c r="C124" s="648" t="s">
        <v>839</v>
      </c>
      <c r="D124" s="639">
        <v>5450523.480000006</v>
      </c>
      <c r="E124">
        <v>0</v>
      </c>
      <c r="F124">
        <v>0</v>
      </c>
      <c r="G124" s="727">
        <v>5450523.480000006</v>
      </c>
      <c r="H124"/>
      <c r="I124" s="661" t="s">
        <v>1026</v>
      </c>
      <c r="J124" s="648" t="s">
        <v>839</v>
      </c>
      <c r="K124" s="639">
        <v>0</v>
      </c>
      <c r="L124">
        <v>0</v>
      </c>
      <c r="M124">
        <v>0</v>
      </c>
      <c r="N124" s="727">
        <v>0</v>
      </c>
      <c r="O124"/>
      <c r="P124" s="642" t="s">
        <v>1026</v>
      </c>
      <c r="Q124" s="648" t="s">
        <v>839</v>
      </c>
      <c r="R124" s="639">
        <v>0</v>
      </c>
      <c r="S124">
        <v>0</v>
      </c>
      <c r="T124">
        <v>0</v>
      </c>
      <c r="U124" s="727">
        <v>0</v>
      </c>
      <c r="V124"/>
      <c r="W124" s="667" t="s">
        <v>1026</v>
      </c>
      <c r="X124" s="648" t="s">
        <v>839</v>
      </c>
      <c r="Y124" s="639">
        <v>0</v>
      </c>
      <c r="Z124">
        <v>0</v>
      </c>
      <c r="AA124">
        <v>0</v>
      </c>
      <c r="AB124" s="727">
        <v>0</v>
      </c>
      <c r="AC124"/>
      <c r="AD124" s="673" t="s">
        <v>1026</v>
      </c>
      <c r="AE124" s="648" t="s">
        <v>839</v>
      </c>
      <c r="AF124" s="639">
        <v>0</v>
      </c>
      <c r="AG124">
        <v>0</v>
      </c>
      <c r="AH124">
        <v>0</v>
      </c>
      <c r="AI124" s="727">
        <v>0</v>
      </c>
    </row>
    <row r="125" spans="1:35">
      <c r="A125"/>
      <c r="B125" s="656"/>
      <c r="C125" s="650" t="s">
        <v>838</v>
      </c>
      <c r="D125" s="639">
        <v>237891.74000000002</v>
      </c>
      <c r="E125">
        <v>0</v>
      </c>
      <c r="F125">
        <v>0</v>
      </c>
      <c r="G125" s="727">
        <v>237891.74000000002</v>
      </c>
      <c r="H125"/>
      <c r="I125" s="663"/>
      <c r="J125" s="650" t="s">
        <v>838</v>
      </c>
      <c r="K125" s="639">
        <v>0</v>
      </c>
      <c r="L125">
        <v>0</v>
      </c>
      <c r="M125">
        <v>0</v>
      </c>
      <c r="N125" s="727">
        <v>0</v>
      </c>
      <c r="O125"/>
      <c r="P125" s="644"/>
      <c r="Q125" s="650" t="s">
        <v>838</v>
      </c>
      <c r="R125" s="639">
        <v>0</v>
      </c>
      <c r="S125">
        <v>0</v>
      </c>
      <c r="T125">
        <v>0</v>
      </c>
      <c r="U125" s="727">
        <v>0</v>
      </c>
      <c r="V125"/>
      <c r="W125" s="669"/>
      <c r="X125" s="650" t="s">
        <v>838</v>
      </c>
      <c r="Y125" s="639">
        <v>0</v>
      </c>
      <c r="Z125">
        <v>0</v>
      </c>
      <c r="AA125">
        <v>0</v>
      </c>
      <c r="AB125" s="727">
        <v>0</v>
      </c>
      <c r="AC125"/>
      <c r="AD125" s="675"/>
      <c r="AE125" s="650" t="s">
        <v>838</v>
      </c>
      <c r="AF125" s="639">
        <v>0</v>
      </c>
      <c r="AG125">
        <v>0</v>
      </c>
      <c r="AH125">
        <v>0</v>
      </c>
      <c r="AI125" s="727">
        <v>0</v>
      </c>
    </row>
    <row r="126" spans="1:35" ht="13.8" thickBot="1">
      <c r="A126"/>
      <c r="B126" s="655"/>
      <c r="C126" s="649" t="s">
        <v>1183</v>
      </c>
      <c r="D126" s="639">
        <v>0</v>
      </c>
      <c r="E126">
        <v>0</v>
      </c>
      <c r="F126">
        <v>0</v>
      </c>
      <c r="G126" s="727">
        <v>0</v>
      </c>
      <c r="H126"/>
      <c r="I126" s="662"/>
      <c r="J126" s="649" t="s">
        <v>1183</v>
      </c>
      <c r="K126" s="639">
        <v>0</v>
      </c>
      <c r="L126">
        <v>0</v>
      </c>
      <c r="M126">
        <v>0</v>
      </c>
      <c r="N126" s="727">
        <v>0</v>
      </c>
      <c r="O126"/>
      <c r="P126" s="643"/>
      <c r="Q126" s="649" t="s">
        <v>1183</v>
      </c>
      <c r="R126" s="639">
        <v>0</v>
      </c>
      <c r="S126">
        <v>0</v>
      </c>
      <c r="T126">
        <v>0</v>
      </c>
      <c r="U126" s="727">
        <v>0</v>
      </c>
      <c r="V126"/>
      <c r="W126" s="668"/>
      <c r="X126" s="649" t="s">
        <v>1183</v>
      </c>
      <c r="Y126" s="639">
        <v>0</v>
      </c>
      <c r="Z126">
        <v>0</v>
      </c>
      <c r="AA126">
        <v>0</v>
      </c>
      <c r="AB126" s="727">
        <v>0</v>
      </c>
      <c r="AC126"/>
      <c r="AD126" s="674"/>
      <c r="AE126" s="649" t="s">
        <v>1183</v>
      </c>
      <c r="AF126" s="639">
        <v>0</v>
      </c>
      <c r="AG126">
        <v>0</v>
      </c>
      <c r="AH126">
        <v>0</v>
      </c>
      <c r="AI126" s="727">
        <v>0</v>
      </c>
    </row>
    <row r="127" spans="1:35" ht="13.8" thickBot="1">
      <c r="A127"/>
      <c r="B127" s="657" t="s">
        <v>1376</v>
      </c>
      <c r="C127" s="658"/>
      <c r="D127" s="608">
        <v>5688415.2200000063</v>
      </c>
      <c r="E127" s="603">
        <v>0</v>
      </c>
      <c r="F127" s="603">
        <v>0</v>
      </c>
      <c r="G127" s="737">
        <v>5688415.2200000063</v>
      </c>
      <c r="H127"/>
      <c r="I127" s="664" t="s">
        <v>1376</v>
      </c>
      <c r="J127" s="665"/>
      <c r="K127" s="659">
        <v>0</v>
      </c>
      <c r="L127" s="728">
        <v>0</v>
      </c>
      <c r="M127" s="728">
        <v>0</v>
      </c>
      <c r="N127" s="729">
        <v>0</v>
      </c>
      <c r="O127"/>
      <c r="P127" s="645" t="s">
        <v>1376</v>
      </c>
      <c r="Q127" s="646"/>
      <c r="R127" s="612">
        <v>0</v>
      </c>
      <c r="S127" s="604">
        <v>0</v>
      </c>
      <c r="T127" s="604">
        <v>0</v>
      </c>
      <c r="U127" s="736">
        <v>0</v>
      </c>
      <c r="V127"/>
      <c r="W127" s="670" t="s">
        <v>1376</v>
      </c>
      <c r="X127" s="671"/>
      <c r="Y127" s="613">
        <v>0</v>
      </c>
      <c r="Z127" s="605">
        <v>0</v>
      </c>
      <c r="AA127" s="605">
        <v>0</v>
      </c>
      <c r="AB127" s="738">
        <v>0</v>
      </c>
      <c r="AC127"/>
      <c r="AD127" s="676" t="s">
        <v>1376</v>
      </c>
      <c r="AE127" s="677"/>
      <c r="AF127" s="614">
        <v>0</v>
      </c>
      <c r="AG127" s="606">
        <v>0</v>
      </c>
      <c r="AH127" s="606">
        <v>0</v>
      </c>
      <c r="AI127" s="739">
        <v>0</v>
      </c>
    </row>
    <row r="128" spans="1:35">
      <c r="A128"/>
      <c r="B128" s="654" t="s">
        <v>1100</v>
      </c>
      <c r="C128" s="648" t="s">
        <v>995</v>
      </c>
      <c r="D128" s="639">
        <v>0</v>
      </c>
      <c r="E128">
        <v>0</v>
      </c>
      <c r="F128">
        <v>0</v>
      </c>
      <c r="G128" s="727">
        <v>0</v>
      </c>
      <c r="H128"/>
      <c r="I128" s="661" t="s">
        <v>1100</v>
      </c>
      <c r="J128" s="648" t="s">
        <v>995</v>
      </c>
      <c r="K128" s="639">
        <v>0</v>
      </c>
      <c r="L128">
        <v>0</v>
      </c>
      <c r="M128">
        <v>0</v>
      </c>
      <c r="N128" s="727">
        <v>0</v>
      </c>
      <c r="O128"/>
      <c r="P128" s="642" t="s">
        <v>1100</v>
      </c>
      <c r="Q128" s="648" t="s">
        <v>995</v>
      </c>
      <c r="R128" s="639">
        <v>0</v>
      </c>
      <c r="S128">
        <v>0</v>
      </c>
      <c r="T128">
        <v>0</v>
      </c>
      <c r="U128" s="727">
        <v>0</v>
      </c>
      <c r="V128"/>
      <c r="W128" s="667" t="s">
        <v>1100</v>
      </c>
      <c r="X128" s="648" t="s">
        <v>995</v>
      </c>
      <c r="Y128" s="639">
        <v>0</v>
      </c>
      <c r="Z128">
        <v>0</v>
      </c>
      <c r="AA128">
        <v>0</v>
      </c>
      <c r="AB128" s="727">
        <v>0</v>
      </c>
      <c r="AC128"/>
      <c r="AD128" s="673" t="s">
        <v>1100</v>
      </c>
      <c r="AE128" s="648" t="s">
        <v>995</v>
      </c>
      <c r="AF128" s="639">
        <v>0</v>
      </c>
      <c r="AG128">
        <v>0</v>
      </c>
      <c r="AH128">
        <v>0</v>
      </c>
      <c r="AI128" s="727">
        <v>0</v>
      </c>
    </row>
    <row r="129" spans="1:35">
      <c r="A129"/>
      <c r="B129" s="656"/>
      <c r="C129" s="650" t="s">
        <v>997</v>
      </c>
      <c r="D129" s="639">
        <v>136984064.73999989</v>
      </c>
      <c r="E129">
        <v>0</v>
      </c>
      <c r="F129">
        <v>0</v>
      </c>
      <c r="G129" s="727">
        <v>136984064.73999989</v>
      </c>
      <c r="H129"/>
      <c r="I129" s="663"/>
      <c r="J129" s="650" t="s">
        <v>997</v>
      </c>
      <c r="K129" s="639">
        <v>0</v>
      </c>
      <c r="L129">
        <v>0</v>
      </c>
      <c r="M129">
        <v>0</v>
      </c>
      <c r="N129" s="727">
        <v>0</v>
      </c>
      <c r="O129"/>
      <c r="P129" s="644"/>
      <c r="Q129" s="650" t="s">
        <v>997</v>
      </c>
      <c r="R129" s="639">
        <v>26563496.070000041</v>
      </c>
      <c r="S129">
        <v>0</v>
      </c>
      <c r="T129">
        <v>0</v>
      </c>
      <c r="U129" s="727">
        <v>26563496.070000041</v>
      </c>
      <c r="V129"/>
      <c r="W129" s="669"/>
      <c r="X129" s="650" t="s">
        <v>997</v>
      </c>
      <c r="Y129" s="639">
        <v>0</v>
      </c>
      <c r="Z129">
        <v>0</v>
      </c>
      <c r="AA129">
        <v>0</v>
      </c>
      <c r="AB129" s="727">
        <v>0</v>
      </c>
      <c r="AC129"/>
      <c r="AD129" s="675"/>
      <c r="AE129" s="650" t="s">
        <v>997</v>
      </c>
      <c r="AF129" s="639">
        <v>78131229.659999996</v>
      </c>
      <c r="AG129">
        <v>0</v>
      </c>
      <c r="AH129">
        <v>0</v>
      </c>
      <c r="AI129" s="727">
        <v>78131229.659999996</v>
      </c>
    </row>
    <row r="130" spans="1:35">
      <c r="A130"/>
      <c r="B130" s="656"/>
      <c r="C130" s="650" t="s">
        <v>996</v>
      </c>
      <c r="D130" s="639">
        <v>0</v>
      </c>
      <c r="E130">
        <v>0</v>
      </c>
      <c r="F130">
        <v>0</v>
      </c>
      <c r="G130" s="727">
        <v>0</v>
      </c>
      <c r="H130"/>
      <c r="I130" s="663"/>
      <c r="J130" s="650" t="s">
        <v>996</v>
      </c>
      <c r="K130" s="639">
        <v>0</v>
      </c>
      <c r="L130">
        <v>0</v>
      </c>
      <c r="M130">
        <v>0</v>
      </c>
      <c r="N130" s="727">
        <v>0</v>
      </c>
      <c r="O130"/>
      <c r="P130" s="644"/>
      <c r="Q130" s="650" t="s">
        <v>996</v>
      </c>
      <c r="R130" s="639">
        <v>0</v>
      </c>
      <c r="S130">
        <v>0</v>
      </c>
      <c r="T130">
        <v>0</v>
      </c>
      <c r="U130" s="727">
        <v>0</v>
      </c>
      <c r="V130"/>
      <c r="W130" s="669"/>
      <c r="X130" s="650" t="s">
        <v>996</v>
      </c>
      <c r="Y130" s="639">
        <v>0</v>
      </c>
      <c r="Z130">
        <v>0</v>
      </c>
      <c r="AA130">
        <v>0</v>
      </c>
      <c r="AB130" s="727">
        <v>0</v>
      </c>
      <c r="AC130"/>
      <c r="AD130" s="675"/>
      <c r="AE130" s="650" t="s">
        <v>996</v>
      </c>
      <c r="AF130" s="639">
        <v>0</v>
      </c>
      <c r="AG130">
        <v>0</v>
      </c>
      <c r="AH130">
        <v>0</v>
      </c>
      <c r="AI130" s="727">
        <v>0</v>
      </c>
    </row>
    <row r="131" spans="1:35">
      <c r="A131"/>
      <c r="B131" s="656"/>
      <c r="C131" s="650" t="s">
        <v>1002</v>
      </c>
      <c r="D131" s="639">
        <v>-1102269.4900000002</v>
      </c>
      <c r="E131">
        <v>0</v>
      </c>
      <c r="F131">
        <v>0</v>
      </c>
      <c r="G131" s="727">
        <v>-1102269.4900000002</v>
      </c>
      <c r="H131"/>
      <c r="I131" s="663"/>
      <c r="J131" s="650" t="s">
        <v>1002</v>
      </c>
      <c r="K131" s="639">
        <v>0</v>
      </c>
      <c r="L131">
        <v>0</v>
      </c>
      <c r="M131">
        <v>0</v>
      </c>
      <c r="N131" s="727">
        <v>0</v>
      </c>
      <c r="O131"/>
      <c r="P131" s="644"/>
      <c r="Q131" s="650" t="s">
        <v>1002</v>
      </c>
      <c r="R131" s="639">
        <v>2166254.75</v>
      </c>
      <c r="S131">
        <v>0</v>
      </c>
      <c r="T131">
        <v>0</v>
      </c>
      <c r="U131" s="727">
        <v>2166254.75</v>
      </c>
      <c r="V131"/>
      <c r="W131" s="669"/>
      <c r="X131" s="650" t="s">
        <v>1002</v>
      </c>
      <c r="Y131" s="639">
        <v>0</v>
      </c>
      <c r="Z131">
        <v>0</v>
      </c>
      <c r="AA131">
        <v>0</v>
      </c>
      <c r="AB131" s="727">
        <v>0</v>
      </c>
      <c r="AC131"/>
      <c r="AD131" s="675"/>
      <c r="AE131" s="650" t="s">
        <v>1002</v>
      </c>
      <c r="AF131" s="639">
        <v>374050307.75999999</v>
      </c>
      <c r="AG131">
        <v>0</v>
      </c>
      <c r="AH131">
        <v>0</v>
      </c>
      <c r="AI131" s="727">
        <v>374050307.75999999</v>
      </c>
    </row>
    <row r="132" spans="1:35">
      <c r="A132"/>
      <c r="B132" s="656"/>
      <c r="C132" s="650" t="s">
        <v>998</v>
      </c>
      <c r="D132" s="639">
        <v>0</v>
      </c>
      <c r="E132">
        <v>0</v>
      </c>
      <c r="F132">
        <v>0</v>
      </c>
      <c r="G132" s="727">
        <v>0</v>
      </c>
      <c r="H132"/>
      <c r="I132" s="663"/>
      <c r="J132" s="650" t="s">
        <v>998</v>
      </c>
      <c r="K132" s="639">
        <v>0</v>
      </c>
      <c r="L132">
        <v>0</v>
      </c>
      <c r="M132">
        <v>0</v>
      </c>
      <c r="N132" s="727">
        <v>0</v>
      </c>
      <c r="O132"/>
      <c r="P132" s="644"/>
      <c r="Q132" s="650" t="s">
        <v>998</v>
      </c>
      <c r="R132" s="639">
        <v>15393.399999999996</v>
      </c>
      <c r="S132">
        <v>0</v>
      </c>
      <c r="T132">
        <v>0</v>
      </c>
      <c r="U132" s="727">
        <v>15393.399999999996</v>
      </c>
      <c r="V132"/>
      <c r="W132" s="669"/>
      <c r="X132" s="650" t="s">
        <v>998</v>
      </c>
      <c r="Y132" s="639">
        <v>0</v>
      </c>
      <c r="Z132">
        <v>0</v>
      </c>
      <c r="AA132">
        <v>0</v>
      </c>
      <c r="AB132" s="727">
        <v>0</v>
      </c>
      <c r="AC132"/>
      <c r="AD132" s="675"/>
      <c r="AE132" s="650" t="s">
        <v>998</v>
      </c>
      <c r="AF132" s="639">
        <v>0</v>
      </c>
      <c r="AG132">
        <v>0</v>
      </c>
      <c r="AH132">
        <v>0</v>
      </c>
      <c r="AI132" s="727">
        <v>0</v>
      </c>
    </row>
    <row r="133" spans="1:35">
      <c r="A133"/>
      <c r="B133" s="656"/>
      <c r="C133" s="650" t="s">
        <v>999</v>
      </c>
      <c r="D133" s="639">
        <v>0</v>
      </c>
      <c r="E133">
        <v>0</v>
      </c>
      <c r="F133">
        <v>0</v>
      </c>
      <c r="G133" s="727">
        <v>0</v>
      </c>
      <c r="H133"/>
      <c r="I133" s="663"/>
      <c r="J133" s="650" t="s">
        <v>999</v>
      </c>
      <c r="K133" s="639">
        <v>0</v>
      </c>
      <c r="L133">
        <v>0</v>
      </c>
      <c r="M133">
        <v>0</v>
      </c>
      <c r="N133" s="727">
        <v>0</v>
      </c>
      <c r="O133"/>
      <c r="P133" s="644"/>
      <c r="Q133" s="650" t="s">
        <v>999</v>
      </c>
      <c r="R133" s="639">
        <v>0</v>
      </c>
      <c r="S133">
        <v>0</v>
      </c>
      <c r="T133">
        <v>0</v>
      </c>
      <c r="U133" s="727">
        <v>0</v>
      </c>
      <c r="V133"/>
      <c r="W133" s="669"/>
      <c r="X133" s="650" t="s">
        <v>999</v>
      </c>
      <c r="Y133" s="639">
        <v>0</v>
      </c>
      <c r="Z133">
        <v>0</v>
      </c>
      <c r="AA133">
        <v>0</v>
      </c>
      <c r="AB133" s="727">
        <v>0</v>
      </c>
      <c r="AC133"/>
      <c r="AD133" s="675"/>
      <c r="AE133" s="650" t="s">
        <v>999</v>
      </c>
      <c r="AF133" s="639">
        <v>0</v>
      </c>
      <c r="AG133">
        <v>0</v>
      </c>
      <c r="AH133">
        <v>0</v>
      </c>
      <c r="AI133" s="727">
        <v>0</v>
      </c>
    </row>
    <row r="134" spans="1:35">
      <c r="A134"/>
      <c r="B134" s="656"/>
      <c r="C134" s="650" t="s">
        <v>1000</v>
      </c>
      <c r="D134" s="639">
        <v>0</v>
      </c>
      <c r="E134">
        <v>0</v>
      </c>
      <c r="F134">
        <v>0</v>
      </c>
      <c r="G134" s="727">
        <v>0</v>
      </c>
      <c r="H134"/>
      <c r="I134" s="663"/>
      <c r="J134" s="650" t="s">
        <v>1000</v>
      </c>
      <c r="K134" s="639">
        <v>0</v>
      </c>
      <c r="L134">
        <v>0</v>
      </c>
      <c r="M134">
        <v>0</v>
      </c>
      <c r="N134" s="727">
        <v>0</v>
      </c>
      <c r="O134"/>
      <c r="P134" s="644"/>
      <c r="Q134" s="650" t="s">
        <v>1000</v>
      </c>
      <c r="R134" s="639">
        <v>0</v>
      </c>
      <c r="S134">
        <v>0</v>
      </c>
      <c r="T134">
        <v>0</v>
      </c>
      <c r="U134" s="727">
        <v>0</v>
      </c>
      <c r="V134"/>
      <c r="W134" s="669"/>
      <c r="X134" s="650" t="s">
        <v>1000</v>
      </c>
      <c r="Y134" s="639">
        <v>0</v>
      </c>
      <c r="Z134">
        <v>0</v>
      </c>
      <c r="AA134">
        <v>0</v>
      </c>
      <c r="AB134" s="727">
        <v>0</v>
      </c>
      <c r="AC134"/>
      <c r="AD134" s="675"/>
      <c r="AE134" s="650" t="s">
        <v>1000</v>
      </c>
      <c r="AF134" s="639">
        <v>0</v>
      </c>
      <c r="AG134">
        <v>0</v>
      </c>
      <c r="AH134">
        <v>0</v>
      </c>
      <c r="AI134" s="727">
        <v>0</v>
      </c>
    </row>
    <row r="135" spans="1:35">
      <c r="A135"/>
      <c r="B135" s="656"/>
      <c r="C135" s="650" t="s">
        <v>1184</v>
      </c>
      <c r="D135" s="639">
        <v>11677429.659999998</v>
      </c>
      <c r="E135">
        <v>0</v>
      </c>
      <c r="F135">
        <v>0</v>
      </c>
      <c r="G135" s="727">
        <v>11677429.659999998</v>
      </c>
      <c r="H135"/>
      <c r="I135" s="663"/>
      <c r="J135" s="650" t="s">
        <v>1184</v>
      </c>
      <c r="K135" s="639">
        <v>0</v>
      </c>
      <c r="L135">
        <v>0</v>
      </c>
      <c r="M135">
        <v>0</v>
      </c>
      <c r="N135" s="727">
        <v>0</v>
      </c>
      <c r="O135"/>
      <c r="P135" s="644"/>
      <c r="Q135" s="650" t="s">
        <v>1184</v>
      </c>
      <c r="R135" s="639">
        <v>0</v>
      </c>
      <c r="S135">
        <v>0</v>
      </c>
      <c r="T135">
        <v>0</v>
      </c>
      <c r="U135" s="727">
        <v>0</v>
      </c>
      <c r="V135"/>
      <c r="W135" s="669"/>
      <c r="X135" s="650" t="s">
        <v>1184</v>
      </c>
      <c r="Y135" s="639">
        <v>0</v>
      </c>
      <c r="Z135">
        <v>0</v>
      </c>
      <c r="AA135">
        <v>0</v>
      </c>
      <c r="AB135" s="727">
        <v>0</v>
      </c>
      <c r="AC135"/>
      <c r="AD135" s="675"/>
      <c r="AE135" s="650" t="s">
        <v>1184</v>
      </c>
      <c r="AF135" s="639">
        <v>27568233.339999996</v>
      </c>
      <c r="AG135">
        <v>0</v>
      </c>
      <c r="AH135">
        <v>0</v>
      </c>
      <c r="AI135" s="727">
        <v>27568233.339999996</v>
      </c>
    </row>
    <row r="136" spans="1:35">
      <c r="A136"/>
      <c r="B136" s="656"/>
      <c r="C136" s="650" t="s">
        <v>1185</v>
      </c>
      <c r="D136" s="639">
        <v>28237270.399999999</v>
      </c>
      <c r="E136">
        <v>0</v>
      </c>
      <c r="F136">
        <v>0</v>
      </c>
      <c r="G136" s="727">
        <v>28237270.399999999</v>
      </c>
      <c r="H136"/>
      <c r="I136" s="663"/>
      <c r="J136" s="650" t="s">
        <v>1185</v>
      </c>
      <c r="K136" s="639">
        <v>0</v>
      </c>
      <c r="L136">
        <v>0</v>
      </c>
      <c r="M136">
        <v>0</v>
      </c>
      <c r="N136" s="727">
        <v>0</v>
      </c>
      <c r="O136"/>
      <c r="P136" s="644"/>
      <c r="Q136" s="650" t="s">
        <v>1185</v>
      </c>
      <c r="R136" s="639">
        <v>0</v>
      </c>
      <c r="S136">
        <v>0</v>
      </c>
      <c r="T136">
        <v>0</v>
      </c>
      <c r="U136" s="727">
        <v>0</v>
      </c>
      <c r="V136"/>
      <c r="W136" s="669"/>
      <c r="X136" s="650" t="s">
        <v>1185</v>
      </c>
      <c r="Y136" s="639">
        <v>0</v>
      </c>
      <c r="Z136">
        <v>0</v>
      </c>
      <c r="AA136">
        <v>0</v>
      </c>
      <c r="AB136" s="727">
        <v>0</v>
      </c>
      <c r="AC136"/>
      <c r="AD136" s="675"/>
      <c r="AE136" s="650" t="s">
        <v>1185</v>
      </c>
      <c r="AF136" s="639">
        <v>67157242.980000004</v>
      </c>
      <c r="AG136">
        <v>0</v>
      </c>
      <c r="AH136">
        <v>0</v>
      </c>
      <c r="AI136" s="727">
        <v>67157242.980000004</v>
      </c>
    </row>
    <row r="137" spans="1:35">
      <c r="A137"/>
      <c r="B137" s="656"/>
      <c r="C137" s="650" t="s">
        <v>991</v>
      </c>
      <c r="D137" s="639">
        <v>0</v>
      </c>
      <c r="E137">
        <v>0</v>
      </c>
      <c r="F137">
        <v>0</v>
      </c>
      <c r="G137" s="727">
        <v>0</v>
      </c>
      <c r="H137"/>
      <c r="I137" s="663"/>
      <c r="J137" s="650" t="s">
        <v>991</v>
      </c>
      <c r="K137" s="639">
        <v>0</v>
      </c>
      <c r="L137">
        <v>0</v>
      </c>
      <c r="M137">
        <v>0</v>
      </c>
      <c r="N137" s="727">
        <v>0</v>
      </c>
      <c r="O137"/>
      <c r="P137" s="644"/>
      <c r="Q137" s="650" t="s">
        <v>991</v>
      </c>
      <c r="R137" s="639">
        <v>0</v>
      </c>
      <c r="S137">
        <v>0</v>
      </c>
      <c r="T137">
        <v>0</v>
      </c>
      <c r="U137" s="727">
        <v>0</v>
      </c>
      <c r="V137"/>
      <c r="W137" s="669"/>
      <c r="X137" s="650" t="s">
        <v>991</v>
      </c>
      <c r="Y137" s="639">
        <v>0</v>
      </c>
      <c r="Z137">
        <v>0</v>
      </c>
      <c r="AA137">
        <v>0</v>
      </c>
      <c r="AB137" s="727">
        <v>0</v>
      </c>
      <c r="AC137"/>
      <c r="AD137" s="675"/>
      <c r="AE137" s="650" t="s">
        <v>991</v>
      </c>
      <c r="AF137" s="639">
        <v>0</v>
      </c>
      <c r="AG137">
        <v>0</v>
      </c>
      <c r="AH137">
        <v>0</v>
      </c>
      <c r="AI137" s="727">
        <v>0</v>
      </c>
    </row>
    <row r="138" spans="1:35" ht="13.8" thickBot="1">
      <c r="A138"/>
      <c r="B138" s="655"/>
      <c r="C138" s="649" t="s">
        <v>994</v>
      </c>
      <c r="D138" s="639">
        <v>0</v>
      </c>
      <c r="E138">
        <v>0</v>
      </c>
      <c r="F138">
        <v>0</v>
      </c>
      <c r="G138" s="727">
        <v>0</v>
      </c>
      <c r="H138"/>
      <c r="I138" s="662"/>
      <c r="J138" s="649" t="s">
        <v>994</v>
      </c>
      <c r="K138" s="639">
        <v>0</v>
      </c>
      <c r="L138">
        <v>0</v>
      </c>
      <c r="M138">
        <v>0</v>
      </c>
      <c r="N138" s="727">
        <v>0</v>
      </c>
      <c r="O138"/>
      <c r="P138" s="643"/>
      <c r="Q138" s="649" t="s">
        <v>994</v>
      </c>
      <c r="R138" s="639">
        <v>0</v>
      </c>
      <c r="S138">
        <v>0</v>
      </c>
      <c r="T138">
        <v>0</v>
      </c>
      <c r="U138" s="727">
        <v>0</v>
      </c>
      <c r="V138"/>
      <c r="W138" s="668"/>
      <c r="X138" s="649" t="s">
        <v>994</v>
      </c>
      <c r="Y138" s="639">
        <v>0</v>
      </c>
      <c r="Z138">
        <v>0</v>
      </c>
      <c r="AA138">
        <v>0</v>
      </c>
      <c r="AB138" s="727">
        <v>0</v>
      </c>
      <c r="AC138"/>
      <c r="AD138" s="674"/>
      <c r="AE138" s="649" t="s">
        <v>994</v>
      </c>
      <c r="AF138" s="639">
        <v>0</v>
      </c>
      <c r="AG138">
        <v>0</v>
      </c>
      <c r="AH138">
        <v>0</v>
      </c>
      <c r="AI138" s="727">
        <v>0</v>
      </c>
    </row>
    <row r="139" spans="1:35" ht="13.8" thickBot="1">
      <c r="A139"/>
      <c r="B139" s="657" t="s">
        <v>1377</v>
      </c>
      <c r="C139" s="658"/>
      <c r="D139" s="608">
        <v>175796495.30999988</v>
      </c>
      <c r="E139" s="603">
        <v>0</v>
      </c>
      <c r="F139" s="603">
        <v>0</v>
      </c>
      <c r="G139" s="737">
        <v>175796495.30999988</v>
      </c>
      <c r="H139"/>
      <c r="I139" s="664" t="s">
        <v>1377</v>
      </c>
      <c r="J139" s="665"/>
      <c r="K139" s="659">
        <v>0</v>
      </c>
      <c r="L139" s="728">
        <v>0</v>
      </c>
      <c r="M139" s="728">
        <v>0</v>
      </c>
      <c r="N139" s="729">
        <v>0</v>
      </c>
      <c r="O139"/>
      <c r="P139" s="645" t="s">
        <v>1377</v>
      </c>
      <c r="Q139" s="646"/>
      <c r="R139" s="612">
        <v>28745144.22000004</v>
      </c>
      <c r="S139" s="604">
        <v>0</v>
      </c>
      <c r="T139" s="604">
        <v>0</v>
      </c>
      <c r="U139" s="736">
        <v>28745144.22000004</v>
      </c>
      <c r="V139"/>
      <c r="W139" s="670" t="s">
        <v>1377</v>
      </c>
      <c r="X139" s="671"/>
      <c r="Y139" s="613">
        <v>0</v>
      </c>
      <c r="Z139" s="605">
        <v>0</v>
      </c>
      <c r="AA139" s="605">
        <v>0</v>
      </c>
      <c r="AB139" s="738">
        <v>0</v>
      </c>
      <c r="AC139"/>
      <c r="AD139" s="676" t="s">
        <v>1377</v>
      </c>
      <c r="AE139" s="677"/>
      <c r="AF139" s="614">
        <v>546907013.73999989</v>
      </c>
      <c r="AG139" s="606">
        <v>0</v>
      </c>
      <c r="AH139" s="606">
        <v>0</v>
      </c>
      <c r="AI139" s="739">
        <v>546907013.73999989</v>
      </c>
    </row>
    <row r="140" spans="1:35" ht="13.8" thickBot="1">
      <c r="A140"/>
      <c r="B140" s="653" t="s">
        <v>1310</v>
      </c>
      <c r="C140" s="690" t="s">
        <v>1001</v>
      </c>
      <c r="D140" s="639">
        <v>0</v>
      </c>
      <c r="E140">
        <v>0</v>
      </c>
      <c r="F140">
        <v>0</v>
      </c>
      <c r="G140" s="727">
        <v>0</v>
      </c>
      <c r="H140"/>
      <c r="I140" s="660" t="s">
        <v>1310</v>
      </c>
      <c r="J140" s="690" t="s">
        <v>1001</v>
      </c>
      <c r="K140" s="639">
        <v>0</v>
      </c>
      <c r="L140">
        <v>0</v>
      </c>
      <c r="M140">
        <v>0</v>
      </c>
      <c r="N140" s="727">
        <v>0</v>
      </c>
      <c r="O140"/>
      <c r="P140" s="640" t="s">
        <v>1310</v>
      </c>
      <c r="Q140" s="690" t="s">
        <v>1001</v>
      </c>
      <c r="R140" s="639">
        <v>0</v>
      </c>
      <c r="S140">
        <v>0</v>
      </c>
      <c r="T140">
        <v>0</v>
      </c>
      <c r="U140" s="727">
        <v>0</v>
      </c>
      <c r="V140"/>
      <c r="W140" s="666" t="s">
        <v>1310</v>
      </c>
      <c r="X140" s="690" t="s">
        <v>1001</v>
      </c>
      <c r="Y140" s="639">
        <v>0</v>
      </c>
      <c r="Z140">
        <v>0</v>
      </c>
      <c r="AA140">
        <v>0</v>
      </c>
      <c r="AB140" s="727">
        <v>0</v>
      </c>
      <c r="AC140"/>
      <c r="AD140" s="672" t="s">
        <v>1310</v>
      </c>
      <c r="AE140" s="690" t="s">
        <v>1001</v>
      </c>
      <c r="AF140" s="639">
        <v>0</v>
      </c>
      <c r="AG140">
        <v>0</v>
      </c>
      <c r="AH140">
        <v>0</v>
      </c>
      <c r="AI140" s="727">
        <v>0</v>
      </c>
    </row>
    <row r="141" spans="1:35" ht="13.8" thickBot="1">
      <c r="A141"/>
      <c r="B141" s="657" t="s">
        <v>1378</v>
      </c>
      <c r="C141" s="658"/>
      <c r="D141" s="608">
        <v>0</v>
      </c>
      <c r="E141" s="603">
        <v>0</v>
      </c>
      <c r="F141" s="603">
        <v>0</v>
      </c>
      <c r="G141" s="737">
        <v>0</v>
      </c>
      <c r="H141"/>
      <c r="I141" s="664" t="s">
        <v>1378</v>
      </c>
      <c r="J141" s="665"/>
      <c r="K141" s="659">
        <v>0</v>
      </c>
      <c r="L141" s="728">
        <v>0</v>
      </c>
      <c r="M141" s="728">
        <v>0</v>
      </c>
      <c r="N141" s="729">
        <v>0</v>
      </c>
      <c r="O141"/>
      <c r="P141" s="645" t="s">
        <v>1378</v>
      </c>
      <c r="Q141" s="646"/>
      <c r="R141" s="612">
        <v>0</v>
      </c>
      <c r="S141" s="604">
        <v>0</v>
      </c>
      <c r="T141" s="604">
        <v>0</v>
      </c>
      <c r="U141" s="736">
        <v>0</v>
      </c>
      <c r="V141"/>
      <c r="W141" s="670" t="s">
        <v>1378</v>
      </c>
      <c r="X141" s="671"/>
      <c r="Y141" s="613">
        <v>0</v>
      </c>
      <c r="Z141" s="605">
        <v>0</v>
      </c>
      <c r="AA141" s="605">
        <v>0</v>
      </c>
      <c r="AB141" s="738">
        <v>0</v>
      </c>
      <c r="AC141"/>
      <c r="AD141" s="676" t="s">
        <v>1378</v>
      </c>
      <c r="AE141" s="677"/>
      <c r="AF141" s="614">
        <v>0</v>
      </c>
      <c r="AG141" s="606">
        <v>0</v>
      </c>
      <c r="AH141" s="606">
        <v>0</v>
      </c>
      <c r="AI141" s="739">
        <v>0</v>
      </c>
    </row>
    <row r="142" spans="1:35">
      <c r="A142"/>
      <c r="B142" s="654" t="s">
        <v>1027</v>
      </c>
      <c r="C142" s="648" t="s">
        <v>1126</v>
      </c>
      <c r="D142" s="639">
        <v>0</v>
      </c>
      <c r="E142">
        <v>0</v>
      </c>
      <c r="F142">
        <v>0</v>
      </c>
      <c r="G142" s="727">
        <v>0</v>
      </c>
      <c r="H142"/>
      <c r="I142" s="661" t="s">
        <v>1027</v>
      </c>
      <c r="J142" s="648" t="s">
        <v>1126</v>
      </c>
      <c r="K142" s="639">
        <v>0</v>
      </c>
      <c r="L142">
        <v>0</v>
      </c>
      <c r="M142">
        <v>0</v>
      </c>
      <c r="N142" s="727">
        <v>0</v>
      </c>
      <c r="O142"/>
      <c r="P142" s="642" t="s">
        <v>1027</v>
      </c>
      <c r="Q142" s="648" t="s">
        <v>1126</v>
      </c>
      <c r="R142" s="639">
        <v>0</v>
      </c>
      <c r="S142">
        <v>0</v>
      </c>
      <c r="T142">
        <v>0</v>
      </c>
      <c r="U142" s="727">
        <v>0</v>
      </c>
      <c r="V142"/>
      <c r="W142" s="667" t="s">
        <v>1027</v>
      </c>
      <c r="X142" s="648" t="s">
        <v>1126</v>
      </c>
      <c r="Y142" s="639">
        <v>0</v>
      </c>
      <c r="Z142">
        <v>0</v>
      </c>
      <c r="AA142">
        <v>0</v>
      </c>
      <c r="AB142" s="727">
        <v>0</v>
      </c>
      <c r="AC142"/>
      <c r="AD142" s="673" t="s">
        <v>1027</v>
      </c>
      <c r="AE142" s="648" t="s">
        <v>1126</v>
      </c>
      <c r="AF142" s="639">
        <v>0</v>
      </c>
      <c r="AG142">
        <v>0</v>
      </c>
      <c r="AH142">
        <v>0</v>
      </c>
      <c r="AI142" s="727">
        <v>0</v>
      </c>
    </row>
    <row r="143" spans="1:35">
      <c r="A143"/>
      <c r="B143" s="656"/>
      <c r="C143" s="650" t="s">
        <v>840</v>
      </c>
      <c r="D143" s="639">
        <v>1940650.3900000025</v>
      </c>
      <c r="E143">
        <v>0</v>
      </c>
      <c r="F143">
        <v>0</v>
      </c>
      <c r="G143" s="727">
        <v>1940650.3900000025</v>
      </c>
      <c r="H143"/>
      <c r="I143" s="663"/>
      <c r="J143" s="650" t="s">
        <v>840</v>
      </c>
      <c r="K143" s="639">
        <v>207.34000000000015</v>
      </c>
      <c r="L143">
        <v>0</v>
      </c>
      <c r="M143">
        <v>0</v>
      </c>
      <c r="N143" s="727">
        <v>207.34000000000015</v>
      </c>
      <c r="O143"/>
      <c r="P143" s="644"/>
      <c r="Q143" s="650" t="s">
        <v>840</v>
      </c>
      <c r="R143" s="639">
        <v>0</v>
      </c>
      <c r="S143">
        <v>0</v>
      </c>
      <c r="T143">
        <v>0</v>
      </c>
      <c r="U143" s="727">
        <v>0</v>
      </c>
      <c r="V143"/>
      <c r="W143" s="669"/>
      <c r="X143" s="650" t="s">
        <v>840</v>
      </c>
      <c r="Y143" s="639">
        <v>0</v>
      </c>
      <c r="Z143">
        <v>0</v>
      </c>
      <c r="AA143">
        <v>0</v>
      </c>
      <c r="AB143" s="727">
        <v>0</v>
      </c>
      <c r="AC143"/>
      <c r="AD143" s="675"/>
      <c r="AE143" s="650" t="s">
        <v>840</v>
      </c>
      <c r="AF143" s="639">
        <v>0</v>
      </c>
      <c r="AG143">
        <v>0</v>
      </c>
      <c r="AH143">
        <v>0</v>
      </c>
      <c r="AI143" s="727">
        <v>0</v>
      </c>
    </row>
    <row r="144" spans="1:35" ht="13.8" thickBot="1">
      <c r="A144"/>
      <c r="B144" s="655"/>
      <c r="C144" s="649" t="s">
        <v>841</v>
      </c>
      <c r="D144" s="639">
        <v>-48539.540000000037</v>
      </c>
      <c r="E144">
        <v>0</v>
      </c>
      <c r="F144">
        <v>0</v>
      </c>
      <c r="G144" s="727">
        <v>-48539.540000000037</v>
      </c>
      <c r="H144"/>
      <c r="I144" s="662"/>
      <c r="J144" s="649" t="s">
        <v>841</v>
      </c>
      <c r="K144" s="639">
        <v>0</v>
      </c>
      <c r="L144">
        <v>0</v>
      </c>
      <c r="M144">
        <v>0</v>
      </c>
      <c r="N144" s="727">
        <v>0</v>
      </c>
      <c r="O144"/>
      <c r="P144" s="643"/>
      <c r="Q144" s="649" t="s">
        <v>841</v>
      </c>
      <c r="R144" s="639">
        <v>0</v>
      </c>
      <c r="S144">
        <v>0</v>
      </c>
      <c r="T144">
        <v>0</v>
      </c>
      <c r="U144" s="727">
        <v>0</v>
      </c>
      <c r="V144"/>
      <c r="W144" s="668"/>
      <c r="X144" s="649" t="s">
        <v>841</v>
      </c>
      <c r="Y144" s="639">
        <v>0</v>
      </c>
      <c r="Z144">
        <v>0</v>
      </c>
      <c r="AA144">
        <v>0</v>
      </c>
      <c r="AB144" s="727">
        <v>0</v>
      </c>
      <c r="AC144"/>
      <c r="AD144" s="674"/>
      <c r="AE144" s="649" t="s">
        <v>841</v>
      </c>
      <c r="AF144" s="639">
        <v>0</v>
      </c>
      <c r="AG144">
        <v>0</v>
      </c>
      <c r="AH144">
        <v>0</v>
      </c>
      <c r="AI144" s="727">
        <v>0</v>
      </c>
    </row>
    <row r="145" spans="1:35" ht="13.8" thickBot="1">
      <c r="A145"/>
      <c r="B145" s="657" t="s">
        <v>1379</v>
      </c>
      <c r="C145" s="658"/>
      <c r="D145" s="608">
        <v>1892110.8500000024</v>
      </c>
      <c r="E145" s="603">
        <v>0</v>
      </c>
      <c r="F145" s="603">
        <v>0</v>
      </c>
      <c r="G145" s="737">
        <v>1892110.8500000024</v>
      </c>
      <c r="H145"/>
      <c r="I145" s="664" t="s">
        <v>1379</v>
      </c>
      <c r="J145" s="665"/>
      <c r="K145" s="659">
        <v>207.34000000000015</v>
      </c>
      <c r="L145" s="728">
        <v>0</v>
      </c>
      <c r="M145" s="728">
        <v>0</v>
      </c>
      <c r="N145" s="729">
        <v>207.34000000000015</v>
      </c>
      <c r="O145"/>
      <c r="P145" s="645" t="s">
        <v>1379</v>
      </c>
      <c r="Q145" s="646"/>
      <c r="R145" s="612">
        <v>0</v>
      </c>
      <c r="S145" s="604">
        <v>0</v>
      </c>
      <c r="T145" s="604">
        <v>0</v>
      </c>
      <c r="U145" s="736">
        <v>0</v>
      </c>
      <c r="V145"/>
      <c r="W145" s="670" t="s">
        <v>1379</v>
      </c>
      <c r="X145" s="671"/>
      <c r="Y145" s="613">
        <v>0</v>
      </c>
      <c r="Z145" s="605">
        <v>0</v>
      </c>
      <c r="AA145" s="605">
        <v>0</v>
      </c>
      <c r="AB145" s="738">
        <v>0</v>
      </c>
      <c r="AC145"/>
      <c r="AD145" s="676" t="s">
        <v>1379</v>
      </c>
      <c r="AE145" s="677"/>
      <c r="AF145" s="614">
        <v>0</v>
      </c>
      <c r="AG145" s="606">
        <v>0</v>
      </c>
      <c r="AH145" s="606">
        <v>0</v>
      </c>
      <c r="AI145" s="739">
        <v>0</v>
      </c>
    </row>
    <row r="146" spans="1:35">
      <c r="A146"/>
      <c r="B146" s="654" t="s">
        <v>1028</v>
      </c>
      <c r="C146" s="648" t="s">
        <v>842</v>
      </c>
      <c r="D146" s="639">
        <v>0</v>
      </c>
      <c r="E146">
        <v>0</v>
      </c>
      <c r="F146">
        <v>0</v>
      </c>
      <c r="G146" s="727">
        <v>0</v>
      </c>
      <c r="H146"/>
      <c r="I146" s="661" t="s">
        <v>1028</v>
      </c>
      <c r="J146" s="648" t="s">
        <v>842</v>
      </c>
      <c r="K146" s="639">
        <v>0</v>
      </c>
      <c r="L146">
        <v>0</v>
      </c>
      <c r="M146">
        <v>0</v>
      </c>
      <c r="N146" s="727">
        <v>0</v>
      </c>
      <c r="O146"/>
      <c r="P146" s="642" t="s">
        <v>1028</v>
      </c>
      <c r="Q146" s="648" t="s">
        <v>842</v>
      </c>
      <c r="R146" s="639">
        <v>0</v>
      </c>
      <c r="S146">
        <v>0</v>
      </c>
      <c r="T146">
        <v>0</v>
      </c>
      <c r="U146" s="727">
        <v>0</v>
      </c>
      <c r="V146"/>
      <c r="W146" s="667" t="s">
        <v>1028</v>
      </c>
      <c r="X146" s="648" t="s">
        <v>842</v>
      </c>
      <c r="Y146" s="639">
        <v>0</v>
      </c>
      <c r="Z146">
        <v>0</v>
      </c>
      <c r="AA146">
        <v>0</v>
      </c>
      <c r="AB146" s="727">
        <v>0</v>
      </c>
      <c r="AC146"/>
      <c r="AD146" s="673" t="s">
        <v>1028</v>
      </c>
      <c r="AE146" s="648" t="s">
        <v>842</v>
      </c>
      <c r="AF146" s="639">
        <v>0</v>
      </c>
      <c r="AG146">
        <v>0</v>
      </c>
      <c r="AH146">
        <v>0</v>
      </c>
      <c r="AI146" s="727">
        <v>0</v>
      </c>
    </row>
    <row r="147" spans="1:35">
      <c r="A147"/>
      <c r="B147" s="656"/>
      <c r="C147" s="650" t="s">
        <v>843</v>
      </c>
      <c r="D147" s="639">
        <v>-12909344.860000174</v>
      </c>
      <c r="E147">
        <v>0</v>
      </c>
      <c r="F147">
        <v>0</v>
      </c>
      <c r="G147" s="727">
        <v>-12909344.860000174</v>
      </c>
      <c r="H147"/>
      <c r="I147" s="663"/>
      <c r="J147" s="650" t="s">
        <v>843</v>
      </c>
      <c r="K147" s="639">
        <v>3000</v>
      </c>
      <c r="L147">
        <v>0</v>
      </c>
      <c r="M147">
        <v>0</v>
      </c>
      <c r="N147" s="727">
        <v>3000</v>
      </c>
      <c r="O147"/>
      <c r="P147" s="644"/>
      <c r="Q147" s="650" t="s">
        <v>843</v>
      </c>
      <c r="R147" s="639">
        <v>0</v>
      </c>
      <c r="S147">
        <v>0</v>
      </c>
      <c r="T147">
        <v>0</v>
      </c>
      <c r="U147" s="727">
        <v>0</v>
      </c>
      <c r="V147"/>
      <c r="W147" s="669"/>
      <c r="X147" s="650" t="s">
        <v>843</v>
      </c>
      <c r="Y147" s="639">
        <v>0</v>
      </c>
      <c r="Z147">
        <v>0</v>
      </c>
      <c r="AA147">
        <v>0</v>
      </c>
      <c r="AB147" s="727">
        <v>0</v>
      </c>
      <c r="AC147"/>
      <c r="AD147" s="675"/>
      <c r="AE147" s="650" t="s">
        <v>843</v>
      </c>
      <c r="AF147" s="639">
        <v>3604458594.46</v>
      </c>
      <c r="AG147">
        <v>0</v>
      </c>
      <c r="AH147">
        <v>0</v>
      </c>
      <c r="AI147" s="727">
        <v>3604458594.46</v>
      </c>
    </row>
    <row r="148" spans="1:35">
      <c r="A148"/>
      <c r="B148" s="656"/>
      <c r="C148" s="650" t="s">
        <v>844</v>
      </c>
      <c r="D148" s="639">
        <v>30134.5</v>
      </c>
      <c r="E148">
        <v>0</v>
      </c>
      <c r="F148">
        <v>0</v>
      </c>
      <c r="G148" s="727">
        <v>30134.5</v>
      </c>
      <c r="H148"/>
      <c r="I148" s="663"/>
      <c r="J148" s="650" t="s">
        <v>844</v>
      </c>
      <c r="K148" s="639">
        <v>0</v>
      </c>
      <c r="L148">
        <v>0</v>
      </c>
      <c r="M148">
        <v>0</v>
      </c>
      <c r="N148" s="727">
        <v>0</v>
      </c>
      <c r="O148"/>
      <c r="P148" s="644"/>
      <c r="Q148" s="650" t="s">
        <v>844</v>
      </c>
      <c r="R148" s="639">
        <v>0</v>
      </c>
      <c r="S148">
        <v>0</v>
      </c>
      <c r="T148">
        <v>0</v>
      </c>
      <c r="U148" s="727">
        <v>0</v>
      </c>
      <c r="V148"/>
      <c r="W148" s="669"/>
      <c r="X148" s="650" t="s">
        <v>844</v>
      </c>
      <c r="Y148" s="639">
        <v>0</v>
      </c>
      <c r="Z148">
        <v>0</v>
      </c>
      <c r="AA148">
        <v>0</v>
      </c>
      <c r="AB148" s="727">
        <v>0</v>
      </c>
      <c r="AC148"/>
      <c r="AD148" s="675"/>
      <c r="AE148" s="650" t="s">
        <v>844</v>
      </c>
      <c r="AF148" s="639">
        <v>0</v>
      </c>
      <c r="AG148">
        <v>0</v>
      </c>
      <c r="AH148">
        <v>0</v>
      </c>
      <c r="AI148" s="727">
        <v>0</v>
      </c>
    </row>
    <row r="149" spans="1:35">
      <c r="A149"/>
      <c r="B149" s="656"/>
      <c r="C149" s="650" t="s">
        <v>845</v>
      </c>
      <c r="D149" s="639">
        <v>-51667.11</v>
      </c>
      <c r="E149">
        <v>0</v>
      </c>
      <c r="F149">
        <v>0</v>
      </c>
      <c r="G149" s="727">
        <v>-51667.11</v>
      </c>
      <c r="H149"/>
      <c r="I149" s="663"/>
      <c r="J149" s="650" t="s">
        <v>845</v>
      </c>
      <c r="K149" s="639">
        <v>0</v>
      </c>
      <c r="L149">
        <v>0</v>
      </c>
      <c r="M149">
        <v>0</v>
      </c>
      <c r="N149" s="727">
        <v>0</v>
      </c>
      <c r="O149"/>
      <c r="P149" s="644"/>
      <c r="Q149" s="650" t="s">
        <v>845</v>
      </c>
      <c r="R149" s="639">
        <v>0</v>
      </c>
      <c r="S149">
        <v>0</v>
      </c>
      <c r="T149">
        <v>0</v>
      </c>
      <c r="U149" s="727">
        <v>0</v>
      </c>
      <c r="V149"/>
      <c r="W149" s="669"/>
      <c r="X149" s="650" t="s">
        <v>845</v>
      </c>
      <c r="Y149" s="639">
        <v>0</v>
      </c>
      <c r="Z149">
        <v>0</v>
      </c>
      <c r="AA149">
        <v>0</v>
      </c>
      <c r="AB149" s="727">
        <v>0</v>
      </c>
      <c r="AC149"/>
      <c r="AD149" s="675"/>
      <c r="AE149" s="650" t="s">
        <v>845</v>
      </c>
      <c r="AF149" s="639">
        <v>0</v>
      </c>
      <c r="AG149">
        <v>0</v>
      </c>
      <c r="AH149">
        <v>0</v>
      </c>
      <c r="AI149" s="727">
        <v>0</v>
      </c>
    </row>
    <row r="150" spans="1:35">
      <c r="A150"/>
      <c r="B150" s="656"/>
      <c r="C150" s="650" t="s">
        <v>1308</v>
      </c>
      <c r="D150" s="639">
        <v>0</v>
      </c>
      <c r="E150">
        <v>0</v>
      </c>
      <c r="F150">
        <v>0</v>
      </c>
      <c r="G150" s="727">
        <v>0</v>
      </c>
      <c r="H150"/>
      <c r="I150" s="663"/>
      <c r="J150" s="650" t="s">
        <v>1308</v>
      </c>
      <c r="K150" s="639">
        <v>0</v>
      </c>
      <c r="L150">
        <v>0</v>
      </c>
      <c r="M150">
        <v>0</v>
      </c>
      <c r="N150" s="727">
        <v>0</v>
      </c>
      <c r="O150"/>
      <c r="P150" s="644"/>
      <c r="Q150" s="650" t="s">
        <v>1308</v>
      </c>
      <c r="R150" s="639">
        <v>0</v>
      </c>
      <c r="S150">
        <v>0</v>
      </c>
      <c r="T150">
        <v>0</v>
      </c>
      <c r="U150" s="727">
        <v>0</v>
      </c>
      <c r="V150"/>
      <c r="W150" s="669"/>
      <c r="X150" s="650" t="s">
        <v>1308</v>
      </c>
      <c r="Y150" s="639">
        <v>0</v>
      </c>
      <c r="Z150">
        <v>0</v>
      </c>
      <c r="AA150">
        <v>0</v>
      </c>
      <c r="AB150" s="727">
        <v>0</v>
      </c>
      <c r="AC150"/>
      <c r="AD150" s="675"/>
      <c r="AE150" s="650" t="s">
        <v>1308</v>
      </c>
      <c r="AF150" s="639">
        <v>0</v>
      </c>
      <c r="AG150">
        <v>0</v>
      </c>
      <c r="AH150">
        <v>0</v>
      </c>
      <c r="AI150" s="727">
        <v>0</v>
      </c>
    </row>
    <row r="151" spans="1:35">
      <c r="A151"/>
      <c r="B151" s="656"/>
      <c r="C151" s="650" t="s">
        <v>846</v>
      </c>
      <c r="D151" s="639">
        <v>0</v>
      </c>
      <c r="E151">
        <v>0</v>
      </c>
      <c r="F151">
        <v>0</v>
      </c>
      <c r="G151" s="727">
        <v>0</v>
      </c>
      <c r="H151"/>
      <c r="I151" s="663"/>
      <c r="J151" s="650" t="s">
        <v>846</v>
      </c>
      <c r="K151" s="639">
        <v>0</v>
      </c>
      <c r="L151">
        <v>0</v>
      </c>
      <c r="M151">
        <v>0</v>
      </c>
      <c r="N151" s="727">
        <v>0</v>
      </c>
      <c r="O151"/>
      <c r="P151" s="644"/>
      <c r="Q151" s="650" t="s">
        <v>846</v>
      </c>
      <c r="R151" s="639">
        <v>0</v>
      </c>
      <c r="S151">
        <v>0</v>
      </c>
      <c r="T151">
        <v>0</v>
      </c>
      <c r="U151" s="727">
        <v>0</v>
      </c>
      <c r="V151"/>
      <c r="W151" s="669"/>
      <c r="X151" s="650" t="s">
        <v>846</v>
      </c>
      <c r="Y151" s="639">
        <v>0</v>
      </c>
      <c r="Z151">
        <v>0</v>
      </c>
      <c r="AA151">
        <v>0</v>
      </c>
      <c r="AB151" s="727">
        <v>0</v>
      </c>
      <c r="AC151"/>
      <c r="AD151" s="675"/>
      <c r="AE151" s="650" t="s">
        <v>846</v>
      </c>
      <c r="AF151" s="639">
        <v>0</v>
      </c>
      <c r="AG151">
        <v>0</v>
      </c>
      <c r="AH151">
        <v>0</v>
      </c>
      <c r="AI151" s="727">
        <v>0</v>
      </c>
    </row>
    <row r="152" spans="1:35">
      <c r="A152"/>
      <c r="B152" s="656"/>
      <c r="C152" s="650" t="s">
        <v>847</v>
      </c>
      <c r="D152" s="639">
        <v>4367</v>
      </c>
      <c r="E152">
        <v>0</v>
      </c>
      <c r="F152">
        <v>0</v>
      </c>
      <c r="G152" s="727">
        <v>4367</v>
      </c>
      <c r="H152"/>
      <c r="I152" s="663"/>
      <c r="J152" s="650" t="s">
        <v>847</v>
      </c>
      <c r="K152" s="639">
        <v>0</v>
      </c>
      <c r="L152">
        <v>0</v>
      </c>
      <c r="M152">
        <v>0</v>
      </c>
      <c r="N152" s="727">
        <v>0</v>
      </c>
      <c r="O152"/>
      <c r="P152" s="644"/>
      <c r="Q152" s="650" t="s">
        <v>847</v>
      </c>
      <c r="R152" s="639">
        <v>0</v>
      </c>
      <c r="S152">
        <v>0</v>
      </c>
      <c r="T152">
        <v>0</v>
      </c>
      <c r="U152" s="727">
        <v>0</v>
      </c>
      <c r="V152"/>
      <c r="W152" s="669"/>
      <c r="X152" s="650" t="s">
        <v>847</v>
      </c>
      <c r="Y152" s="639">
        <v>0</v>
      </c>
      <c r="Z152">
        <v>0</v>
      </c>
      <c r="AA152">
        <v>0</v>
      </c>
      <c r="AB152" s="727">
        <v>0</v>
      </c>
      <c r="AC152"/>
      <c r="AD152" s="675"/>
      <c r="AE152" s="650" t="s">
        <v>847</v>
      </c>
      <c r="AF152" s="639">
        <v>0</v>
      </c>
      <c r="AG152">
        <v>0</v>
      </c>
      <c r="AH152">
        <v>0</v>
      </c>
      <c r="AI152" s="727">
        <v>0</v>
      </c>
    </row>
    <row r="153" spans="1:35" ht="13.8" thickBot="1">
      <c r="A153"/>
      <c r="B153" s="655"/>
      <c r="C153" s="649" t="s">
        <v>1186</v>
      </c>
      <c r="D153" s="639">
        <v>-3117187.7100000381</v>
      </c>
      <c r="E153">
        <v>0</v>
      </c>
      <c r="F153">
        <v>0</v>
      </c>
      <c r="G153" s="727">
        <v>-3117187.7100000381</v>
      </c>
      <c r="H153"/>
      <c r="I153" s="662"/>
      <c r="J153" s="649" t="s">
        <v>1186</v>
      </c>
      <c r="K153" s="639">
        <v>0</v>
      </c>
      <c r="L153">
        <v>0</v>
      </c>
      <c r="M153">
        <v>0</v>
      </c>
      <c r="N153" s="727">
        <v>0</v>
      </c>
      <c r="O153"/>
      <c r="P153" s="643"/>
      <c r="Q153" s="649" t="s">
        <v>1186</v>
      </c>
      <c r="R153" s="639">
        <v>0</v>
      </c>
      <c r="S153">
        <v>0</v>
      </c>
      <c r="T153">
        <v>0</v>
      </c>
      <c r="U153" s="727">
        <v>0</v>
      </c>
      <c r="V153"/>
      <c r="W153" s="668"/>
      <c r="X153" s="649" t="s">
        <v>1186</v>
      </c>
      <c r="Y153" s="639">
        <v>0</v>
      </c>
      <c r="Z153">
        <v>0</v>
      </c>
      <c r="AA153">
        <v>0</v>
      </c>
      <c r="AB153" s="727">
        <v>0</v>
      </c>
      <c r="AC153"/>
      <c r="AD153" s="674"/>
      <c r="AE153" s="649" t="s">
        <v>1186</v>
      </c>
      <c r="AF153" s="639">
        <v>7581712.9699999988</v>
      </c>
      <c r="AG153">
        <v>0</v>
      </c>
      <c r="AH153">
        <v>0</v>
      </c>
      <c r="AI153" s="727">
        <v>7581712.9699999988</v>
      </c>
    </row>
    <row r="154" spans="1:35" ht="13.8" thickBot="1">
      <c r="A154"/>
      <c r="B154" s="657" t="s">
        <v>1380</v>
      </c>
      <c r="C154" s="658"/>
      <c r="D154" s="608">
        <v>-16043698.180000212</v>
      </c>
      <c r="E154" s="603">
        <v>0</v>
      </c>
      <c r="F154" s="603">
        <v>0</v>
      </c>
      <c r="G154" s="737">
        <v>-16043698.180000212</v>
      </c>
      <c r="H154"/>
      <c r="I154" s="664" t="s">
        <v>1380</v>
      </c>
      <c r="J154" s="665"/>
      <c r="K154" s="659">
        <v>3000</v>
      </c>
      <c r="L154" s="728">
        <v>0</v>
      </c>
      <c r="M154" s="728">
        <v>0</v>
      </c>
      <c r="N154" s="729">
        <v>3000</v>
      </c>
      <c r="O154"/>
      <c r="P154" s="645" t="s">
        <v>1380</v>
      </c>
      <c r="Q154" s="646"/>
      <c r="R154" s="612">
        <v>0</v>
      </c>
      <c r="S154" s="604">
        <v>0</v>
      </c>
      <c r="T154" s="604">
        <v>0</v>
      </c>
      <c r="U154" s="736">
        <v>0</v>
      </c>
      <c r="V154"/>
      <c r="W154" s="670" t="s">
        <v>1380</v>
      </c>
      <c r="X154" s="671"/>
      <c r="Y154" s="613">
        <v>0</v>
      </c>
      <c r="Z154" s="605">
        <v>0</v>
      </c>
      <c r="AA154" s="605">
        <v>0</v>
      </c>
      <c r="AB154" s="738">
        <v>0</v>
      </c>
      <c r="AC154"/>
      <c r="AD154" s="676" t="s">
        <v>1380</v>
      </c>
      <c r="AE154" s="677"/>
      <c r="AF154" s="614">
        <v>3612040307.4299998</v>
      </c>
      <c r="AG154" s="606">
        <v>0</v>
      </c>
      <c r="AH154" s="606">
        <v>0</v>
      </c>
      <c r="AI154" s="739">
        <v>3612040307.4299998</v>
      </c>
    </row>
    <row r="155" spans="1:35">
      <c r="A155"/>
      <c r="B155" s="654" t="s">
        <v>1029</v>
      </c>
      <c r="C155" s="648" t="s">
        <v>848</v>
      </c>
      <c r="D155" s="639">
        <v>-17266450.900000002</v>
      </c>
      <c r="E155">
        <v>0</v>
      </c>
      <c r="F155">
        <v>0</v>
      </c>
      <c r="G155" s="727">
        <v>-17266450.900000002</v>
      </c>
      <c r="H155"/>
      <c r="I155" s="661" t="s">
        <v>1029</v>
      </c>
      <c r="J155" s="648" t="s">
        <v>848</v>
      </c>
      <c r="K155" s="639">
        <v>0</v>
      </c>
      <c r="L155">
        <v>0</v>
      </c>
      <c r="M155">
        <v>0</v>
      </c>
      <c r="N155" s="727">
        <v>0</v>
      </c>
      <c r="O155"/>
      <c r="P155" s="642" t="s">
        <v>1029</v>
      </c>
      <c r="Q155" s="648" t="s">
        <v>848</v>
      </c>
      <c r="R155" s="639">
        <v>0</v>
      </c>
      <c r="S155">
        <v>0</v>
      </c>
      <c r="T155">
        <v>0</v>
      </c>
      <c r="U155" s="727">
        <v>0</v>
      </c>
      <c r="V155"/>
      <c r="W155" s="667" t="s">
        <v>1029</v>
      </c>
      <c r="X155" s="648" t="s">
        <v>848</v>
      </c>
      <c r="Y155" s="639">
        <v>0</v>
      </c>
      <c r="Z155">
        <v>0</v>
      </c>
      <c r="AA155">
        <v>0</v>
      </c>
      <c r="AB155" s="727">
        <v>0</v>
      </c>
      <c r="AC155"/>
      <c r="AD155" s="673" t="s">
        <v>1029</v>
      </c>
      <c r="AE155" s="648" t="s">
        <v>848</v>
      </c>
      <c r="AF155" s="639">
        <v>0</v>
      </c>
      <c r="AG155">
        <v>0</v>
      </c>
      <c r="AH155">
        <v>0</v>
      </c>
      <c r="AI155" s="727">
        <v>0</v>
      </c>
    </row>
    <row r="156" spans="1:35">
      <c r="A156"/>
      <c r="B156" s="656"/>
      <c r="C156" s="650" t="s">
        <v>849</v>
      </c>
      <c r="D156" s="639">
        <v>73865743.439999953</v>
      </c>
      <c r="E156">
        <v>0</v>
      </c>
      <c r="F156">
        <v>0</v>
      </c>
      <c r="G156" s="727">
        <v>73865743.439999953</v>
      </c>
      <c r="H156"/>
      <c r="I156" s="663"/>
      <c r="J156" s="650" t="s">
        <v>849</v>
      </c>
      <c r="K156" s="639">
        <v>0</v>
      </c>
      <c r="L156">
        <v>0</v>
      </c>
      <c r="M156">
        <v>0</v>
      </c>
      <c r="N156" s="727">
        <v>0</v>
      </c>
      <c r="O156"/>
      <c r="P156" s="644"/>
      <c r="Q156" s="650" t="s">
        <v>849</v>
      </c>
      <c r="R156" s="639">
        <v>0</v>
      </c>
      <c r="S156">
        <v>0</v>
      </c>
      <c r="T156">
        <v>0</v>
      </c>
      <c r="U156" s="727">
        <v>0</v>
      </c>
      <c r="V156"/>
      <c r="W156" s="669"/>
      <c r="X156" s="650" t="s">
        <v>849</v>
      </c>
      <c r="Y156" s="639">
        <v>0</v>
      </c>
      <c r="Z156">
        <v>0</v>
      </c>
      <c r="AA156">
        <v>0</v>
      </c>
      <c r="AB156" s="727">
        <v>0</v>
      </c>
      <c r="AC156"/>
      <c r="AD156" s="675"/>
      <c r="AE156" s="650" t="s">
        <v>849</v>
      </c>
      <c r="AF156" s="639">
        <v>1222125.8799999973</v>
      </c>
      <c r="AG156">
        <v>0</v>
      </c>
      <c r="AH156">
        <v>0</v>
      </c>
      <c r="AI156" s="727">
        <v>1222125.8799999973</v>
      </c>
    </row>
    <row r="157" spans="1:35">
      <c r="A157"/>
      <c r="B157" s="656"/>
      <c r="C157" s="650" t="s">
        <v>850</v>
      </c>
      <c r="D157" s="639">
        <v>373410.17000000004</v>
      </c>
      <c r="E157">
        <v>0</v>
      </c>
      <c r="F157">
        <v>0</v>
      </c>
      <c r="G157" s="727">
        <v>373410.17000000004</v>
      </c>
      <c r="H157"/>
      <c r="I157" s="663"/>
      <c r="J157" s="650" t="s">
        <v>850</v>
      </c>
      <c r="K157" s="639">
        <v>0</v>
      </c>
      <c r="L157">
        <v>0</v>
      </c>
      <c r="M157">
        <v>0</v>
      </c>
      <c r="N157" s="727">
        <v>0</v>
      </c>
      <c r="O157"/>
      <c r="P157" s="644"/>
      <c r="Q157" s="650" t="s">
        <v>850</v>
      </c>
      <c r="R157" s="639">
        <v>0</v>
      </c>
      <c r="S157">
        <v>0</v>
      </c>
      <c r="T157">
        <v>0</v>
      </c>
      <c r="U157" s="727">
        <v>0</v>
      </c>
      <c r="V157"/>
      <c r="W157" s="669"/>
      <c r="X157" s="650" t="s">
        <v>850</v>
      </c>
      <c r="Y157" s="639">
        <v>0</v>
      </c>
      <c r="Z157">
        <v>0</v>
      </c>
      <c r="AA157">
        <v>0</v>
      </c>
      <c r="AB157" s="727">
        <v>0</v>
      </c>
      <c r="AC157"/>
      <c r="AD157" s="675"/>
      <c r="AE157" s="650" t="s">
        <v>850</v>
      </c>
      <c r="AF157" s="639">
        <v>0</v>
      </c>
      <c r="AG157">
        <v>0</v>
      </c>
      <c r="AH157">
        <v>0</v>
      </c>
      <c r="AI157" s="727">
        <v>0</v>
      </c>
    </row>
    <row r="158" spans="1:35">
      <c r="A158"/>
      <c r="B158" s="656"/>
      <c r="C158" s="650" t="s">
        <v>851</v>
      </c>
      <c r="D158" s="639">
        <v>-685926.35</v>
      </c>
      <c r="E158">
        <v>0</v>
      </c>
      <c r="F158">
        <v>0</v>
      </c>
      <c r="G158" s="727">
        <v>-685926.35</v>
      </c>
      <c r="H158"/>
      <c r="I158" s="663"/>
      <c r="J158" s="650" t="s">
        <v>851</v>
      </c>
      <c r="K158" s="639">
        <v>0</v>
      </c>
      <c r="L158">
        <v>0</v>
      </c>
      <c r="M158">
        <v>0</v>
      </c>
      <c r="N158" s="727">
        <v>0</v>
      </c>
      <c r="O158"/>
      <c r="P158" s="644"/>
      <c r="Q158" s="650" t="s">
        <v>851</v>
      </c>
      <c r="R158" s="639">
        <v>0</v>
      </c>
      <c r="S158">
        <v>0</v>
      </c>
      <c r="T158">
        <v>0</v>
      </c>
      <c r="U158" s="727">
        <v>0</v>
      </c>
      <c r="V158"/>
      <c r="W158" s="669"/>
      <c r="X158" s="650" t="s">
        <v>851</v>
      </c>
      <c r="Y158" s="639">
        <v>0</v>
      </c>
      <c r="Z158">
        <v>0</v>
      </c>
      <c r="AA158">
        <v>0</v>
      </c>
      <c r="AB158" s="727">
        <v>0</v>
      </c>
      <c r="AC158"/>
      <c r="AD158" s="675"/>
      <c r="AE158" s="650" t="s">
        <v>851</v>
      </c>
      <c r="AF158" s="639">
        <v>0</v>
      </c>
      <c r="AG158">
        <v>0</v>
      </c>
      <c r="AH158">
        <v>0</v>
      </c>
      <c r="AI158" s="727">
        <v>0</v>
      </c>
    </row>
    <row r="159" spans="1:35">
      <c r="A159"/>
      <c r="B159" s="656"/>
      <c r="C159" s="650" t="s">
        <v>852</v>
      </c>
      <c r="D159" s="639">
        <v>0</v>
      </c>
      <c r="E159">
        <v>0</v>
      </c>
      <c r="F159">
        <v>0</v>
      </c>
      <c r="G159" s="727">
        <v>0</v>
      </c>
      <c r="H159"/>
      <c r="I159" s="663"/>
      <c r="J159" s="650" t="s">
        <v>852</v>
      </c>
      <c r="K159" s="639">
        <v>0</v>
      </c>
      <c r="L159">
        <v>0</v>
      </c>
      <c r="M159">
        <v>0</v>
      </c>
      <c r="N159" s="727">
        <v>0</v>
      </c>
      <c r="O159"/>
      <c r="P159" s="644"/>
      <c r="Q159" s="650" t="s">
        <v>852</v>
      </c>
      <c r="R159" s="639">
        <v>0</v>
      </c>
      <c r="S159">
        <v>0</v>
      </c>
      <c r="T159">
        <v>0</v>
      </c>
      <c r="U159" s="727">
        <v>0</v>
      </c>
      <c r="V159"/>
      <c r="W159" s="669"/>
      <c r="X159" s="650" t="s">
        <v>852</v>
      </c>
      <c r="Y159" s="639">
        <v>0</v>
      </c>
      <c r="Z159">
        <v>0</v>
      </c>
      <c r="AA159">
        <v>0</v>
      </c>
      <c r="AB159" s="727">
        <v>0</v>
      </c>
      <c r="AC159"/>
      <c r="AD159" s="675"/>
      <c r="AE159" s="650" t="s">
        <v>852</v>
      </c>
      <c r="AF159" s="639">
        <v>0</v>
      </c>
      <c r="AG159">
        <v>0</v>
      </c>
      <c r="AH159">
        <v>0</v>
      </c>
      <c r="AI159" s="727">
        <v>0</v>
      </c>
    </row>
    <row r="160" spans="1:35">
      <c r="A160"/>
      <c r="B160" s="656"/>
      <c r="C160" s="650" t="s">
        <v>853</v>
      </c>
      <c r="D160" s="639">
        <v>-16264944.269999504</v>
      </c>
      <c r="E160">
        <v>0</v>
      </c>
      <c r="F160">
        <v>0</v>
      </c>
      <c r="G160" s="727">
        <v>-16264944.269999504</v>
      </c>
      <c r="H160"/>
      <c r="I160" s="663"/>
      <c r="J160" s="650" t="s">
        <v>853</v>
      </c>
      <c r="K160" s="639">
        <v>0</v>
      </c>
      <c r="L160">
        <v>0</v>
      </c>
      <c r="M160">
        <v>0</v>
      </c>
      <c r="N160" s="727">
        <v>0</v>
      </c>
      <c r="O160"/>
      <c r="P160" s="644"/>
      <c r="Q160" s="650" t="s">
        <v>853</v>
      </c>
      <c r="R160" s="639">
        <v>0</v>
      </c>
      <c r="S160">
        <v>0</v>
      </c>
      <c r="T160">
        <v>0</v>
      </c>
      <c r="U160" s="727">
        <v>0</v>
      </c>
      <c r="V160"/>
      <c r="W160" s="669"/>
      <c r="X160" s="650" t="s">
        <v>853</v>
      </c>
      <c r="Y160" s="639">
        <v>0</v>
      </c>
      <c r="Z160">
        <v>0</v>
      </c>
      <c r="AA160">
        <v>0</v>
      </c>
      <c r="AB160" s="727">
        <v>0</v>
      </c>
      <c r="AC160"/>
      <c r="AD160" s="675"/>
      <c r="AE160" s="650" t="s">
        <v>853</v>
      </c>
      <c r="AF160" s="639">
        <v>0</v>
      </c>
      <c r="AG160">
        <v>0</v>
      </c>
      <c r="AH160">
        <v>0</v>
      </c>
      <c r="AI160" s="727">
        <v>0</v>
      </c>
    </row>
    <row r="161" spans="1:35">
      <c r="A161"/>
      <c r="B161" s="656"/>
      <c r="C161" s="650" t="s">
        <v>854</v>
      </c>
      <c r="D161" s="639">
        <v>0</v>
      </c>
      <c r="E161">
        <v>0</v>
      </c>
      <c r="F161">
        <v>0</v>
      </c>
      <c r="G161" s="727">
        <v>0</v>
      </c>
      <c r="H161"/>
      <c r="I161" s="663"/>
      <c r="J161" s="650" t="s">
        <v>854</v>
      </c>
      <c r="K161" s="639">
        <v>0</v>
      </c>
      <c r="L161">
        <v>0</v>
      </c>
      <c r="M161">
        <v>0</v>
      </c>
      <c r="N161" s="727">
        <v>0</v>
      </c>
      <c r="O161"/>
      <c r="P161" s="644"/>
      <c r="Q161" s="650" t="s">
        <v>854</v>
      </c>
      <c r="R161" s="639">
        <v>0</v>
      </c>
      <c r="S161">
        <v>0</v>
      </c>
      <c r="T161">
        <v>0</v>
      </c>
      <c r="U161" s="727">
        <v>0</v>
      </c>
      <c r="V161"/>
      <c r="W161" s="669"/>
      <c r="X161" s="650" t="s">
        <v>854</v>
      </c>
      <c r="Y161" s="639">
        <v>0</v>
      </c>
      <c r="Z161">
        <v>0</v>
      </c>
      <c r="AA161">
        <v>0</v>
      </c>
      <c r="AB161" s="727">
        <v>0</v>
      </c>
      <c r="AC161"/>
      <c r="AD161" s="675"/>
      <c r="AE161" s="650" t="s">
        <v>854</v>
      </c>
      <c r="AF161" s="639">
        <v>0</v>
      </c>
      <c r="AG161">
        <v>0</v>
      </c>
      <c r="AH161">
        <v>0</v>
      </c>
      <c r="AI161" s="727">
        <v>0</v>
      </c>
    </row>
    <row r="162" spans="1:35">
      <c r="A162"/>
      <c r="B162" s="656"/>
      <c r="C162" s="650" t="s">
        <v>855</v>
      </c>
      <c r="D162" s="639">
        <v>2189231.23</v>
      </c>
      <c r="E162">
        <v>0</v>
      </c>
      <c r="F162">
        <v>0</v>
      </c>
      <c r="G162" s="727">
        <v>2189231.23</v>
      </c>
      <c r="H162"/>
      <c r="I162" s="663"/>
      <c r="J162" s="650" t="s">
        <v>855</v>
      </c>
      <c r="K162" s="639">
        <v>0</v>
      </c>
      <c r="L162">
        <v>0</v>
      </c>
      <c r="M162">
        <v>0</v>
      </c>
      <c r="N162" s="727">
        <v>0</v>
      </c>
      <c r="O162"/>
      <c r="P162" s="644"/>
      <c r="Q162" s="650" t="s">
        <v>855</v>
      </c>
      <c r="R162" s="639">
        <v>0</v>
      </c>
      <c r="S162">
        <v>0</v>
      </c>
      <c r="T162">
        <v>0</v>
      </c>
      <c r="U162" s="727">
        <v>0</v>
      </c>
      <c r="V162"/>
      <c r="W162" s="669"/>
      <c r="X162" s="650" t="s">
        <v>855</v>
      </c>
      <c r="Y162" s="639">
        <v>0</v>
      </c>
      <c r="Z162">
        <v>0</v>
      </c>
      <c r="AA162">
        <v>0</v>
      </c>
      <c r="AB162" s="727">
        <v>0</v>
      </c>
      <c r="AC162"/>
      <c r="AD162" s="675"/>
      <c r="AE162" s="650" t="s">
        <v>855</v>
      </c>
      <c r="AF162" s="639">
        <v>411478.18000000005</v>
      </c>
      <c r="AG162">
        <v>0</v>
      </c>
      <c r="AH162">
        <v>0</v>
      </c>
      <c r="AI162" s="727">
        <v>411478.18000000005</v>
      </c>
    </row>
    <row r="163" spans="1:35" ht="13.8" thickBot="1">
      <c r="A163"/>
      <c r="B163" s="655"/>
      <c r="C163" s="649" t="s">
        <v>856</v>
      </c>
      <c r="D163" s="639">
        <v>0.34</v>
      </c>
      <c r="E163">
        <v>0</v>
      </c>
      <c r="F163">
        <v>0</v>
      </c>
      <c r="G163" s="727">
        <v>0.34</v>
      </c>
      <c r="H163"/>
      <c r="I163" s="662"/>
      <c r="J163" s="649" t="s">
        <v>856</v>
      </c>
      <c r="K163" s="639">
        <v>0</v>
      </c>
      <c r="L163">
        <v>0</v>
      </c>
      <c r="M163">
        <v>0</v>
      </c>
      <c r="N163" s="727">
        <v>0</v>
      </c>
      <c r="O163"/>
      <c r="P163" s="643"/>
      <c r="Q163" s="649" t="s">
        <v>856</v>
      </c>
      <c r="R163" s="639">
        <v>0</v>
      </c>
      <c r="S163">
        <v>0</v>
      </c>
      <c r="T163">
        <v>0</v>
      </c>
      <c r="U163" s="727">
        <v>0</v>
      </c>
      <c r="V163"/>
      <c r="W163" s="668"/>
      <c r="X163" s="649" t="s">
        <v>856</v>
      </c>
      <c r="Y163" s="639">
        <v>0</v>
      </c>
      <c r="Z163">
        <v>0</v>
      </c>
      <c r="AA163">
        <v>0</v>
      </c>
      <c r="AB163" s="727">
        <v>0</v>
      </c>
      <c r="AC163"/>
      <c r="AD163" s="674"/>
      <c r="AE163" s="649" t="s">
        <v>856</v>
      </c>
      <c r="AF163" s="639">
        <v>0</v>
      </c>
      <c r="AG163">
        <v>0</v>
      </c>
      <c r="AH163">
        <v>0</v>
      </c>
      <c r="AI163" s="727">
        <v>0</v>
      </c>
    </row>
    <row r="164" spans="1:35" ht="13.8" thickBot="1">
      <c r="A164"/>
      <c r="B164" s="657" t="s">
        <v>1381</v>
      </c>
      <c r="C164" s="658"/>
      <c r="D164" s="608">
        <v>42211063.660000443</v>
      </c>
      <c r="E164" s="603">
        <v>0</v>
      </c>
      <c r="F164" s="603">
        <v>0</v>
      </c>
      <c r="G164" s="737">
        <v>42211063.660000443</v>
      </c>
      <c r="H164"/>
      <c r="I164" s="664" t="s">
        <v>1381</v>
      </c>
      <c r="J164" s="665"/>
      <c r="K164" s="659">
        <v>0</v>
      </c>
      <c r="L164" s="728">
        <v>0</v>
      </c>
      <c r="M164" s="728">
        <v>0</v>
      </c>
      <c r="N164" s="729">
        <v>0</v>
      </c>
      <c r="O164"/>
      <c r="P164" s="645" t="s">
        <v>1381</v>
      </c>
      <c r="Q164" s="646"/>
      <c r="R164" s="612">
        <v>0</v>
      </c>
      <c r="S164" s="604">
        <v>0</v>
      </c>
      <c r="T164" s="604">
        <v>0</v>
      </c>
      <c r="U164" s="736">
        <v>0</v>
      </c>
      <c r="V164"/>
      <c r="W164" s="670" t="s">
        <v>1381</v>
      </c>
      <c r="X164" s="671"/>
      <c r="Y164" s="613">
        <v>0</v>
      </c>
      <c r="Z164" s="605">
        <v>0</v>
      </c>
      <c r="AA164" s="605">
        <v>0</v>
      </c>
      <c r="AB164" s="738">
        <v>0</v>
      </c>
      <c r="AC164"/>
      <c r="AD164" s="676" t="s">
        <v>1381</v>
      </c>
      <c r="AE164" s="677"/>
      <c r="AF164" s="614">
        <v>1633604.0599999973</v>
      </c>
      <c r="AG164" s="606">
        <v>0</v>
      </c>
      <c r="AH164" s="606">
        <v>0</v>
      </c>
      <c r="AI164" s="739">
        <v>1633604.0599999973</v>
      </c>
    </row>
    <row r="165" spans="1:35">
      <c r="A165"/>
      <c r="B165" s="654" t="s">
        <v>1030</v>
      </c>
      <c r="C165" s="648" t="s">
        <v>857</v>
      </c>
      <c r="D165" s="639">
        <v>0</v>
      </c>
      <c r="E165">
        <v>0</v>
      </c>
      <c r="F165">
        <v>0</v>
      </c>
      <c r="G165" s="727">
        <v>0</v>
      </c>
      <c r="H165"/>
      <c r="I165" s="661" t="s">
        <v>1030</v>
      </c>
      <c r="J165" s="648" t="s">
        <v>857</v>
      </c>
      <c r="K165" s="639">
        <v>0</v>
      </c>
      <c r="L165">
        <v>0</v>
      </c>
      <c r="M165">
        <v>0</v>
      </c>
      <c r="N165" s="727">
        <v>0</v>
      </c>
      <c r="O165"/>
      <c r="P165" s="642" t="s">
        <v>1030</v>
      </c>
      <c r="Q165" s="648" t="s">
        <v>857</v>
      </c>
      <c r="R165" s="639">
        <v>0</v>
      </c>
      <c r="S165">
        <v>0</v>
      </c>
      <c r="T165">
        <v>0</v>
      </c>
      <c r="U165" s="727">
        <v>0</v>
      </c>
      <c r="V165"/>
      <c r="W165" s="667" t="s">
        <v>1030</v>
      </c>
      <c r="X165" s="648" t="s">
        <v>857</v>
      </c>
      <c r="Y165" s="639">
        <v>0</v>
      </c>
      <c r="Z165">
        <v>0</v>
      </c>
      <c r="AA165">
        <v>0</v>
      </c>
      <c r="AB165" s="727">
        <v>0</v>
      </c>
      <c r="AC165"/>
      <c r="AD165" s="673" t="s">
        <v>1030</v>
      </c>
      <c r="AE165" s="648" t="s">
        <v>857</v>
      </c>
      <c r="AF165" s="639">
        <v>0</v>
      </c>
      <c r="AG165">
        <v>0</v>
      </c>
      <c r="AH165">
        <v>0</v>
      </c>
      <c r="AI165" s="727">
        <v>0</v>
      </c>
    </row>
    <row r="166" spans="1:35">
      <c r="A166"/>
      <c r="B166" s="656"/>
      <c r="C166" s="650" t="s">
        <v>860</v>
      </c>
      <c r="D166" s="639">
        <v>13432027.380000003</v>
      </c>
      <c r="E166">
        <v>0</v>
      </c>
      <c r="F166">
        <v>0</v>
      </c>
      <c r="G166" s="727">
        <v>13432027.380000003</v>
      </c>
      <c r="H166"/>
      <c r="I166" s="663"/>
      <c r="J166" s="650" t="s">
        <v>860</v>
      </c>
      <c r="K166" s="639">
        <v>0</v>
      </c>
      <c r="L166">
        <v>0</v>
      </c>
      <c r="M166">
        <v>0</v>
      </c>
      <c r="N166" s="727">
        <v>0</v>
      </c>
      <c r="O166"/>
      <c r="P166" s="644"/>
      <c r="Q166" s="650" t="s">
        <v>860</v>
      </c>
      <c r="R166" s="639">
        <v>11175666.749999987</v>
      </c>
      <c r="S166">
        <v>0</v>
      </c>
      <c r="T166">
        <v>0</v>
      </c>
      <c r="U166" s="727">
        <v>11175666.749999987</v>
      </c>
      <c r="V166"/>
      <c r="W166" s="669"/>
      <c r="X166" s="650" t="s">
        <v>860</v>
      </c>
      <c r="Y166" s="639">
        <v>0</v>
      </c>
      <c r="Z166">
        <v>0</v>
      </c>
      <c r="AA166">
        <v>0</v>
      </c>
      <c r="AB166" s="727">
        <v>0</v>
      </c>
      <c r="AC166"/>
      <c r="AD166" s="675"/>
      <c r="AE166" s="650" t="s">
        <v>860</v>
      </c>
      <c r="AF166" s="639">
        <v>568306.31000000006</v>
      </c>
      <c r="AG166">
        <v>0</v>
      </c>
      <c r="AH166">
        <v>0</v>
      </c>
      <c r="AI166" s="727">
        <v>568306.31000000006</v>
      </c>
    </row>
    <row r="167" spans="1:35">
      <c r="A167"/>
      <c r="B167" s="656"/>
      <c r="C167" s="650" t="s">
        <v>858</v>
      </c>
      <c r="D167" s="639">
        <v>-2.4087398742267396E-11</v>
      </c>
      <c r="E167">
        <v>0</v>
      </c>
      <c r="F167">
        <v>0</v>
      </c>
      <c r="G167" s="727">
        <v>-2.4087398742267396E-11</v>
      </c>
      <c r="H167"/>
      <c r="I167" s="663"/>
      <c r="J167" s="650" t="s">
        <v>858</v>
      </c>
      <c r="K167" s="639">
        <v>0</v>
      </c>
      <c r="L167">
        <v>0</v>
      </c>
      <c r="M167">
        <v>0</v>
      </c>
      <c r="N167" s="727">
        <v>0</v>
      </c>
      <c r="O167"/>
      <c r="P167" s="644"/>
      <c r="Q167" s="650" t="s">
        <v>858</v>
      </c>
      <c r="R167" s="639">
        <v>0</v>
      </c>
      <c r="S167">
        <v>0</v>
      </c>
      <c r="T167">
        <v>0</v>
      </c>
      <c r="U167" s="727">
        <v>0</v>
      </c>
      <c r="V167"/>
      <c r="W167" s="669"/>
      <c r="X167" s="650" t="s">
        <v>858</v>
      </c>
      <c r="Y167" s="639">
        <v>0</v>
      </c>
      <c r="Z167">
        <v>0</v>
      </c>
      <c r="AA167">
        <v>0</v>
      </c>
      <c r="AB167" s="727">
        <v>0</v>
      </c>
      <c r="AC167"/>
      <c r="AD167" s="675"/>
      <c r="AE167" s="650" t="s">
        <v>858</v>
      </c>
      <c r="AF167" s="639">
        <v>0</v>
      </c>
      <c r="AG167">
        <v>0</v>
      </c>
      <c r="AH167">
        <v>0</v>
      </c>
      <c r="AI167" s="727">
        <v>0</v>
      </c>
    </row>
    <row r="168" spans="1:35" ht="13.8" thickBot="1">
      <c r="A168"/>
      <c r="B168" s="655"/>
      <c r="C168" s="649" t="s">
        <v>859</v>
      </c>
      <c r="D168" s="639">
        <v>0</v>
      </c>
      <c r="E168">
        <v>0</v>
      </c>
      <c r="F168">
        <v>0</v>
      </c>
      <c r="G168" s="727">
        <v>0</v>
      </c>
      <c r="H168"/>
      <c r="I168" s="662"/>
      <c r="J168" s="649" t="s">
        <v>859</v>
      </c>
      <c r="K168" s="639">
        <v>0</v>
      </c>
      <c r="L168">
        <v>0</v>
      </c>
      <c r="M168">
        <v>0</v>
      </c>
      <c r="N168" s="727">
        <v>0</v>
      </c>
      <c r="O168"/>
      <c r="P168" s="643"/>
      <c r="Q168" s="649" t="s">
        <v>859</v>
      </c>
      <c r="R168" s="639">
        <v>0</v>
      </c>
      <c r="S168">
        <v>0</v>
      </c>
      <c r="T168">
        <v>0</v>
      </c>
      <c r="U168" s="727">
        <v>0</v>
      </c>
      <c r="V168"/>
      <c r="W168" s="668"/>
      <c r="X168" s="649" t="s">
        <v>859</v>
      </c>
      <c r="Y168" s="639">
        <v>0</v>
      </c>
      <c r="Z168">
        <v>0</v>
      </c>
      <c r="AA168">
        <v>0</v>
      </c>
      <c r="AB168" s="727">
        <v>0</v>
      </c>
      <c r="AC168"/>
      <c r="AD168" s="674"/>
      <c r="AE168" s="649" t="s">
        <v>859</v>
      </c>
      <c r="AF168" s="639">
        <v>0</v>
      </c>
      <c r="AG168">
        <v>0</v>
      </c>
      <c r="AH168">
        <v>0</v>
      </c>
      <c r="AI168" s="727">
        <v>0</v>
      </c>
    </row>
    <row r="169" spans="1:35" ht="13.8" thickBot="1">
      <c r="A169"/>
      <c r="B169" s="657" t="s">
        <v>1382</v>
      </c>
      <c r="C169" s="658"/>
      <c r="D169" s="608">
        <v>13432027.380000003</v>
      </c>
      <c r="E169" s="603">
        <v>0</v>
      </c>
      <c r="F169" s="603">
        <v>0</v>
      </c>
      <c r="G169" s="737">
        <v>13432027.380000003</v>
      </c>
      <c r="H169"/>
      <c r="I169" s="664" t="s">
        <v>1382</v>
      </c>
      <c r="J169" s="665"/>
      <c r="K169" s="659">
        <v>0</v>
      </c>
      <c r="L169" s="728">
        <v>0</v>
      </c>
      <c r="M169" s="728">
        <v>0</v>
      </c>
      <c r="N169" s="729">
        <v>0</v>
      </c>
      <c r="O169"/>
      <c r="P169" s="645" t="s">
        <v>1382</v>
      </c>
      <c r="Q169" s="646"/>
      <c r="R169" s="612">
        <v>11175666.749999987</v>
      </c>
      <c r="S169" s="604">
        <v>0</v>
      </c>
      <c r="T169" s="604">
        <v>0</v>
      </c>
      <c r="U169" s="736">
        <v>11175666.749999987</v>
      </c>
      <c r="V169"/>
      <c r="W169" s="670" t="s">
        <v>1382</v>
      </c>
      <c r="X169" s="671"/>
      <c r="Y169" s="613">
        <v>0</v>
      </c>
      <c r="Z169" s="605">
        <v>0</v>
      </c>
      <c r="AA169" s="605">
        <v>0</v>
      </c>
      <c r="AB169" s="738">
        <v>0</v>
      </c>
      <c r="AC169"/>
      <c r="AD169" s="676" t="s">
        <v>1382</v>
      </c>
      <c r="AE169" s="677"/>
      <c r="AF169" s="614">
        <v>568306.31000000006</v>
      </c>
      <c r="AG169" s="606">
        <v>0</v>
      </c>
      <c r="AH169" s="606">
        <v>0</v>
      </c>
      <c r="AI169" s="739">
        <v>568306.31000000006</v>
      </c>
    </row>
    <row r="170" spans="1:35">
      <c r="A170"/>
      <c r="B170" s="654" t="s">
        <v>1031</v>
      </c>
      <c r="C170" s="648" t="s">
        <v>1187</v>
      </c>
      <c r="D170" s="639">
        <v>0</v>
      </c>
      <c r="E170">
        <v>0</v>
      </c>
      <c r="F170">
        <v>0</v>
      </c>
      <c r="G170" s="727">
        <v>0</v>
      </c>
      <c r="H170"/>
      <c r="I170" s="661" t="s">
        <v>1031</v>
      </c>
      <c r="J170" s="648" t="s">
        <v>1187</v>
      </c>
      <c r="K170" s="639">
        <v>0</v>
      </c>
      <c r="L170">
        <v>0</v>
      </c>
      <c r="M170">
        <v>0</v>
      </c>
      <c r="N170" s="727">
        <v>0</v>
      </c>
      <c r="O170"/>
      <c r="P170" s="642" t="s">
        <v>1031</v>
      </c>
      <c r="Q170" s="648" t="s">
        <v>1187</v>
      </c>
      <c r="R170" s="639">
        <v>0</v>
      </c>
      <c r="S170">
        <v>0</v>
      </c>
      <c r="T170">
        <v>0</v>
      </c>
      <c r="U170" s="727">
        <v>0</v>
      </c>
      <c r="V170"/>
      <c r="W170" s="667" t="s">
        <v>1031</v>
      </c>
      <c r="X170" s="648" t="s">
        <v>1187</v>
      </c>
      <c r="Y170" s="639">
        <v>0</v>
      </c>
      <c r="Z170">
        <v>0</v>
      </c>
      <c r="AA170">
        <v>0</v>
      </c>
      <c r="AB170" s="727">
        <v>0</v>
      </c>
      <c r="AC170"/>
      <c r="AD170" s="673" t="s">
        <v>1031</v>
      </c>
      <c r="AE170" s="648" t="s">
        <v>1187</v>
      </c>
      <c r="AF170" s="639">
        <v>0</v>
      </c>
      <c r="AG170">
        <v>0</v>
      </c>
      <c r="AH170">
        <v>0</v>
      </c>
      <c r="AI170" s="727">
        <v>0</v>
      </c>
    </row>
    <row r="171" spans="1:35">
      <c r="A171"/>
      <c r="B171" s="656"/>
      <c r="C171" s="650" t="s">
        <v>861</v>
      </c>
      <c r="D171" s="639">
        <v>75590.299999921583</v>
      </c>
      <c r="E171">
        <v>0</v>
      </c>
      <c r="F171">
        <v>0</v>
      </c>
      <c r="G171" s="727">
        <v>75590.299999921583</v>
      </c>
      <c r="H171"/>
      <c r="I171" s="663"/>
      <c r="J171" s="650" t="s">
        <v>861</v>
      </c>
      <c r="K171" s="639">
        <v>147504.75</v>
      </c>
      <c r="L171">
        <v>0</v>
      </c>
      <c r="M171">
        <v>0</v>
      </c>
      <c r="N171" s="727">
        <v>147504.75</v>
      </c>
      <c r="O171"/>
      <c r="P171" s="644"/>
      <c r="Q171" s="650" t="s">
        <v>861</v>
      </c>
      <c r="R171" s="639">
        <v>311521.59999999288</v>
      </c>
      <c r="S171">
        <v>0</v>
      </c>
      <c r="T171">
        <v>0</v>
      </c>
      <c r="U171" s="727">
        <v>311521.59999999288</v>
      </c>
      <c r="V171"/>
      <c r="W171" s="669"/>
      <c r="X171" s="650" t="s">
        <v>861</v>
      </c>
      <c r="Y171" s="639">
        <v>0</v>
      </c>
      <c r="Z171">
        <v>0</v>
      </c>
      <c r="AA171">
        <v>0</v>
      </c>
      <c r="AB171" s="727">
        <v>0</v>
      </c>
      <c r="AC171"/>
      <c r="AD171" s="675"/>
      <c r="AE171" s="650" t="s">
        <v>861</v>
      </c>
      <c r="AF171" s="639">
        <v>0</v>
      </c>
      <c r="AG171">
        <v>0</v>
      </c>
      <c r="AH171">
        <v>0</v>
      </c>
      <c r="AI171" s="727">
        <v>0</v>
      </c>
    </row>
    <row r="172" spans="1:35" ht="13.8" thickBot="1">
      <c r="A172"/>
      <c r="B172" s="655"/>
      <c r="C172" s="649" t="s">
        <v>1188</v>
      </c>
      <c r="D172" s="639">
        <v>0</v>
      </c>
      <c r="E172">
        <v>0</v>
      </c>
      <c r="F172">
        <v>0</v>
      </c>
      <c r="G172" s="727">
        <v>0</v>
      </c>
      <c r="H172"/>
      <c r="I172" s="662"/>
      <c r="J172" s="649" t="s">
        <v>1188</v>
      </c>
      <c r="K172" s="639">
        <v>0</v>
      </c>
      <c r="L172">
        <v>0</v>
      </c>
      <c r="M172">
        <v>0</v>
      </c>
      <c r="N172" s="727">
        <v>0</v>
      </c>
      <c r="O172"/>
      <c r="P172" s="643"/>
      <c r="Q172" s="649" t="s">
        <v>1188</v>
      </c>
      <c r="R172" s="639">
        <v>0</v>
      </c>
      <c r="S172">
        <v>0</v>
      </c>
      <c r="T172">
        <v>0</v>
      </c>
      <c r="U172" s="727">
        <v>0</v>
      </c>
      <c r="V172"/>
      <c r="W172" s="668"/>
      <c r="X172" s="649" t="s">
        <v>1188</v>
      </c>
      <c r="Y172" s="639">
        <v>0</v>
      </c>
      <c r="Z172">
        <v>0</v>
      </c>
      <c r="AA172">
        <v>0</v>
      </c>
      <c r="AB172" s="727">
        <v>0</v>
      </c>
      <c r="AC172"/>
      <c r="AD172" s="674"/>
      <c r="AE172" s="649" t="s">
        <v>1188</v>
      </c>
      <c r="AF172" s="639">
        <v>0</v>
      </c>
      <c r="AG172">
        <v>0</v>
      </c>
      <c r="AH172">
        <v>0</v>
      </c>
      <c r="AI172" s="727">
        <v>0</v>
      </c>
    </row>
    <row r="173" spans="1:35" ht="13.8" thickBot="1">
      <c r="A173"/>
      <c r="B173" s="657" t="s">
        <v>1383</v>
      </c>
      <c r="C173" s="658"/>
      <c r="D173" s="608">
        <v>75590.299999921583</v>
      </c>
      <c r="E173" s="603">
        <v>0</v>
      </c>
      <c r="F173" s="603">
        <v>0</v>
      </c>
      <c r="G173" s="737">
        <v>75590.299999921583</v>
      </c>
      <c r="H173"/>
      <c r="I173" s="664" t="s">
        <v>1383</v>
      </c>
      <c r="J173" s="665"/>
      <c r="K173" s="659">
        <v>147504.75</v>
      </c>
      <c r="L173" s="728">
        <v>0</v>
      </c>
      <c r="M173" s="728">
        <v>0</v>
      </c>
      <c r="N173" s="729">
        <v>147504.75</v>
      </c>
      <c r="O173"/>
      <c r="P173" s="645" t="s">
        <v>1383</v>
      </c>
      <c r="Q173" s="646"/>
      <c r="R173" s="612">
        <v>311521.59999999288</v>
      </c>
      <c r="S173" s="604">
        <v>0</v>
      </c>
      <c r="T173" s="604">
        <v>0</v>
      </c>
      <c r="U173" s="736">
        <v>311521.59999999288</v>
      </c>
      <c r="V173"/>
      <c r="W173" s="670" t="s">
        <v>1383</v>
      </c>
      <c r="X173" s="671"/>
      <c r="Y173" s="613">
        <v>0</v>
      </c>
      <c r="Z173" s="605">
        <v>0</v>
      </c>
      <c r="AA173" s="605">
        <v>0</v>
      </c>
      <c r="AB173" s="738">
        <v>0</v>
      </c>
      <c r="AC173"/>
      <c r="AD173" s="676" t="s">
        <v>1383</v>
      </c>
      <c r="AE173" s="677"/>
      <c r="AF173" s="614">
        <v>0</v>
      </c>
      <c r="AG173" s="606">
        <v>0</v>
      </c>
      <c r="AH173" s="606">
        <v>0</v>
      </c>
      <c r="AI173" s="739">
        <v>0</v>
      </c>
    </row>
    <row r="174" spans="1:35">
      <c r="A174"/>
      <c r="B174" s="654" t="s">
        <v>1032</v>
      </c>
      <c r="C174" s="648" t="s">
        <v>1189</v>
      </c>
      <c r="D174" s="639">
        <v>0</v>
      </c>
      <c r="E174">
        <v>0</v>
      </c>
      <c r="F174">
        <v>0</v>
      </c>
      <c r="G174" s="727">
        <v>0</v>
      </c>
      <c r="H174"/>
      <c r="I174" s="661" t="s">
        <v>1032</v>
      </c>
      <c r="J174" s="648" t="s">
        <v>1189</v>
      </c>
      <c r="K174" s="639">
        <v>0</v>
      </c>
      <c r="L174">
        <v>0</v>
      </c>
      <c r="M174">
        <v>0</v>
      </c>
      <c r="N174" s="727">
        <v>0</v>
      </c>
      <c r="O174"/>
      <c r="P174" s="642" t="s">
        <v>1032</v>
      </c>
      <c r="Q174" s="648" t="s">
        <v>1189</v>
      </c>
      <c r="R174" s="639">
        <v>0</v>
      </c>
      <c r="S174">
        <v>0</v>
      </c>
      <c r="T174">
        <v>0</v>
      </c>
      <c r="U174" s="727">
        <v>0</v>
      </c>
      <c r="V174"/>
      <c r="W174" s="667" t="s">
        <v>1032</v>
      </c>
      <c r="X174" s="648" t="s">
        <v>1189</v>
      </c>
      <c r="Y174" s="639">
        <v>0</v>
      </c>
      <c r="Z174">
        <v>0</v>
      </c>
      <c r="AA174">
        <v>0</v>
      </c>
      <c r="AB174" s="727">
        <v>0</v>
      </c>
      <c r="AC174"/>
      <c r="AD174" s="673" t="s">
        <v>1032</v>
      </c>
      <c r="AE174" s="648" t="s">
        <v>1189</v>
      </c>
      <c r="AF174" s="639">
        <v>0</v>
      </c>
      <c r="AG174">
        <v>0</v>
      </c>
      <c r="AH174">
        <v>0</v>
      </c>
      <c r="AI174" s="727">
        <v>0</v>
      </c>
    </row>
    <row r="175" spans="1:35">
      <c r="A175"/>
      <c r="B175" s="656"/>
      <c r="C175" s="650" t="s">
        <v>1190</v>
      </c>
      <c r="D175" s="639">
        <v>0</v>
      </c>
      <c r="E175">
        <v>0</v>
      </c>
      <c r="F175">
        <v>0</v>
      </c>
      <c r="G175" s="727">
        <v>0</v>
      </c>
      <c r="H175"/>
      <c r="I175" s="663"/>
      <c r="J175" s="650" t="s">
        <v>1190</v>
      </c>
      <c r="K175" s="639">
        <v>0</v>
      </c>
      <c r="L175">
        <v>0</v>
      </c>
      <c r="M175">
        <v>0</v>
      </c>
      <c r="N175" s="727">
        <v>0</v>
      </c>
      <c r="O175"/>
      <c r="P175" s="644"/>
      <c r="Q175" s="650" t="s">
        <v>1190</v>
      </c>
      <c r="R175" s="639">
        <v>0</v>
      </c>
      <c r="S175">
        <v>0</v>
      </c>
      <c r="T175">
        <v>0</v>
      </c>
      <c r="U175" s="727">
        <v>0</v>
      </c>
      <c r="V175"/>
      <c r="W175" s="669"/>
      <c r="X175" s="650" t="s">
        <v>1190</v>
      </c>
      <c r="Y175" s="639">
        <v>0</v>
      </c>
      <c r="Z175">
        <v>0</v>
      </c>
      <c r="AA175">
        <v>0</v>
      </c>
      <c r="AB175" s="727">
        <v>0</v>
      </c>
      <c r="AC175"/>
      <c r="AD175" s="675"/>
      <c r="AE175" s="650" t="s">
        <v>1190</v>
      </c>
      <c r="AF175" s="639">
        <v>0</v>
      </c>
      <c r="AG175">
        <v>0</v>
      </c>
      <c r="AH175">
        <v>0</v>
      </c>
      <c r="AI175" s="727">
        <v>0</v>
      </c>
    </row>
    <row r="176" spans="1:35" ht="13.8" thickBot="1">
      <c r="A176"/>
      <c r="B176" s="655"/>
      <c r="C176" s="649" t="s">
        <v>862</v>
      </c>
      <c r="D176" s="639">
        <v>0</v>
      </c>
      <c r="E176">
        <v>0</v>
      </c>
      <c r="F176">
        <v>0</v>
      </c>
      <c r="G176" s="727">
        <v>0</v>
      </c>
      <c r="H176"/>
      <c r="I176" s="662"/>
      <c r="J176" s="649" t="s">
        <v>862</v>
      </c>
      <c r="K176" s="639">
        <v>0</v>
      </c>
      <c r="L176">
        <v>0</v>
      </c>
      <c r="M176">
        <v>0</v>
      </c>
      <c r="N176" s="727">
        <v>0</v>
      </c>
      <c r="O176"/>
      <c r="P176" s="643"/>
      <c r="Q176" s="649" t="s">
        <v>862</v>
      </c>
      <c r="R176" s="639">
        <v>0</v>
      </c>
      <c r="S176">
        <v>0</v>
      </c>
      <c r="T176">
        <v>0</v>
      </c>
      <c r="U176" s="727">
        <v>0</v>
      </c>
      <c r="V176"/>
      <c r="W176" s="668"/>
      <c r="X176" s="649" t="s">
        <v>862</v>
      </c>
      <c r="Y176" s="639">
        <v>0</v>
      </c>
      <c r="Z176">
        <v>0</v>
      </c>
      <c r="AA176">
        <v>0</v>
      </c>
      <c r="AB176" s="727">
        <v>0</v>
      </c>
      <c r="AC176"/>
      <c r="AD176" s="674"/>
      <c r="AE176" s="649" t="s">
        <v>862</v>
      </c>
      <c r="AF176" s="639">
        <v>0</v>
      </c>
      <c r="AG176">
        <v>0</v>
      </c>
      <c r="AH176">
        <v>0</v>
      </c>
      <c r="AI176" s="727">
        <v>0</v>
      </c>
    </row>
    <row r="177" spans="1:35" ht="13.8" thickBot="1">
      <c r="A177"/>
      <c r="B177" s="657" t="s">
        <v>1384</v>
      </c>
      <c r="C177" s="658"/>
      <c r="D177" s="608">
        <v>0</v>
      </c>
      <c r="E177" s="603">
        <v>0</v>
      </c>
      <c r="F177" s="603">
        <v>0</v>
      </c>
      <c r="G177" s="737">
        <v>0</v>
      </c>
      <c r="H177"/>
      <c r="I177" s="664" t="s">
        <v>1384</v>
      </c>
      <c r="J177" s="665"/>
      <c r="K177" s="659">
        <v>0</v>
      </c>
      <c r="L177" s="728">
        <v>0</v>
      </c>
      <c r="M177" s="728">
        <v>0</v>
      </c>
      <c r="N177" s="729">
        <v>0</v>
      </c>
      <c r="O177"/>
      <c r="P177" s="645" t="s">
        <v>1384</v>
      </c>
      <c r="Q177" s="646"/>
      <c r="R177" s="612">
        <v>0</v>
      </c>
      <c r="S177" s="604">
        <v>0</v>
      </c>
      <c r="T177" s="604">
        <v>0</v>
      </c>
      <c r="U177" s="736">
        <v>0</v>
      </c>
      <c r="V177"/>
      <c r="W177" s="670" t="s">
        <v>1384</v>
      </c>
      <c r="X177" s="671"/>
      <c r="Y177" s="613">
        <v>0</v>
      </c>
      <c r="Z177" s="605">
        <v>0</v>
      </c>
      <c r="AA177" s="605">
        <v>0</v>
      </c>
      <c r="AB177" s="738">
        <v>0</v>
      </c>
      <c r="AC177"/>
      <c r="AD177" s="676" t="s">
        <v>1384</v>
      </c>
      <c r="AE177" s="677"/>
      <c r="AF177" s="614">
        <v>0</v>
      </c>
      <c r="AG177" s="606">
        <v>0</v>
      </c>
      <c r="AH177" s="606">
        <v>0</v>
      </c>
      <c r="AI177" s="739">
        <v>0</v>
      </c>
    </row>
    <row r="178" spans="1:35">
      <c r="A178"/>
      <c r="B178" s="654" t="s">
        <v>1033</v>
      </c>
      <c r="C178" s="648" t="s">
        <v>1191</v>
      </c>
      <c r="D178" s="639">
        <v>0</v>
      </c>
      <c r="E178">
        <v>0</v>
      </c>
      <c r="F178">
        <v>0</v>
      </c>
      <c r="G178" s="727">
        <v>0</v>
      </c>
      <c r="H178"/>
      <c r="I178" s="661" t="s">
        <v>1033</v>
      </c>
      <c r="J178" s="648" t="s">
        <v>1191</v>
      </c>
      <c r="K178" s="639">
        <v>0</v>
      </c>
      <c r="L178">
        <v>0</v>
      </c>
      <c r="M178">
        <v>0</v>
      </c>
      <c r="N178" s="727">
        <v>0</v>
      </c>
      <c r="O178"/>
      <c r="P178" s="642" t="s">
        <v>1033</v>
      </c>
      <c r="Q178" s="648" t="s">
        <v>1191</v>
      </c>
      <c r="R178" s="639">
        <v>0</v>
      </c>
      <c r="S178">
        <v>0</v>
      </c>
      <c r="T178">
        <v>0</v>
      </c>
      <c r="U178" s="727">
        <v>0</v>
      </c>
      <c r="V178"/>
      <c r="W178" s="667" t="s">
        <v>1033</v>
      </c>
      <c r="X178" s="648" t="s">
        <v>1191</v>
      </c>
      <c r="Y178" s="639">
        <v>0</v>
      </c>
      <c r="Z178">
        <v>0</v>
      </c>
      <c r="AA178">
        <v>0</v>
      </c>
      <c r="AB178" s="727">
        <v>0</v>
      </c>
      <c r="AC178"/>
      <c r="AD178" s="673" t="s">
        <v>1033</v>
      </c>
      <c r="AE178" s="648" t="s">
        <v>1191</v>
      </c>
      <c r="AF178" s="639">
        <v>0</v>
      </c>
      <c r="AG178">
        <v>0</v>
      </c>
      <c r="AH178">
        <v>0</v>
      </c>
      <c r="AI178" s="727">
        <v>0</v>
      </c>
    </row>
    <row r="179" spans="1:35" ht="13.8" thickBot="1">
      <c r="A179"/>
      <c r="B179" s="655"/>
      <c r="C179" s="649" t="s">
        <v>863</v>
      </c>
      <c r="D179" s="639">
        <v>-804958.33999999985</v>
      </c>
      <c r="E179">
        <v>0</v>
      </c>
      <c r="F179">
        <v>0</v>
      </c>
      <c r="G179" s="727">
        <v>-804958.33999999985</v>
      </c>
      <c r="H179"/>
      <c r="I179" s="662"/>
      <c r="J179" s="649" t="s">
        <v>863</v>
      </c>
      <c r="K179" s="639">
        <v>0</v>
      </c>
      <c r="L179">
        <v>0</v>
      </c>
      <c r="M179">
        <v>0</v>
      </c>
      <c r="N179" s="727">
        <v>0</v>
      </c>
      <c r="O179"/>
      <c r="P179" s="643"/>
      <c r="Q179" s="649" t="s">
        <v>863</v>
      </c>
      <c r="R179" s="639">
        <v>0</v>
      </c>
      <c r="S179">
        <v>0</v>
      </c>
      <c r="T179">
        <v>0</v>
      </c>
      <c r="U179" s="727">
        <v>0</v>
      </c>
      <c r="V179"/>
      <c r="W179" s="668"/>
      <c r="X179" s="649" t="s">
        <v>863</v>
      </c>
      <c r="Y179" s="639">
        <v>0</v>
      </c>
      <c r="Z179">
        <v>0</v>
      </c>
      <c r="AA179">
        <v>0</v>
      </c>
      <c r="AB179" s="727">
        <v>0</v>
      </c>
      <c r="AC179"/>
      <c r="AD179" s="674"/>
      <c r="AE179" s="649" t="s">
        <v>863</v>
      </c>
      <c r="AF179" s="639">
        <v>0</v>
      </c>
      <c r="AG179">
        <v>0</v>
      </c>
      <c r="AH179">
        <v>0</v>
      </c>
      <c r="AI179" s="727">
        <v>0</v>
      </c>
    </row>
    <row r="180" spans="1:35" ht="13.8" thickBot="1">
      <c r="A180"/>
      <c r="B180" s="657" t="s">
        <v>1385</v>
      </c>
      <c r="C180" s="658"/>
      <c r="D180" s="608">
        <v>-804958.33999999985</v>
      </c>
      <c r="E180" s="603">
        <v>0</v>
      </c>
      <c r="F180" s="603">
        <v>0</v>
      </c>
      <c r="G180" s="737">
        <v>-804958.33999999985</v>
      </c>
      <c r="H180"/>
      <c r="I180" s="664" t="s">
        <v>1385</v>
      </c>
      <c r="J180" s="665"/>
      <c r="K180" s="659">
        <v>0</v>
      </c>
      <c r="L180" s="728">
        <v>0</v>
      </c>
      <c r="M180" s="728">
        <v>0</v>
      </c>
      <c r="N180" s="729">
        <v>0</v>
      </c>
      <c r="O180"/>
      <c r="P180" s="645" t="s">
        <v>1385</v>
      </c>
      <c r="Q180" s="646"/>
      <c r="R180" s="612">
        <v>0</v>
      </c>
      <c r="S180" s="604">
        <v>0</v>
      </c>
      <c r="T180" s="604">
        <v>0</v>
      </c>
      <c r="U180" s="736">
        <v>0</v>
      </c>
      <c r="V180"/>
      <c r="W180" s="670" t="s">
        <v>1385</v>
      </c>
      <c r="X180" s="671"/>
      <c r="Y180" s="613">
        <v>0</v>
      </c>
      <c r="Z180" s="605">
        <v>0</v>
      </c>
      <c r="AA180" s="605">
        <v>0</v>
      </c>
      <c r="AB180" s="738">
        <v>0</v>
      </c>
      <c r="AC180"/>
      <c r="AD180" s="676" t="s">
        <v>1385</v>
      </c>
      <c r="AE180" s="677"/>
      <c r="AF180" s="614">
        <v>0</v>
      </c>
      <c r="AG180" s="606">
        <v>0</v>
      </c>
      <c r="AH180" s="606">
        <v>0</v>
      </c>
      <c r="AI180" s="739">
        <v>0</v>
      </c>
    </row>
    <row r="181" spans="1:35">
      <c r="A181"/>
      <c r="B181" s="654" t="s">
        <v>1034</v>
      </c>
      <c r="C181" s="648" t="s">
        <v>864</v>
      </c>
      <c r="D181" s="639">
        <v>0</v>
      </c>
      <c r="E181">
        <v>0</v>
      </c>
      <c r="F181">
        <v>0</v>
      </c>
      <c r="G181" s="727">
        <v>0</v>
      </c>
      <c r="H181"/>
      <c r="I181" s="661" t="s">
        <v>1034</v>
      </c>
      <c r="J181" s="648" t="s">
        <v>864</v>
      </c>
      <c r="K181" s="639">
        <v>0</v>
      </c>
      <c r="L181">
        <v>0</v>
      </c>
      <c r="M181">
        <v>0</v>
      </c>
      <c r="N181" s="727">
        <v>0</v>
      </c>
      <c r="O181"/>
      <c r="P181" s="642" t="s">
        <v>1034</v>
      </c>
      <c r="Q181" s="648" t="s">
        <v>864</v>
      </c>
      <c r="R181" s="639">
        <v>0</v>
      </c>
      <c r="S181">
        <v>0</v>
      </c>
      <c r="T181">
        <v>0</v>
      </c>
      <c r="U181" s="727">
        <v>0</v>
      </c>
      <c r="V181"/>
      <c r="W181" s="667" t="s">
        <v>1034</v>
      </c>
      <c r="X181" s="648" t="s">
        <v>864</v>
      </c>
      <c r="Y181" s="639">
        <v>0</v>
      </c>
      <c r="Z181">
        <v>0</v>
      </c>
      <c r="AA181">
        <v>0</v>
      </c>
      <c r="AB181" s="727">
        <v>0</v>
      </c>
      <c r="AC181"/>
      <c r="AD181" s="673" t="s">
        <v>1034</v>
      </c>
      <c r="AE181" s="648" t="s">
        <v>864</v>
      </c>
      <c r="AF181" s="639">
        <v>0</v>
      </c>
      <c r="AG181">
        <v>0</v>
      </c>
      <c r="AH181">
        <v>0</v>
      </c>
      <c r="AI181" s="727">
        <v>0</v>
      </c>
    </row>
    <row r="182" spans="1:35">
      <c r="A182"/>
      <c r="B182" s="656"/>
      <c r="C182" s="650" t="s">
        <v>866</v>
      </c>
      <c r="D182" s="639">
        <v>87372.530000000028</v>
      </c>
      <c r="E182">
        <v>0</v>
      </c>
      <c r="F182">
        <v>0</v>
      </c>
      <c r="G182" s="727">
        <v>87372.530000000028</v>
      </c>
      <c r="H182"/>
      <c r="I182" s="663"/>
      <c r="J182" s="650" t="s">
        <v>866</v>
      </c>
      <c r="K182" s="639">
        <v>200</v>
      </c>
      <c r="L182">
        <v>0</v>
      </c>
      <c r="M182">
        <v>0</v>
      </c>
      <c r="N182" s="727">
        <v>200</v>
      </c>
      <c r="O182"/>
      <c r="P182" s="644"/>
      <c r="Q182" s="650" t="s">
        <v>866</v>
      </c>
      <c r="R182" s="639">
        <v>0</v>
      </c>
      <c r="S182">
        <v>0</v>
      </c>
      <c r="T182">
        <v>0</v>
      </c>
      <c r="U182" s="727">
        <v>0</v>
      </c>
      <c r="V182"/>
      <c r="W182" s="669"/>
      <c r="X182" s="650" t="s">
        <v>866</v>
      </c>
      <c r="Y182" s="639">
        <v>0</v>
      </c>
      <c r="Z182">
        <v>0</v>
      </c>
      <c r="AA182">
        <v>0</v>
      </c>
      <c r="AB182" s="727">
        <v>0</v>
      </c>
      <c r="AC182"/>
      <c r="AD182" s="675"/>
      <c r="AE182" s="650" t="s">
        <v>866</v>
      </c>
      <c r="AF182" s="639">
        <v>0</v>
      </c>
      <c r="AG182">
        <v>0</v>
      </c>
      <c r="AH182">
        <v>0</v>
      </c>
      <c r="AI182" s="727">
        <v>0</v>
      </c>
    </row>
    <row r="183" spans="1:35" ht="13.8" thickBot="1">
      <c r="A183"/>
      <c r="B183" s="655"/>
      <c r="C183" s="649" t="s">
        <v>865</v>
      </c>
      <c r="D183" s="639">
        <v>0</v>
      </c>
      <c r="E183">
        <v>0</v>
      </c>
      <c r="F183">
        <v>0</v>
      </c>
      <c r="G183" s="727">
        <v>0</v>
      </c>
      <c r="H183"/>
      <c r="I183" s="662"/>
      <c r="J183" s="649" t="s">
        <v>865</v>
      </c>
      <c r="K183" s="639">
        <v>0</v>
      </c>
      <c r="L183">
        <v>0</v>
      </c>
      <c r="M183">
        <v>0</v>
      </c>
      <c r="N183" s="727">
        <v>0</v>
      </c>
      <c r="O183"/>
      <c r="P183" s="643"/>
      <c r="Q183" s="649" t="s">
        <v>865</v>
      </c>
      <c r="R183" s="639">
        <v>0</v>
      </c>
      <c r="S183">
        <v>0</v>
      </c>
      <c r="T183">
        <v>0</v>
      </c>
      <c r="U183" s="727">
        <v>0</v>
      </c>
      <c r="V183"/>
      <c r="W183" s="668"/>
      <c r="X183" s="649" t="s">
        <v>865</v>
      </c>
      <c r="Y183" s="639">
        <v>0</v>
      </c>
      <c r="Z183">
        <v>0</v>
      </c>
      <c r="AA183">
        <v>0</v>
      </c>
      <c r="AB183" s="727">
        <v>0</v>
      </c>
      <c r="AC183"/>
      <c r="AD183" s="674"/>
      <c r="AE183" s="649" t="s">
        <v>865</v>
      </c>
      <c r="AF183" s="639">
        <v>0</v>
      </c>
      <c r="AG183">
        <v>0</v>
      </c>
      <c r="AH183">
        <v>0</v>
      </c>
      <c r="AI183" s="727">
        <v>0</v>
      </c>
    </row>
    <row r="184" spans="1:35" ht="13.8" thickBot="1">
      <c r="A184"/>
      <c r="B184" s="657" t="s">
        <v>1386</v>
      </c>
      <c r="C184" s="658"/>
      <c r="D184" s="608">
        <v>87372.530000000028</v>
      </c>
      <c r="E184" s="603">
        <v>0</v>
      </c>
      <c r="F184" s="603">
        <v>0</v>
      </c>
      <c r="G184" s="737">
        <v>87372.530000000028</v>
      </c>
      <c r="H184"/>
      <c r="I184" s="664" t="s">
        <v>1386</v>
      </c>
      <c r="J184" s="665"/>
      <c r="K184" s="659">
        <v>200</v>
      </c>
      <c r="L184" s="728">
        <v>0</v>
      </c>
      <c r="M184" s="728">
        <v>0</v>
      </c>
      <c r="N184" s="729">
        <v>200</v>
      </c>
      <c r="O184"/>
      <c r="P184" s="645" t="s">
        <v>1386</v>
      </c>
      <c r="Q184" s="646"/>
      <c r="R184" s="612">
        <v>0</v>
      </c>
      <c r="S184" s="604">
        <v>0</v>
      </c>
      <c r="T184" s="604">
        <v>0</v>
      </c>
      <c r="U184" s="736">
        <v>0</v>
      </c>
      <c r="V184"/>
      <c r="W184" s="670" t="s">
        <v>1386</v>
      </c>
      <c r="X184" s="671"/>
      <c r="Y184" s="613">
        <v>0</v>
      </c>
      <c r="Z184" s="605">
        <v>0</v>
      </c>
      <c r="AA184" s="605">
        <v>0</v>
      </c>
      <c r="AB184" s="738">
        <v>0</v>
      </c>
      <c r="AC184"/>
      <c r="AD184" s="676" t="s">
        <v>1386</v>
      </c>
      <c r="AE184" s="677"/>
      <c r="AF184" s="614">
        <v>0</v>
      </c>
      <c r="AG184" s="606">
        <v>0</v>
      </c>
      <c r="AH184" s="606">
        <v>0</v>
      </c>
      <c r="AI184" s="739">
        <v>0</v>
      </c>
    </row>
    <row r="185" spans="1:35">
      <c r="A185"/>
      <c r="B185" s="654" t="s">
        <v>1035</v>
      </c>
      <c r="C185" s="648" t="s">
        <v>867</v>
      </c>
      <c r="D185" s="639">
        <v>0</v>
      </c>
      <c r="E185">
        <v>0</v>
      </c>
      <c r="F185">
        <v>0</v>
      </c>
      <c r="G185" s="727">
        <v>0</v>
      </c>
      <c r="H185"/>
      <c r="I185" s="661" t="s">
        <v>1035</v>
      </c>
      <c r="J185" s="648" t="s">
        <v>867</v>
      </c>
      <c r="K185" s="639">
        <v>0</v>
      </c>
      <c r="L185">
        <v>0</v>
      </c>
      <c r="M185">
        <v>0</v>
      </c>
      <c r="N185" s="727">
        <v>0</v>
      </c>
      <c r="O185"/>
      <c r="P185" s="642" t="s">
        <v>1035</v>
      </c>
      <c r="Q185" s="648" t="s">
        <v>867</v>
      </c>
      <c r="R185" s="639">
        <v>0</v>
      </c>
      <c r="S185">
        <v>0</v>
      </c>
      <c r="T185">
        <v>0</v>
      </c>
      <c r="U185" s="727">
        <v>0</v>
      </c>
      <c r="V185"/>
      <c r="W185" s="667" t="s">
        <v>1035</v>
      </c>
      <c r="X185" s="648" t="s">
        <v>867</v>
      </c>
      <c r="Y185" s="639">
        <v>0</v>
      </c>
      <c r="Z185">
        <v>0</v>
      </c>
      <c r="AA185">
        <v>0</v>
      </c>
      <c r="AB185" s="727">
        <v>0</v>
      </c>
      <c r="AC185"/>
      <c r="AD185" s="673" t="s">
        <v>1035</v>
      </c>
      <c r="AE185" s="648" t="s">
        <v>867</v>
      </c>
      <c r="AF185" s="639">
        <v>0</v>
      </c>
      <c r="AG185">
        <v>0</v>
      </c>
      <c r="AH185">
        <v>0</v>
      </c>
      <c r="AI185" s="727">
        <v>0</v>
      </c>
    </row>
    <row r="186" spans="1:35">
      <c r="A186"/>
      <c r="B186" s="656"/>
      <c r="C186" s="650" t="s">
        <v>869</v>
      </c>
      <c r="D186" s="639">
        <v>2972317.17</v>
      </c>
      <c r="E186">
        <v>0</v>
      </c>
      <c r="F186">
        <v>0</v>
      </c>
      <c r="G186" s="727">
        <v>2972317.17</v>
      </c>
      <c r="H186"/>
      <c r="I186" s="663"/>
      <c r="J186" s="650" t="s">
        <v>869</v>
      </c>
      <c r="K186" s="639">
        <v>0</v>
      </c>
      <c r="L186">
        <v>0</v>
      </c>
      <c r="M186">
        <v>0</v>
      </c>
      <c r="N186" s="727">
        <v>0</v>
      </c>
      <c r="O186"/>
      <c r="P186" s="644"/>
      <c r="Q186" s="650" t="s">
        <v>869</v>
      </c>
      <c r="R186" s="639">
        <v>0</v>
      </c>
      <c r="S186">
        <v>0</v>
      </c>
      <c r="T186">
        <v>0</v>
      </c>
      <c r="U186" s="727">
        <v>0</v>
      </c>
      <c r="V186"/>
      <c r="W186" s="669"/>
      <c r="X186" s="650" t="s">
        <v>869</v>
      </c>
      <c r="Y186" s="639">
        <v>0</v>
      </c>
      <c r="Z186">
        <v>0</v>
      </c>
      <c r="AA186">
        <v>0</v>
      </c>
      <c r="AB186" s="727">
        <v>0</v>
      </c>
      <c r="AC186"/>
      <c r="AD186" s="675"/>
      <c r="AE186" s="650" t="s">
        <v>869</v>
      </c>
      <c r="AF186" s="639">
        <v>1013516.82</v>
      </c>
      <c r="AG186">
        <v>0</v>
      </c>
      <c r="AH186">
        <v>0</v>
      </c>
      <c r="AI186" s="727">
        <v>1013516.82</v>
      </c>
    </row>
    <row r="187" spans="1:35">
      <c r="A187"/>
      <c r="B187" s="656"/>
      <c r="C187" s="650" t="s">
        <v>1192</v>
      </c>
      <c r="D187" s="639">
        <v>6000</v>
      </c>
      <c r="E187">
        <v>0</v>
      </c>
      <c r="F187">
        <v>0</v>
      </c>
      <c r="G187" s="727">
        <v>6000</v>
      </c>
      <c r="H187"/>
      <c r="I187" s="663"/>
      <c r="J187" s="650" t="s">
        <v>1192</v>
      </c>
      <c r="K187" s="639">
        <v>0</v>
      </c>
      <c r="L187">
        <v>0</v>
      </c>
      <c r="M187">
        <v>0</v>
      </c>
      <c r="N187" s="727">
        <v>0</v>
      </c>
      <c r="O187"/>
      <c r="P187" s="644"/>
      <c r="Q187" s="650" t="s">
        <v>1192</v>
      </c>
      <c r="R187" s="639">
        <v>0</v>
      </c>
      <c r="S187">
        <v>0</v>
      </c>
      <c r="T187">
        <v>0</v>
      </c>
      <c r="U187" s="727">
        <v>0</v>
      </c>
      <c r="V187"/>
      <c r="W187" s="669"/>
      <c r="X187" s="650" t="s">
        <v>1192</v>
      </c>
      <c r="Y187" s="639">
        <v>0</v>
      </c>
      <c r="Z187">
        <v>0</v>
      </c>
      <c r="AA187">
        <v>0</v>
      </c>
      <c r="AB187" s="727">
        <v>0</v>
      </c>
      <c r="AC187"/>
      <c r="AD187" s="675"/>
      <c r="AE187" s="650" t="s">
        <v>1192</v>
      </c>
      <c r="AF187" s="639">
        <v>0</v>
      </c>
      <c r="AG187">
        <v>0</v>
      </c>
      <c r="AH187">
        <v>0</v>
      </c>
      <c r="AI187" s="727">
        <v>0</v>
      </c>
    </row>
    <row r="188" spans="1:35" ht="13.8" thickBot="1">
      <c r="A188"/>
      <c r="B188" s="655"/>
      <c r="C188" s="649" t="s">
        <v>868</v>
      </c>
      <c r="D188" s="639">
        <v>-160579.1</v>
      </c>
      <c r="E188">
        <v>0</v>
      </c>
      <c r="F188">
        <v>0</v>
      </c>
      <c r="G188" s="727">
        <v>-160579.1</v>
      </c>
      <c r="H188"/>
      <c r="I188" s="662"/>
      <c r="J188" s="649" t="s">
        <v>868</v>
      </c>
      <c r="K188" s="639">
        <v>0</v>
      </c>
      <c r="L188">
        <v>0</v>
      </c>
      <c r="M188">
        <v>0</v>
      </c>
      <c r="N188" s="727">
        <v>0</v>
      </c>
      <c r="O188"/>
      <c r="P188" s="643"/>
      <c r="Q188" s="649" t="s">
        <v>868</v>
      </c>
      <c r="R188" s="639">
        <v>0</v>
      </c>
      <c r="S188">
        <v>0</v>
      </c>
      <c r="T188">
        <v>0</v>
      </c>
      <c r="U188" s="727">
        <v>0</v>
      </c>
      <c r="V188"/>
      <c r="W188" s="668"/>
      <c r="X188" s="649" t="s">
        <v>868</v>
      </c>
      <c r="Y188" s="639">
        <v>0</v>
      </c>
      <c r="Z188">
        <v>0</v>
      </c>
      <c r="AA188">
        <v>0</v>
      </c>
      <c r="AB188" s="727">
        <v>0</v>
      </c>
      <c r="AC188"/>
      <c r="AD188" s="674"/>
      <c r="AE188" s="649" t="s">
        <v>868</v>
      </c>
      <c r="AF188" s="639">
        <v>115715.75</v>
      </c>
      <c r="AG188">
        <v>0</v>
      </c>
      <c r="AH188">
        <v>0</v>
      </c>
      <c r="AI188" s="727">
        <v>115715.75</v>
      </c>
    </row>
    <row r="189" spans="1:35" ht="13.8" thickBot="1">
      <c r="A189"/>
      <c r="B189" s="657" t="s">
        <v>1387</v>
      </c>
      <c r="C189" s="658"/>
      <c r="D189" s="608">
        <v>2817738.07</v>
      </c>
      <c r="E189" s="603">
        <v>0</v>
      </c>
      <c r="F189" s="603">
        <v>0</v>
      </c>
      <c r="G189" s="737">
        <v>2817738.07</v>
      </c>
      <c r="H189"/>
      <c r="I189" s="664" t="s">
        <v>1387</v>
      </c>
      <c r="J189" s="665"/>
      <c r="K189" s="659">
        <v>0</v>
      </c>
      <c r="L189" s="728">
        <v>0</v>
      </c>
      <c r="M189" s="728">
        <v>0</v>
      </c>
      <c r="N189" s="729">
        <v>0</v>
      </c>
      <c r="O189"/>
      <c r="P189" s="645" t="s">
        <v>1387</v>
      </c>
      <c r="Q189" s="646"/>
      <c r="R189" s="612">
        <v>0</v>
      </c>
      <c r="S189" s="604">
        <v>0</v>
      </c>
      <c r="T189" s="604">
        <v>0</v>
      </c>
      <c r="U189" s="736">
        <v>0</v>
      </c>
      <c r="V189"/>
      <c r="W189" s="670" t="s">
        <v>1387</v>
      </c>
      <c r="X189" s="671"/>
      <c r="Y189" s="613">
        <v>0</v>
      </c>
      <c r="Z189" s="605">
        <v>0</v>
      </c>
      <c r="AA189" s="605">
        <v>0</v>
      </c>
      <c r="AB189" s="738">
        <v>0</v>
      </c>
      <c r="AC189"/>
      <c r="AD189" s="676" t="s">
        <v>1387</v>
      </c>
      <c r="AE189" s="677"/>
      <c r="AF189" s="614">
        <v>1129232.5699999998</v>
      </c>
      <c r="AG189" s="606">
        <v>0</v>
      </c>
      <c r="AH189" s="606">
        <v>0</v>
      </c>
      <c r="AI189" s="739">
        <v>1129232.5699999998</v>
      </c>
    </row>
    <row r="190" spans="1:35">
      <c r="A190"/>
      <c r="B190" s="654" t="s">
        <v>1036</v>
      </c>
      <c r="C190" s="648" t="s">
        <v>1193</v>
      </c>
      <c r="D190" s="639">
        <v>0</v>
      </c>
      <c r="E190">
        <v>0</v>
      </c>
      <c r="F190">
        <v>0</v>
      </c>
      <c r="G190" s="727">
        <v>0</v>
      </c>
      <c r="H190"/>
      <c r="I190" s="661" t="s">
        <v>1036</v>
      </c>
      <c r="J190" s="648" t="s">
        <v>1193</v>
      </c>
      <c r="K190" s="639">
        <v>0</v>
      </c>
      <c r="L190">
        <v>0</v>
      </c>
      <c r="M190">
        <v>0</v>
      </c>
      <c r="N190" s="727">
        <v>0</v>
      </c>
      <c r="O190"/>
      <c r="P190" s="642" t="s">
        <v>1036</v>
      </c>
      <c r="Q190" s="648" t="s">
        <v>1193</v>
      </c>
      <c r="R190" s="639">
        <v>0</v>
      </c>
      <c r="S190">
        <v>0</v>
      </c>
      <c r="T190">
        <v>0</v>
      </c>
      <c r="U190" s="727">
        <v>0</v>
      </c>
      <c r="V190"/>
      <c r="W190" s="667" t="s">
        <v>1036</v>
      </c>
      <c r="X190" s="648" t="s">
        <v>1193</v>
      </c>
      <c r="Y190" s="639">
        <v>0</v>
      </c>
      <c r="Z190">
        <v>0</v>
      </c>
      <c r="AA190">
        <v>0</v>
      </c>
      <c r="AB190" s="727">
        <v>0</v>
      </c>
      <c r="AC190"/>
      <c r="AD190" s="673" t="s">
        <v>1036</v>
      </c>
      <c r="AE190" s="648" t="s">
        <v>1193</v>
      </c>
      <c r="AF190" s="639">
        <v>0</v>
      </c>
      <c r="AG190">
        <v>0</v>
      </c>
      <c r="AH190">
        <v>0</v>
      </c>
      <c r="AI190" s="727">
        <v>0</v>
      </c>
    </row>
    <row r="191" spans="1:35" ht="13.8" thickBot="1">
      <c r="A191"/>
      <c r="B191" s="655"/>
      <c r="C191" s="649" t="s">
        <v>870</v>
      </c>
      <c r="D191" s="639">
        <v>3640766.970000017</v>
      </c>
      <c r="E191">
        <v>0</v>
      </c>
      <c r="F191">
        <v>0</v>
      </c>
      <c r="G191" s="727">
        <v>3640766.970000017</v>
      </c>
      <c r="H191"/>
      <c r="I191" s="662"/>
      <c r="J191" s="649" t="s">
        <v>870</v>
      </c>
      <c r="K191" s="639">
        <v>100</v>
      </c>
      <c r="L191">
        <v>0</v>
      </c>
      <c r="M191">
        <v>0</v>
      </c>
      <c r="N191" s="727">
        <v>100</v>
      </c>
      <c r="O191"/>
      <c r="P191" s="643"/>
      <c r="Q191" s="649" t="s">
        <v>870</v>
      </c>
      <c r="R191" s="639">
        <v>0</v>
      </c>
      <c r="S191">
        <v>0</v>
      </c>
      <c r="T191">
        <v>0</v>
      </c>
      <c r="U191" s="727">
        <v>0</v>
      </c>
      <c r="V191"/>
      <c r="W191" s="668"/>
      <c r="X191" s="649" t="s">
        <v>870</v>
      </c>
      <c r="Y191" s="639">
        <v>0</v>
      </c>
      <c r="Z191">
        <v>0</v>
      </c>
      <c r="AA191">
        <v>0</v>
      </c>
      <c r="AB191" s="727">
        <v>0</v>
      </c>
      <c r="AC191"/>
      <c r="AD191" s="674"/>
      <c r="AE191" s="649" t="s">
        <v>870</v>
      </c>
      <c r="AF191" s="639">
        <v>0</v>
      </c>
      <c r="AG191">
        <v>0</v>
      </c>
      <c r="AH191">
        <v>0</v>
      </c>
      <c r="AI191" s="727">
        <v>0</v>
      </c>
    </row>
    <row r="192" spans="1:35" ht="13.8" thickBot="1">
      <c r="A192"/>
      <c r="B192" s="657" t="s">
        <v>1388</v>
      </c>
      <c r="C192" s="658"/>
      <c r="D192" s="608">
        <v>3640766.970000017</v>
      </c>
      <c r="E192" s="603">
        <v>0</v>
      </c>
      <c r="F192" s="603">
        <v>0</v>
      </c>
      <c r="G192" s="737">
        <v>3640766.970000017</v>
      </c>
      <c r="H192"/>
      <c r="I192" s="664" t="s">
        <v>1388</v>
      </c>
      <c r="J192" s="665"/>
      <c r="K192" s="659">
        <v>100</v>
      </c>
      <c r="L192" s="728">
        <v>0</v>
      </c>
      <c r="M192" s="728">
        <v>0</v>
      </c>
      <c r="N192" s="729">
        <v>100</v>
      </c>
      <c r="O192"/>
      <c r="P192" s="645" t="s">
        <v>1388</v>
      </c>
      <c r="Q192" s="646"/>
      <c r="R192" s="612">
        <v>0</v>
      </c>
      <c r="S192" s="604">
        <v>0</v>
      </c>
      <c r="T192" s="604">
        <v>0</v>
      </c>
      <c r="U192" s="736">
        <v>0</v>
      </c>
      <c r="V192"/>
      <c r="W192" s="670" t="s">
        <v>1388</v>
      </c>
      <c r="X192" s="671"/>
      <c r="Y192" s="613">
        <v>0</v>
      </c>
      <c r="Z192" s="605">
        <v>0</v>
      </c>
      <c r="AA192" s="605">
        <v>0</v>
      </c>
      <c r="AB192" s="738">
        <v>0</v>
      </c>
      <c r="AC192"/>
      <c r="AD192" s="676" t="s">
        <v>1388</v>
      </c>
      <c r="AE192" s="677"/>
      <c r="AF192" s="614">
        <v>0</v>
      </c>
      <c r="AG192" s="606">
        <v>0</v>
      </c>
      <c r="AH192" s="606">
        <v>0</v>
      </c>
      <c r="AI192" s="739">
        <v>0</v>
      </c>
    </row>
    <row r="193" spans="1:35">
      <c r="A193"/>
      <c r="B193" s="654" t="s">
        <v>1037</v>
      </c>
      <c r="C193" s="648" t="s">
        <v>1194</v>
      </c>
      <c r="D193" s="639">
        <v>0</v>
      </c>
      <c r="E193">
        <v>0</v>
      </c>
      <c r="F193">
        <v>0</v>
      </c>
      <c r="G193" s="727">
        <v>0</v>
      </c>
      <c r="H193"/>
      <c r="I193" s="661" t="s">
        <v>1037</v>
      </c>
      <c r="J193" s="648" t="s">
        <v>1194</v>
      </c>
      <c r="K193" s="639">
        <v>0</v>
      </c>
      <c r="L193">
        <v>0</v>
      </c>
      <c r="M193">
        <v>0</v>
      </c>
      <c r="N193" s="727">
        <v>0</v>
      </c>
      <c r="O193"/>
      <c r="P193" s="642" t="s">
        <v>1037</v>
      </c>
      <c r="Q193" s="648" t="s">
        <v>1194</v>
      </c>
      <c r="R193" s="639">
        <v>0</v>
      </c>
      <c r="S193">
        <v>0</v>
      </c>
      <c r="T193">
        <v>0</v>
      </c>
      <c r="U193" s="727">
        <v>0</v>
      </c>
      <c r="V193"/>
      <c r="W193" s="667" t="s">
        <v>1037</v>
      </c>
      <c r="X193" s="648" t="s">
        <v>1194</v>
      </c>
      <c r="Y193" s="639">
        <v>0</v>
      </c>
      <c r="Z193">
        <v>0</v>
      </c>
      <c r="AA193">
        <v>0</v>
      </c>
      <c r="AB193" s="727">
        <v>0</v>
      </c>
      <c r="AC193"/>
      <c r="AD193" s="673" t="s">
        <v>1037</v>
      </c>
      <c r="AE193" s="648" t="s">
        <v>1194</v>
      </c>
      <c r="AF193" s="639">
        <v>0</v>
      </c>
      <c r="AG193">
        <v>0</v>
      </c>
      <c r="AH193">
        <v>0</v>
      </c>
      <c r="AI193" s="727">
        <v>0</v>
      </c>
    </row>
    <row r="194" spans="1:35">
      <c r="A194"/>
      <c r="B194" s="656"/>
      <c r="C194" s="650" t="s">
        <v>871</v>
      </c>
      <c r="D194" s="639">
        <v>181753.76999999979</v>
      </c>
      <c r="E194">
        <v>0</v>
      </c>
      <c r="F194">
        <v>0</v>
      </c>
      <c r="G194" s="727">
        <v>181753.76999999979</v>
      </c>
      <c r="H194"/>
      <c r="I194" s="663"/>
      <c r="J194" s="650" t="s">
        <v>871</v>
      </c>
      <c r="K194" s="639">
        <v>0</v>
      </c>
      <c r="L194">
        <v>0</v>
      </c>
      <c r="M194">
        <v>0</v>
      </c>
      <c r="N194" s="727">
        <v>0</v>
      </c>
      <c r="O194"/>
      <c r="P194" s="644"/>
      <c r="Q194" s="650" t="s">
        <v>871</v>
      </c>
      <c r="R194" s="639">
        <v>0</v>
      </c>
      <c r="S194">
        <v>0</v>
      </c>
      <c r="T194">
        <v>0</v>
      </c>
      <c r="U194" s="727">
        <v>0</v>
      </c>
      <c r="V194"/>
      <c r="W194" s="669"/>
      <c r="X194" s="650" t="s">
        <v>871</v>
      </c>
      <c r="Y194" s="639">
        <v>0</v>
      </c>
      <c r="Z194">
        <v>0</v>
      </c>
      <c r="AA194">
        <v>0</v>
      </c>
      <c r="AB194" s="727">
        <v>0</v>
      </c>
      <c r="AC194"/>
      <c r="AD194" s="675"/>
      <c r="AE194" s="650" t="s">
        <v>871</v>
      </c>
      <c r="AF194" s="639">
        <v>1714540.0399999998</v>
      </c>
      <c r="AG194">
        <v>0</v>
      </c>
      <c r="AH194">
        <v>0</v>
      </c>
      <c r="AI194" s="727">
        <v>1714540.0399999998</v>
      </c>
    </row>
    <row r="195" spans="1:35" ht="13.8" thickBot="1">
      <c r="A195"/>
      <c r="B195" s="655"/>
      <c r="C195" s="649" t="s">
        <v>1195</v>
      </c>
      <c r="D195" s="639">
        <v>0</v>
      </c>
      <c r="E195">
        <v>0</v>
      </c>
      <c r="F195">
        <v>0</v>
      </c>
      <c r="G195" s="727">
        <v>0</v>
      </c>
      <c r="H195"/>
      <c r="I195" s="662"/>
      <c r="J195" s="649" t="s">
        <v>1195</v>
      </c>
      <c r="K195" s="639">
        <v>0</v>
      </c>
      <c r="L195">
        <v>0</v>
      </c>
      <c r="M195">
        <v>0</v>
      </c>
      <c r="N195" s="727">
        <v>0</v>
      </c>
      <c r="O195"/>
      <c r="P195" s="643"/>
      <c r="Q195" s="649" t="s">
        <v>1195</v>
      </c>
      <c r="R195" s="639">
        <v>0</v>
      </c>
      <c r="S195">
        <v>0</v>
      </c>
      <c r="T195">
        <v>0</v>
      </c>
      <c r="U195" s="727">
        <v>0</v>
      </c>
      <c r="V195"/>
      <c r="W195" s="668"/>
      <c r="X195" s="649" t="s">
        <v>1195</v>
      </c>
      <c r="Y195" s="639">
        <v>0</v>
      </c>
      <c r="Z195">
        <v>0</v>
      </c>
      <c r="AA195">
        <v>0</v>
      </c>
      <c r="AB195" s="727">
        <v>0</v>
      </c>
      <c r="AC195"/>
      <c r="AD195" s="674"/>
      <c r="AE195" s="649" t="s">
        <v>1195</v>
      </c>
      <c r="AF195" s="639">
        <v>0</v>
      </c>
      <c r="AG195">
        <v>0</v>
      </c>
      <c r="AH195">
        <v>0</v>
      </c>
      <c r="AI195" s="727">
        <v>0</v>
      </c>
    </row>
    <row r="196" spans="1:35" ht="13.8" thickBot="1">
      <c r="A196"/>
      <c r="B196" s="657" t="s">
        <v>1389</v>
      </c>
      <c r="C196" s="658"/>
      <c r="D196" s="608">
        <v>181753.76999999979</v>
      </c>
      <c r="E196" s="603">
        <v>0</v>
      </c>
      <c r="F196" s="603">
        <v>0</v>
      </c>
      <c r="G196" s="737">
        <v>181753.76999999979</v>
      </c>
      <c r="H196"/>
      <c r="I196" s="664" t="s">
        <v>1389</v>
      </c>
      <c r="J196" s="665"/>
      <c r="K196" s="659">
        <v>0</v>
      </c>
      <c r="L196" s="728">
        <v>0</v>
      </c>
      <c r="M196" s="728">
        <v>0</v>
      </c>
      <c r="N196" s="729">
        <v>0</v>
      </c>
      <c r="O196"/>
      <c r="P196" s="645" t="s">
        <v>1389</v>
      </c>
      <c r="Q196" s="646"/>
      <c r="R196" s="612">
        <v>0</v>
      </c>
      <c r="S196" s="604">
        <v>0</v>
      </c>
      <c r="T196" s="604">
        <v>0</v>
      </c>
      <c r="U196" s="736">
        <v>0</v>
      </c>
      <c r="V196"/>
      <c r="W196" s="670" t="s">
        <v>1389</v>
      </c>
      <c r="X196" s="671"/>
      <c r="Y196" s="613">
        <v>0</v>
      </c>
      <c r="Z196" s="605">
        <v>0</v>
      </c>
      <c r="AA196" s="605">
        <v>0</v>
      </c>
      <c r="AB196" s="738">
        <v>0</v>
      </c>
      <c r="AC196"/>
      <c r="AD196" s="676" t="s">
        <v>1389</v>
      </c>
      <c r="AE196" s="677"/>
      <c r="AF196" s="614">
        <v>1714540.0399999998</v>
      </c>
      <c r="AG196" s="606">
        <v>0</v>
      </c>
      <c r="AH196" s="606">
        <v>0</v>
      </c>
      <c r="AI196" s="739">
        <v>1714540.0399999998</v>
      </c>
    </row>
    <row r="197" spans="1:35">
      <c r="A197"/>
      <c r="B197" s="654" t="s">
        <v>1038</v>
      </c>
      <c r="C197" s="648" t="s">
        <v>872</v>
      </c>
      <c r="D197" s="639">
        <v>0</v>
      </c>
      <c r="E197">
        <v>0</v>
      </c>
      <c r="F197">
        <v>0</v>
      </c>
      <c r="G197" s="727">
        <v>0</v>
      </c>
      <c r="H197"/>
      <c r="I197" s="661" t="s">
        <v>1038</v>
      </c>
      <c r="J197" s="648" t="s">
        <v>872</v>
      </c>
      <c r="K197" s="639">
        <v>0</v>
      </c>
      <c r="L197">
        <v>0</v>
      </c>
      <c r="M197">
        <v>0</v>
      </c>
      <c r="N197" s="727">
        <v>0</v>
      </c>
      <c r="O197"/>
      <c r="P197" s="642" t="s">
        <v>1038</v>
      </c>
      <c r="Q197" s="648" t="s">
        <v>872</v>
      </c>
      <c r="R197" s="639">
        <v>0</v>
      </c>
      <c r="S197">
        <v>0</v>
      </c>
      <c r="T197">
        <v>0</v>
      </c>
      <c r="U197" s="727">
        <v>0</v>
      </c>
      <c r="V197"/>
      <c r="W197" s="667" t="s">
        <v>1038</v>
      </c>
      <c r="X197" s="648" t="s">
        <v>872</v>
      </c>
      <c r="Y197" s="639">
        <v>0</v>
      </c>
      <c r="Z197">
        <v>0</v>
      </c>
      <c r="AA197">
        <v>0</v>
      </c>
      <c r="AB197" s="727">
        <v>0</v>
      </c>
      <c r="AC197"/>
      <c r="AD197" s="673" t="s">
        <v>1038</v>
      </c>
      <c r="AE197" s="648" t="s">
        <v>872</v>
      </c>
      <c r="AF197" s="639">
        <v>0</v>
      </c>
      <c r="AG197">
        <v>0</v>
      </c>
      <c r="AH197">
        <v>0</v>
      </c>
      <c r="AI197" s="727">
        <v>0</v>
      </c>
    </row>
    <row r="198" spans="1:35">
      <c r="A198"/>
      <c r="B198" s="656"/>
      <c r="C198" s="650" t="s">
        <v>873</v>
      </c>
      <c r="D198" s="639">
        <v>5629599.7299999408</v>
      </c>
      <c r="E198">
        <v>0</v>
      </c>
      <c r="F198">
        <v>0</v>
      </c>
      <c r="G198" s="727">
        <v>5629599.7299999408</v>
      </c>
      <c r="H198"/>
      <c r="I198" s="663"/>
      <c r="J198" s="650" t="s">
        <v>873</v>
      </c>
      <c r="K198" s="639">
        <v>0</v>
      </c>
      <c r="L198">
        <v>0</v>
      </c>
      <c r="M198">
        <v>0</v>
      </c>
      <c r="N198" s="727">
        <v>0</v>
      </c>
      <c r="O198"/>
      <c r="P198" s="644"/>
      <c r="Q198" s="650" t="s">
        <v>873</v>
      </c>
      <c r="R198" s="639">
        <v>0</v>
      </c>
      <c r="S198">
        <v>0</v>
      </c>
      <c r="T198">
        <v>0</v>
      </c>
      <c r="U198" s="727">
        <v>0</v>
      </c>
      <c r="V198"/>
      <c r="W198" s="669"/>
      <c r="X198" s="650" t="s">
        <v>873</v>
      </c>
      <c r="Y198" s="639">
        <v>0</v>
      </c>
      <c r="Z198">
        <v>0</v>
      </c>
      <c r="AA198">
        <v>0</v>
      </c>
      <c r="AB198" s="727">
        <v>0</v>
      </c>
      <c r="AC198"/>
      <c r="AD198" s="675"/>
      <c r="AE198" s="650" t="s">
        <v>873</v>
      </c>
      <c r="AF198" s="639">
        <v>0</v>
      </c>
      <c r="AG198">
        <v>0</v>
      </c>
      <c r="AH198">
        <v>0</v>
      </c>
      <c r="AI198" s="727">
        <v>0</v>
      </c>
    </row>
    <row r="199" spans="1:35">
      <c r="A199"/>
      <c r="B199" s="656"/>
      <c r="C199" s="650" t="s">
        <v>874</v>
      </c>
      <c r="D199" s="639">
        <v>0</v>
      </c>
      <c r="E199">
        <v>0</v>
      </c>
      <c r="F199">
        <v>0</v>
      </c>
      <c r="G199" s="727">
        <v>0</v>
      </c>
      <c r="H199"/>
      <c r="I199" s="663"/>
      <c r="J199" s="650" t="s">
        <v>874</v>
      </c>
      <c r="K199" s="639">
        <v>0</v>
      </c>
      <c r="L199">
        <v>0</v>
      </c>
      <c r="M199">
        <v>0</v>
      </c>
      <c r="N199" s="727">
        <v>0</v>
      </c>
      <c r="O199"/>
      <c r="P199" s="644"/>
      <c r="Q199" s="650" t="s">
        <v>874</v>
      </c>
      <c r="R199" s="639">
        <v>0</v>
      </c>
      <c r="S199">
        <v>0</v>
      </c>
      <c r="T199">
        <v>0</v>
      </c>
      <c r="U199" s="727">
        <v>0</v>
      </c>
      <c r="V199"/>
      <c r="W199" s="669"/>
      <c r="X199" s="650" t="s">
        <v>874</v>
      </c>
      <c r="Y199" s="639">
        <v>0</v>
      </c>
      <c r="Z199">
        <v>0</v>
      </c>
      <c r="AA199">
        <v>0</v>
      </c>
      <c r="AB199" s="727">
        <v>0</v>
      </c>
      <c r="AC199"/>
      <c r="AD199" s="675"/>
      <c r="AE199" s="650" t="s">
        <v>874</v>
      </c>
      <c r="AF199" s="639">
        <v>0</v>
      </c>
      <c r="AG199">
        <v>0</v>
      </c>
      <c r="AH199">
        <v>0</v>
      </c>
      <c r="AI199" s="727">
        <v>0</v>
      </c>
    </row>
    <row r="200" spans="1:35">
      <c r="A200"/>
      <c r="B200" s="656"/>
      <c r="C200" s="650" t="s">
        <v>630</v>
      </c>
      <c r="D200" s="639">
        <v>0</v>
      </c>
      <c r="E200">
        <v>0</v>
      </c>
      <c r="F200">
        <v>0</v>
      </c>
      <c r="G200" s="727">
        <v>0</v>
      </c>
      <c r="H200"/>
      <c r="I200" s="663"/>
      <c r="J200" s="650" t="s">
        <v>630</v>
      </c>
      <c r="K200" s="639">
        <v>0</v>
      </c>
      <c r="L200">
        <v>0</v>
      </c>
      <c r="M200">
        <v>0</v>
      </c>
      <c r="N200" s="727">
        <v>0</v>
      </c>
      <c r="O200"/>
      <c r="P200" s="644"/>
      <c r="Q200" s="650" t="s">
        <v>630</v>
      </c>
      <c r="R200" s="639">
        <v>0</v>
      </c>
      <c r="S200">
        <v>0</v>
      </c>
      <c r="T200">
        <v>0</v>
      </c>
      <c r="U200" s="727">
        <v>0</v>
      </c>
      <c r="V200"/>
      <c r="W200" s="669"/>
      <c r="X200" s="650" t="s">
        <v>630</v>
      </c>
      <c r="Y200" s="639">
        <v>0</v>
      </c>
      <c r="Z200">
        <v>0</v>
      </c>
      <c r="AA200">
        <v>0</v>
      </c>
      <c r="AB200" s="727">
        <v>0</v>
      </c>
      <c r="AC200"/>
      <c r="AD200" s="675"/>
      <c r="AE200" s="650" t="s">
        <v>630</v>
      </c>
      <c r="AF200" s="639">
        <v>0</v>
      </c>
      <c r="AG200">
        <v>0</v>
      </c>
      <c r="AH200">
        <v>0</v>
      </c>
      <c r="AI200" s="727">
        <v>0</v>
      </c>
    </row>
    <row r="201" spans="1:35">
      <c r="A201"/>
      <c r="B201" s="656"/>
      <c r="C201" s="650" t="s">
        <v>875</v>
      </c>
      <c r="D201" s="639">
        <v>-27251.270000000019</v>
      </c>
      <c r="E201">
        <v>0</v>
      </c>
      <c r="F201">
        <v>0</v>
      </c>
      <c r="G201" s="727">
        <v>-27251.270000000019</v>
      </c>
      <c r="H201"/>
      <c r="I201" s="663"/>
      <c r="J201" s="650" t="s">
        <v>875</v>
      </c>
      <c r="K201" s="639">
        <v>0</v>
      </c>
      <c r="L201">
        <v>0</v>
      </c>
      <c r="M201">
        <v>0</v>
      </c>
      <c r="N201" s="727">
        <v>0</v>
      </c>
      <c r="O201"/>
      <c r="P201" s="644"/>
      <c r="Q201" s="650" t="s">
        <v>875</v>
      </c>
      <c r="R201" s="639">
        <v>0</v>
      </c>
      <c r="S201">
        <v>0</v>
      </c>
      <c r="T201">
        <v>0</v>
      </c>
      <c r="U201" s="727">
        <v>0</v>
      </c>
      <c r="V201"/>
      <c r="W201" s="669"/>
      <c r="X201" s="650" t="s">
        <v>875</v>
      </c>
      <c r="Y201" s="639">
        <v>0</v>
      </c>
      <c r="Z201">
        <v>0</v>
      </c>
      <c r="AA201">
        <v>0</v>
      </c>
      <c r="AB201" s="727">
        <v>0</v>
      </c>
      <c r="AC201"/>
      <c r="AD201" s="675"/>
      <c r="AE201" s="650" t="s">
        <v>875</v>
      </c>
      <c r="AF201" s="639">
        <v>0</v>
      </c>
      <c r="AG201">
        <v>0</v>
      </c>
      <c r="AH201">
        <v>0</v>
      </c>
      <c r="AI201" s="727">
        <v>0</v>
      </c>
    </row>
    <row r="202" spans="1:35">
      <c r="A202"/>
      <c r="B202" s="656"/>
      <c r="C202" s="650" t="s">
        <v>876</v>
      </c>
      <c r="D202" s="639">
        <v>0</v>
      </c>
      <c r="E202">
        <v>0</v>
      </c>
      <c r="F202">
        <v>0</v>
      </c>
      <c r="G202" s="727">
        <v>0</v>
      </c>
      <c r="H202"/>
      <c r="I202" s="663"/>
      <c r="J202" s="650" t="s">
        <v>876</v>
      </c>
      <c r="K202" s="639">
        <v>0</v>
      </c>
      <c r="L202">
        <v>0</v>
      </c>
      <c r="M202">
        <v>0</v>
      </c>
      <c r="N202" s="727">
        <v>0</v>
      </c>
      <c r="O202"/>
      <c r="P202" s="644"/>
      <c r="Q202" s="650" t="s">
        <v>876</v>
      </c>
      <c r="R202" s="639">
        <v>0</v>
      </c>
      <c r="S202">
        <v>0</v>
      </c>
      <c r="T202">
        <v>0</v>
      </c>
      <c r="U202" s="727">
        <v>0</v>
      </c>
      <c r="V202"/>
      <c r="W202" s="669"/>
      <c r="X202" s="650" t="s">
        <v>876</v>
      </c>
      <c r="Y202" s="639">
        <v>0</v>
      </c>
      <c r="Z202">
        <v>0</v>
      </c>
      <c r="AA202">
        <v>0</v>
      </c>
      <c r="AB202" s="727">
        <v>0</v>
      </c>
      <c r="AC202"/>
      <c r="AD202" s="675"/>
      <c r="AE202" s="650" t="s">
        <v>876</v>
      </c>
      <c r="AF202" s="639">
        <v>0</v>
      </c>
      <c r="AG202">
        <v>0</v>
      </c>
      <c r="AH202">
        <v>0</v>
      </c>
      <c r="AI202" s="727">
        <v>0</v>
      </c>
    </row>
    <row r="203" spans="1:35">
      <c r="A203"/>
      <c r="B203" s="656"/>
      <c r="C203" s="650" t="s">
        <v>877</v>
      </c>
      <c r="D203" s="639">
        <v>278151</v>
      </c>
      <c r="E203">
        <v>0</v>
      </c>
      <c r="F203">
        <v>0</v>
      </c>
      <c r="G203" s="727">
        <v>278151</v>
      </c>
      <c r="H203"/>
      <c r="I203" s="663"/>
      <c r="J203" s="650" t="s">
        <v>877</v>
      </c>
      <c r="K203" s="639">
        <v>0</v>
      </c>
      <c r="L203">
        <v>0</v>
      </c>
      <c r="M203">
        <v>0</v>
      </c>
      <c r="N203" s="727">
        <v>0</v>
      </c>
      <c r="O203"/>
      <c r="P203" s="644"/>
      <c r="Q203" s="650" t="s">
        <v>877</v>
      </c>
      <c r="R203" s="639">
        <v>0</v>
      </c>
      <c r="S203">
        <v>0</v>
      </c>
      <c r="T203">
        <v>0</v>
      </c>
      <c r="U203" s="727">
        <v>0</v>
      </c>
      <c r="V203"/>
      <c r="W203" s="669"/>
      <c r="X203" s="650" t="s">
        <v>877</v>
      </c>
      <c r="Y203" s="639">
        <v>0</v>
      </c>
      <c r="Z203">
        <v>0</v>
      </c>
      <c r="AA203">
        <v>0</v>
      </c>
      <c r="AB203" s="727">
        <v>0</v>
      </c>
      <c r="AC203"/>
      <c r="AD203" s="675"/>
      <c r="AE203" s="650" t="s">
        <v>877</v>
      </c>
      <c r="AF203" s="639">
        <v>0</v>
      </c>
      <c r="AG203">
        <v>0</v>
      </c>
      <c r="AH203">
        <v>0</v>
      </c>
      <c r="AI203" s="727">
        <v>0</v>
      </c>
    </row>
    <row r="204" spans="1:35" ht="13.8" thickBot="1">
      <c r="A204"/>
      <c r="B204" s="655"/>
      <c r="C204" s="649" t="s">
        <v>1196</v>
      </c>
      <c r="D204" s="639">
        <v>60</v>
      </c>
      <c r="E204">
        <v>0</v>
      </c>
      <c r="F204">
        <v>0</v>
      </c>
      <c r="G204" s="727">
        <v>60</v>
      </c>
      <c r="H204"/>
      <c r="I204" s="662"/>
      <c r="J204" s="649" t="s">
        <v>1196</v>
      </c>
      <c r="K204" s="639">
        <v>0</v>
      </c>
      <c r="L204">
        <v>0</v>
      </c>
      <c r="M204">
        <v>0</v>
      </c>
      <c r="N204" s="727">
        <v>0</v>
      </c>
      <c r="O204"/>
      <c r="P204" s="643"/>
      <c r="Q204" s="649" t="s">
        <v>1196</v>
      </c>
      <c r="R204" s="639">
        <v>0</v>
      </c>
      <c r="S204">
        <v>0</v>
      </c>
      <c r="T204">
        <v>0</v>
      </c>
      <c r="U204" s="727">
        <v>0</v>
      </c>
      <c r="V204"/>
      <c r="W204" s="668"/>
      <c r="X204" s="649" t="s">
        <v>1196</v>
      </c>
      <c r="Y204" s="639">
        <v>0</v>
      </c>
      <c r="Z204">
        <v>0</v>
      </c>
      <c r="AA204">
        <v>0</v>
      </c>
      <c r="AB204" s="727">
        <v>0</v>
      </c>
      <c r="AC204"/>
      <c r="AD204" s="674"/>
      <c r="AE204" s="649" t="s">
        <v>1196</v>
      </c>
      <c r="AF204" s="639">
        <v>0</v>
      </c>
      <c r="AG204">
        <v>0</v>
      </c>
      <c r="AH204">
        <v>0</v>
      </c>
      <c r="AI204" s="727">
        <v>0</v>
      </c>
    </row>
    <row r="205" spans="1:35" ht="13.8" thickBot="1">
      <c r="A205"/>
      <c r="B205" s="657" t="s">
        <v>1390</v>
      </c>
      <c r="C205" s="658"/>
      <c r="D205" s="608">
        <v>5880559.4599999413</v>
      </c>
      <c r="E205" s="603">
        <v>0</v>
      </c>
      <c r="F205" s="603">
        <v>0</v>
      </c>
      <c r="G205" s="737">
        <v>5880559.4599999413</v>
      </c>
      <c r="H205"/>
      <c r="I205" s="664" t="s">
        <v>1390</v>
      </c>
      <c r="J205" s="665"/>
      <c r="K205" s="659">
        <v>0</v>
      </c>
      <c r="L205" s="728">
        <v>0</v>
      </c>
      <c r="M205" s="728">
        <v>0</v>
      </c>
      <c r="N205" s="729">
        <v>0</v>
      </c>
      <c r="O205"/>
      <c r="P205" s="645" t="s">
        <v>1390</v>
      </c>
      <c r="Q205" s="646"/>
      <c r="R205" s="612">
        <v>0</v>
      </c>
      <c r="S205" s="604">
        <v>0</v>
      </c>
      <c r="T205" s="604">
        <v>0</v>
      </c>
      <c r="U205" s="736">
        <v>0</v>
      </c>
      <c r="V205"/>
      <c r="W205" s="670" t="s">
        <v>1390</v>
      </c>
      <c r="X205" s="671"/>
      <c r="Y205" s="613">
        <v>0</v>
      </c>
      <c r="Z205" s="605">
        <v>0</v>
      </c>
      <c r="AA205" s="605">
        <v>0</v>
      </c>
      <c r="AB205" s="738">
        <v>0</v>
      </c>
      <c r="AC205"/>
      <c r="AD205" s="676" t="s">
        <v>1390</v>
      </c>
      <c r="AE205" s="677"/>
      <c r="AF205" s="614">
        <v>0</v>
      </c>
      <c r="AG205" s="606">
        <v>0</v>
      </c>
      <c r="AH205" s="606">
        <v>0</v>
      </c>
      <c r="AI205" s="739">
        <v>0</v>
      </c>
    </row>
    <row r="206" spans="1:35">
      <c r="A206"/>
      <c r="B206" s="654" t="s">
        <v>1039</v>
      </c>
      <c r="C206" s="648" t="s">
        <v>878</v>
      </c>
      <c r="D206" s="639">
        <v>0</v>
      </c>
      <c r="E206">
        <v>0</v>
      </c>
      <c r="F206">
        <v>0</v>
      </c>
      <c r="G206" s="727">
        <v>0</v>
      </c>
      <c r="H206"/>
      <c r="I206" s="661" t="s">
        <v>1039</v>
      </c>
      <c r="J206" s="648" t="s">
        <v>878</v>
      </c>
      <c r="K206" s="639">
        <v>0</v>
      </c>
      <c r="L206">
        <v>0</v>
      </c>
      <c r="M206">
        <v>0</v>
      </c>
      <c r="N206" s="727">
        <v>0</v>
      </c>
      <c r="O206"/>
      <c r="P206" s="642" t="s">
        <v>1039</v>
      </c>
      <c r="Q206" s="648" t="s">
        <v>878</v>
      </c>
      <c r="R206" s="639">
        <v>0</v>
      </c>
      <c r="S206">
        <v>0</v>
      </c>
      <c r="T206">
        <v>0</v>
      </c>
      <c r="U206" s="727">
        <v>0</v>
      </c>
      <c r="V206"/>
      <c r="W206" s="667" t="s">
        <v>1039</v>
      </c>
      <c r="X206" s="648" t="s">
        <v>878</v>
      </c>
      <c r="Y206" s="639">
        <v>0</v>
      </c>
      <c r="Z206">
        <v>0</v>
      </c>
      <c r="AA206">
        <v>0</v>
      </c>
      <c r="AB206" s="727">
        <v>0</v>
      </c>
      <c r="AC206"/>
      <c r="AD206" s="673" t="s">
        <v>1039</v>
      </c>
      <c r="AE206" s="648" t="s">
        <v>878</v>
      </c>
      <c r="AF206" s="639">
        <v>0</v>
      </c>
      <c r="AG206">
        <v>0</v>
      </c>
      <c r="AH206">
        <v>0</v>
      </c>
      <c r="AI206" s="727">
        <v>0</v>
      </c>
    </row>
    <row r="207" spans="1:35">
      <c r="A207"/>
      <c r="B207" s="656"/>
      <c r="C207" s="650" t="s">
        <v>879</v>
      </c>
      <c r="D207" s="639">
        <v>96162682.770000026</v>
      </c>
      <c r="E207">
        <v>0</v>
      </c>
      <c r="F207">
        <v>0</v>
      </c>
      <c r="G207" s="727">
        <v>96162682.770000026</v>
      </c>
      <c r="H207"/>
      <c r="I207" s="663"/>
      <c r="J207" s="650" t="s">
        <v>879</v>
      </c>
      <c r="K207" s="639">
        <v>141813.72999999998</v>
      </c>
      <c r="L207">
        <v>0</v>
      </c>
      <c r="M207">
        <v>0</v>
      </c>
      <c r="N207" s="727">
        <v>141813.72999999998</v>
      </c>
      <c r="O207"/>
      <c r="P207" s="644"/>
      <c r="Q207" s="650" t="s">
        <v>879</v>
      </c>
      <c r="R207" s="639">
        <v>0</v>
      </c>
      <c r="S207">
        <v>0</v>
      </c>
      <c r="T207">
        <v>0</v>
      </c>
      <c r="U207" s="727">
        <v>0</v>
      </c>
      <c r="V207"/>
      <c r="W207" s="669"/>
      <c r="X207" s="650" t="s">
        <v>879</v>
      </c>
      <c r="Y207" s="639">
        <v>0</v>
      </c>
      <c r="Z207">
        <v>0</v>
      </c>
      <c r="AA207">
        <v>0</v>
      </c>
      <c r="AB207" s="727">
        <v>0</v>
      </c>
      <c r="AC207"/>
      <c r="AD207" s="675"/>
      <c r="AE207" s="650" t="s">
        <v>879</v>
      </c>
      <c r="AF207" s="639">
        <v>0</v>
      </c>
      <c r="AG207">
        <v>0</v>
      </c>
      <c r="AH207">
        <v>0</v>
      </c>
      <c r="AI207" s="727">
        <v>0</v>
      </c>
    </row>
    <row r="208" spans="1:35">
      <c r="A208"/>
      <c r="B208" s="656"/>
      <c r="C208" s="650" t="s">
        <v>880</v>
      </c>
      <c r="D208" s="639">
        <v>-6432.6899999999841</v>
      </c>
      <c r="E208">
        <v>0</v>
      </c>
      <c r="F208">
        <v>0</v>
      </c>
      <c r="G208" s="727">
        <v>-6432.6899999999841</v>
      </c>
      <c r="H208"/>
      <c r="I208" s="663"/>
      <c r="J208" s="650" t="s">
        <v>880</v>
      </c>
      <c r="K208" s="639">
        <v>6432.6900000000023</v>
      </c>
      <c r="L208">
        <v>0</v>
      </c>
      <c r="M208">
        <v>0</v>
      </c>
      <c r="N208" s="727">
        <v>6432.6900000000023</v>
      </c>
      <c r="O208"/>
      <c r="P208" s="644"/>
      <c r="Q208" s="650" t="s">
        <v>880</v>
      </c>
      <c r="R208" s="639">
        <v>0</v>
      </c>
      <c r="S208">
        <v>0</v>
      </c>
      <c r="T208">
        <v>0</v>
      </c>
      <c r="U208" s="727">
        <v>0</v>
      </c>
      <c r="V208"/>
      <c r="W208" s="669"/>
      <c r="X208" s="650" t="s">
        <v>880</v>
      </c>
      <c r="Y208" s="639">
        <v>0</v>
      </c>
      <c r="Z208">
        <v>0</v>
      </c>
      <c r="AA208">
        <v>0</v>
      </c>
      <c r="AB208" s="727">
        <v>0</v>
      </c>
      <c r="AC208"/>
      <c r="AD208" s="675"/>
      <c r="AE208" s="650" t="s">
        <v>880</v>
      </c>
      <c r="AF208" s="639">
        <v>0</v>
      </c>
      <c r="AG208">
        <v>0</v>
      </c>
      <c r="AH208">
        <v>0</v>
      </c>
      <c r="AI208" s="727">
        <v>0</v>
      </c>
    </row>
    <row r="209" spans="1:35">
      <c r="A209"/>
      <c r="B209" s="656"/>
      <c r="C209" s="650" t="s">
        <v>881</v>
      </c>
      <c r="D209" s="639">
        <v>-809599.40000000037</v>
      </c>
      <c r="E209">
        <v>0</v>
      </c>
      <c r="F209">
        <v>0</v>
      </c>
      <c r="G209" s="727">
        <v>-809599.40000000037</v>
      </c>
      <c r="H209"/>
      <c r="I209" s="663"/>
      <c r="J209" s="650" t="s">
        <v>881</v>
      </c>
      <c r="K209" s="639">
        <v>0</v>
      </c>
      <c r="L209">
        <v>0</v>
      </c>
      <c r="M209">
        <v>0</v>
      </c>
      <c r="N209" s="727">
        <v>0</v>
      </c>
      <c r="O209"/>
      <c r="P209" s="644"/>
      <c r="Q209" s="650" t="s">
        <v>881</v>
      </c>
      <c r="R209" s="639">
        <v>0</v>
      </c>
      <c r="S209">
        <v>0</v>
      </c>
      <c r="T209">
        <v>0</v>
      </c>
      <c r="U209" s="727">
        <v>0</v>
      </c>
      <c r="V209"/>
      <c r="W209" s="669"/>
      <c r="X209" s="650" t="s">
        <v>881</v>
      </c>
      <c r="Y209" s="639">
        <v>0</v>
      </c>
      <c r="Z209">
        <v>0</v>
      </c>
      <c r="AA209">
        <v>0</v>
      </c>
      <c r="AB209" s="727">
        <v>0</v>
      </c>
      <c r="AC209"/>
      <c r="AD209" s="675"/>
      <c r="AE209" s="650" t="s">
        <v>881</v>
      </c>
      <c r="AF209" s="639">
        <v>0</v>
      </c>
      <c r="AG209">
        <v>0</v>
      </c>
      <c r="AH209">
        <v>0</v>
      </c>
      <c r="AI209" s="727">
        <v>0</v>
      </c>
    </row>
    <row r="210" spans="1:35">
      <c r="A210"/>
      <c r="B210" s="656"/>
      <c r="C210" s="650" t="s">
        <v>1309</v>
      </c>
      <c r="D210" s="639">
        <v>0</v>
      </c>
      <c r="E210">
        <v>0</v>
      </c>
      <c r="F210">
        <v>0</v>
      </c>
      <c r="G210" s="727">
        <v>0</v>
      </c>
      <c r="H210"/>
      <c r="I210" s="663"/>
      <c r="J210" s="650" t="s">
        <v>1309</v>
      </c>
      <c r="K210" s="639">
        <v>0</v>
      </c>
      <c r="L210">
        <v>0</v>
      </c>
      <c r="M210">
        <v>0</v>
      </c>
      <c r="N210" s="727">
        <v>0</v>
      </c>
      <c r="O210"/>
      <c r="P210" s="644"/>
      <c r="Q210" s="650" t="s">
        <v>1309</v>
      </c>
      <c r="R210" s="639">
        <v>0</v>
      </c>
      <c r="S210">
        <v>0</v>
      </c>
      <c r="T210">
        <v>0</v>
      </c>
      <c r="U210" s="727">
        <v>0</v>
      </c>
      <c r="V210"/>
      <c r="W210" s="669"/>
      <c r="X210" s="650" t="s">
        <v>1309</v>
      </c>
      <c r="Y210" s="639">
        <v>0</v>
      </c>
      <c r="Z210">
        <v>0</v>
      </c>
      <c r="AA210">
        <v>0</v>
      </c>
      <c r="AB210" s="727">
        <v>0</v>
      </c>
      <c r="AC210"/>
      <c r="AD210" s="675"/>
      <c r="AE210" s="650" t="s">
        <v>1309</v>
      </c>
      <c r="AF210" s="639">
        <v>0</v>
      </c>
      <c r="AG210">
        <v>0</v>
      </c>
      <c r="AH210">
        <v>0</v>
      </c>
      <c r="AI210" s="727">
        <v>0</v>
      </c>
    </row>
    <row r="211" spans="1:35">
      <c r="A211"/>
      <c r="B211" s="656"/>
      <c r="C211" s="650" t="s">
        <v>882</v>
      </c>
      <c r="D211" s="639">
        <v>0</v>
      </c>
      <c r="E211">
        <v>0</v>
      </c>
      <c r="F211">
        <v>0</v>
      </c>
      <c r="G211" s="727">
        <v>0</v>
      </c>
      <c r="H211"/>
      <c r="I211" s="663"/>
      <c r="J211" s="650" t="s">
        <v>882</v>
      </c>
      <c r="K211" s="639">
        <v>0</v>
      </c>
      <c r="L211">
        <v>0</v>
      </c>
      <c r="M211">
        <v>0</v>
      </c>
      <c r="N211" s="727">
        <v>0</v>
      </c>
      <c r="O211"/>
      <c r="P211" s="644"/>
      <c r="Q211" s="650" t="s">
        <v>882</v>
      </c>
      <c r="R211" s="639">
        <v>0</v>
      </c>
      <c r="S211">
        <v>0</v>
      </c>
      <c r="T211">
        <v>0</v>
      </c>
      <c r="U211" s="727">
        <v>0</v>
      </c>
      <c r="V211"/>
      <c r="W211" s="669"/>
      <c r="X211" s="650" t="s">
        <v>882</v>
      </c>
      <c r="Y211" s="639">
        <v>0</v>
      </c>
      <c r="Z211">
        <v>0</v>
      </c>
      <c r="AA211">
        <v>0</v>
      </c>
      <c r="AB211" s="727">
        <v>0</v>
      </c>
      <c r="AC211"/>
      <c r="AD211" s="675"/>
      <c r="AE211" s="650" t="s">
        <v>882</v>
      </c>
      <c r="AF211" s="639">
        <v>0</v>
      </c>
      <c r="AG211">
        <v>0</v>
      </c>
      <c r="AH211">
        <v>0</v>
      </c>
      <c r="AI211" s="727">
        <v>0</v>
      </c>
    </row>
    <row r="212" spans="1:35" ht="13.8" thickBot="1">
      <c r="A212"/>
      <c r="B212" s="655"/>
      <c r="C212" s="649" t="s">
        <v>883</v>
      </c>
      <c r="D212" s="639">
        <v>6410594.0800000001</v>
      </c>
      <c r="E212">
        <v>0</v>
      </c>
      <c r="F212">
        <v>0</v>
      </c>
      <c r="G212" s="727">
        <v>6410594.0800000001</v>
      </c>
      <c r="H212"/>
      <c r="I212" s="662"/>
      <c r="J212" s="649" t="s">
        <v>883</v>
      </c>
      <c r="K212" s="639">
        <v>0</v>
      </c>
      <c r="L212">
        <v>0</v>
      </c>
      <c r="M212">
        <v>0</v>
      </c>
      <c r="N212" s="727">
        <v>0</v>
      </c>
      <c r="O212"/>
      <c r="P212" s="643"/>
      <c r="Q212" s="649" t="s">
        <v>883</v>
      </c>
      <c r="R212" s="639">
        <v>0</v>
      </c>
      <c r="S212">
        <v>0</v>
      </c>
      <c r="T212">
        <v>0</v>
      </c>
      <c r="U212" s="727">
        <v>0</v>
      </c>
      <c r="V212"/>
      <c r="W212" s="668"/>
      <c r="X212" s="649" t="s">
        <v>883</v>
      </c>
      <c r="Y212" s="639">
        <v>0</v>
      </c>
      <c r="Z212">
        <v>0</v>
      </c>
      <c r="AA212">
        <v>0</v>
      </c>
      <c r="AB212" s="727">
        <v>0</v>
      </c>
      <c r="AC212"/>
      <c r="AD212" s="674"/>
      <c r="AE212" s="649" t="s">
        <v>883</v>
      </c>
      <c r="AF212" s="639">
        <v>10299180.199999999</v>
      </c>
      <c r="AG212">
        <v>0</v>
      </c>
      <c r="AH212">
        <v>0</v>
      </c>
      <c r="AI212" s="727">
        <v>10299180.199999999</v>
      </c>
    </row>
    <row r="213" spans="1:35" ht="13.8" thickBot="1">
      <c r="A213"/>
      <c r="B213" s="657" t="s">
        <v>1391</v>
      </c>
      <c r="C213" s="658"/>
      <c r="D213" s="608">
        <v>101757244.76000002</v>
      </c>
      <c r="E213" s="603">
        <v>0</v>
      </c>
      <c r="F213" s="603">
        <v>0</v>
      </c>
      <c r="G213" s="737">
        <v>101757244.76000002</v>
      </c>
      <c r="H213"/>
      <c r="I213" s="664" t="s">
        <v>1391</v>
      </c>
      <c r="J213" s="665"/>
      <c r="K213" s="659">
        <v>148246.41999999998</v>
      </c>
      <c r="L213" s="728">
        <v>0</v>
      </c>
      <c r="M213" s="728">
        <v>0</v>
      </c>
      <c r="N213" s="729">
        <v>148246.41999999998</v>
      </c>
      <c r="O213"/>
      <c r="P213" s="645" t="s">
        <v>1391</v>
      </c>
      <c r="Q213" s="646"/>
      <c r="R213" s="612">
        <v>0</v>
      </c>
      <c r="S213" s="604">
        <v>0</v>
      </c>
      <c r="T213" s="604">
        <v>0</v>
      </c>
      <c r="U213" s="736">
        <v>0</v>
      </c>
      <c r="V213"/>
      <c r="W213" s="670" t="s">
        <v>1391</v>
      </c>
      <c r="X213" s="671"/>
      <c r="Y213" s="613">
        <v>0</v>
      </c>
      <c r="Z213" s="605">
        <v>0</v>
      </c>
      <c r="AA213" s="605">
        <v>0</v>
      </c>
      <c r="AB213" s="738">
        <v>0</v>
      </c>
      <c r="AC213"/>
      <c r="AD213" s="676" t="s">
        <v>1391</v>
      </c>
      <c r="AE213" s="677"/>
      <c r="AF213" s="614">
        <v>10299180.199999999</v>
      </c>
      <c r="AG213" s="606">
        <v>0</v>
      </c>
      <c r="AH213" s="606">
        <v>0</v>
      </c>
      <c r="AI213" s="739">
        <v>10299180.199999999</v>
      </c>
    </row>
    <row r="214" spans="1:35">
      <c r="A214"/>
      <c r="B214" s="654" t="s">
        <v>1040</v>
      </c>
      <c r="C214" s="648" t="s">
        <v>1127</v>
      </c>
      <c r="D214" s="639">
        <v>0</v>
      </c>
      <c r="E214">
        <v>0</v>
      </c>
      <c r="F214">
        <v>0</v>
      </c>
      <c r="G214" s="727">
        <v>0</v>
      </c>
      <c r="H214"/>
      <c r="I214" s="661" t="s">
        <v>1040</v>
      </c>
      <c r="J214" s="648" t="s">
        <v>1127</v>
      </c>
      <c r="K214" s="639">
        <v>0</v>
      </c>
      <c r="L214">
        <v>0</v>
      </c>
      <c r="M214">
        <v>0</v>
      </c>
      <c r="N214" s="727">
        <v>0</v>
      </c>
      <c r="O214"/>
      <c r="P214" s="642" t="s">
        <v>1040</v>
      </c>
      <c r="Q214" s="648" t="s">
        <v>1127</v>
      </c>
      <c r="R214" s="639">
        <v>0</v>
      </c>
      <c r="S214">
        <v>0</v>
      </c>
      <c r="T214">
        <v>0</v>
      </c>
      <c r="U214" s="727">
        <v>0</v>
      </c>
      <c r="V214"/>
      <c r="W214" s="667" t="s">
        <v>1040</v>
      </c>
      <c r="X214" s="648" t="s">
        <v>1127</v>
      </c>
      <c r="Y214" s="639">
        <v>0</v>
      </c>
      <c r="Z214">
        <v>0</v>
      </c>
      <c r="AA214">
        <v>0</v>
      </c>
      <c r="AB214" s="727">
        <v>0</v>
      </c>
      <c r="AC214"/>
      <c r="AD214" s="673" t="s">
        <v>1040</v>
      </c>
      <c r="AE214" s="648" t="s">
        <v>1127</v>
      </c>
      <c r="AF214" s="639">
        <v>0</v>
      </c>
      <c r="AG214">
        <v>0</v>
      </c>
      <c r="AH214">
        <v>0</v>
      </c>
      <c r="AI214" s="727">
        <v>0</v>
      </c>
    </row>
    <row r="215" spans="1:35">
      <c r="A215"/>
      <c r="B215" s="656"/>
      <c r="C215" s="650" t="s">
        <v>886</v>
      </c>
      <c r="D215" s="639">
        <v>749605.04000000097</v>
      </c>
      <c r="E215">
        <v>0</v>
      </c>
      <c r="F215">
        <v>0</v>
      </c>
      <c r="G215" s="727">
        <v>749605.04000000097</v>
      </c>
      <c r="H215"/>
      <c r="I215" s="663"/>
      <c r="J215" s="650" t="s">
        <v>886</v>
      </c>
      <c r="K215" s="639">
        <v>0</v>
      </c>
      <c r="L215">
        <v>0</v>
      </c>
      <c r="M215">
        <v>0</v>
      </c>
      <c r="N215" s="727">
        <v>0</v>
      </c>
      <c r="O215"/>
      <c r="P215" s="644"/>
      <c r="Q215" s="650" t="s">
        <v>886</v>
      </c>
      <c r="R215" s="639">
        <v>0</v>
      </c>
      <c r="S215">
        <v>0</v>
      </c>
      <c r="T215">
        <v>0</v>
      </c>
      <c r="U215" s="727">
        <v>0</v>
      </c>
      <c r="V215"/>
      <c r="W215" s="669"/>
      <c r="X215" s="650" t="s">
        <v>886</v>
      </c>
      <c r="Y215" s="639">
        <v>0</v>
      </c>
      <c r="Z215">
        <v>0</v>
      </c>
      <c r="AA215">
        <v>0</v>
      </c>
      <c r="AB215" s="727">
        <v>0</v>
      </c>
      <c r="AC215"/>
      <c r="AD215" s="675"/>
      <c r="AE215" s="650" t="s">
        <v>886</v>
      </c>
      <c r="AF215" s="639">
        <v>0</v>
      </c>
      <c r="AG215">
        <v>0</v>
      </c>
      <c r="AH215">
        <v>0</v>
      </c>
      <c r="AI215" s="727">
        <v>0</v>
      </c>
    </row>
    <row r="216" spans="1:35">
      <c r="A216"/>
      <c r="B216" s="656"/>
      <c r="C216" s="650" t="s">
        <v>884</v>
      </c>
      <c r="D216" s="639">
        <v>0</v>
      </c>
      <c r="E216">
        <v>0</v>
      </c>
      <c r="F216">
        <v>0</v>
      </c>
      <c r="G216" s="727">
        <v>0</v>
      </c>
      <c r="H216"/>
      <c r="I216" s="663"/>
      <c r="J216" s="650" t="s">
        <v>884</v>
      </c>
      <c r="K216" s="639">
        <v>0</v>
      </c>
      <c r="L216">
        <v>0</v>
      </c>
      <c r="M216">
        <v>0</v>
      </c>
      <c r="N216" s="727">
        <v>0</v>
      </c>
      <c r="O216"/>
      <c r="P216" s="644"/>
      <c r="Q216" s="650" t="s">
        <v>884</v>
      </c>
      <c r="R216" s="639">
        <v>0</v>
      </c>
      <c r="S216">
        <v>0</v>
      </c>
      <c r="T216">
        <v>0</v>
      </c>
      <c r="U216" s="727">
        <v>0</v>
      </c>
      <c r="V216"/>
      <c r="W216" s="669"/>
      <c r="X216" s="650" t="s">
        <v>884</v>
      </c>
      <c r="Y216" s="639">
        <v>0</v>
      </c>
      <c r="Z216">
        <v>0</v>
      </c>
      <c r="AA216">
        <v>0</v>
      </c>
      <c r="AB216" s="727">
        <v>0</v>
      </c>
      <c r="AC216"/>
      <c r="AD216" s="675"/>
      <c r="AE216" s="650" t="s">
        <v>884</v>
      </c>
      <c r="AF216" s="639">
        <v>0</v>
      </c>
      <c r="AG216">
        <v>0</v>
      </c>
      <c r="AH216">
        <v>0</v>
      </c>
      <c r="AI216" s="727">
        <v>0</v>
      </c>
    </row>
    <row r="217" spans="1:35" ht="13.8" thickBot="1">
      <c r="A217"/>
      <c r="B217" s="655"/>
      <c r="C217" s="649" t="s">
        <v>885</v>
      </c>
      <c r="D217" s="639">
        <v>291313.74</v>
      </c>
      <c r="E217">
        <v>0</v>
      </c>
      <c r="F217">
        <v>0</v>
      </c>
      <c r="G217" s="727">
        <v>291313.74</v>
      </c>
      <c r="H217"/>
      <c r="I217" s="662"/>
      <c r="J217" s="649" t="s">
        <v>885</v>
      </c>
      <c r="K217" s="639">
        <v>0</v>
      </c>
      <c r="L217">
        <v>0</v>
      </c>
      <c r="M217">
        <v>0</v>
      </c>
      <c r="N217" s="727">
        <v>0</v>
      </c>
      <c r="O217"/>
      <c r="P217" s="643"/>
      <c r="Q217" s="649" t="s">
        <v>885</v>
      </c>
      <c r="R217" s="639">
        <v>0</v>
      </c>
      <c r="S217">
        <v>0</v>
      </c>
      <c r="T217">
        <v>0</v>
      </c>
      <c r="U217" s="727">
        <v>0</v>
      </c>
      <c r="V217"/>
      <c r="W217" s="668"/>
      <c r="X217" s="649" t="s">
        <v>885</v>
      </c>
      <c r="Y217" s="639">
        <v>0</v>
      </c>
      <c r="Z217">
        <v>0</v>
      </c>
      <c r="AA217">
        <v>0</v>
      </c>
      <c r="AB217" s="727">
        <v>0</v>
      </c>
      <c r="AC217"/>
      <c r="AD217" s="674"/>
      <c r="AE217" s="649" t="s">
        <v>885</v>
      </c>
      <c r="AF217" s="639">
        <v>0</v>
      </c>
      <c r="AG217">
        <v>0</v>
      </c>
      <c r="AH217">
        <v>0</v>
      </c>
      <c r="AI217" s="727">
        <v>0</v>
      </c>
    </row>
    <row r="218" spans="1:35" ht="13.8" thickBot="1">
      <c r="A218"/>
      <c r="B218" s="657" t="s">
        <v>1392</v>
      </c>
      <c r="C218" s="658"/>
      <c r="D218" s="608">
        <v>1040918.780000001</v>
      </c>
      <c r="E218" s="603">
        <v>0</v>
      </c>
      <c r="F218" s="603">
        <v>0</v>
      </c>
      <c r="G218" s="737">
        <v>1040918.780000001</v>
      </c>
      <c r="H218"/>
      <c r="I218" s="664" t="s">
        <v>1392</v>
      </c>
      <c r="J218" s="665"/>
      <c r="K218" s="659">
        <v>0</v>
      </c>
      <c r="L218" s="728">
        <v>0</v>
      </c>
      <c r="M218" s="728">
        <v>0</v>
      </c>
      <c r="N218" s="729">
        <v>0</v>
      </c>
      <c r="O218"/>
      <c r="P218" s="645" t="s">
        <v>1392</v>
      </c>
      <c r="Q218" s="646"/>
      <c r="R218" s="612">
        <v>0</v>
      </c>
      <c r="S218" s="604">
        <v>0</v>
      </c>
      <c r="T218" s="604">
        <v>0</v>
      </c>
      <c r="U218" s="736">
        <v>0</v>
      </c>
      <c r="V218"/>
      <c r="W218" s="670" t="s">
        <v>1392</v>
      </c>
      <c r="X218" s="671"/>
      <c r="Y218" s="613">
        <v>0</v>
      </c>
      <c r="Z218" s="605">
        <v>0</v>
      </c>
      <c r="AA218" s="605">
        <v>0</v>
      </c>
      <c r="AB218" s="738">
        <v>0</v>
      </c>
      <c r="AC218"/>
      <c r="AD218" s="676" t="s">
        <v>1392</v>
      </c>
      <c r="AE218" s="677"/>
      <c r="AF218" s="614">
        <v>0</v>
      </c>
      <c r="AG218" s="606">
        <v>0</v>
      </c>
      <c r="AH218" s="606">
        <v>0</v>
      </c>
      <c r="AI218" s="739">
        <v>0</v>
      </c>
    </row>
    <row r="219" spans="1:35" ht="13.8" thickBot="1">
      <c r="A219"/>
      <c r="B219" s="653" t="s">
        <v>1041</v>
      </c>
      <c r="C219" s="690" t="s">
        <v>887</v>
      </c>
      <c r="D219" s="639">
        <v>0</v>
      </c>
      <c r="E219">
        <v>0</v>
      </c>
      <c r="F219">
        <v>0</v>
      </c>
      <c r="G219" s="727">
        <v>0</v>
      </c>
      <c r="H219"/>
      <c r="I219" s="660" t="s">
        <v>1041</v>
      </c>
      <c r="J219" s="690" t="s">
        <v>887</v>
      </c>
      <c r="K219" s="639">
        <v>0</v>
      </c>
      <c r="L219">
        <v>0</v>
      </c>
      <c r="M219">
        <v>0</v>
      </c>
      <c r="N219" s="727">
        <v>0</v>
      </c>
      <c r="O219"/>
      <c r="P219" s="640" t="s">
        <v>1041</v>
      </c>
      <c r="Q219" s="690" t="s">
        <v>887</v>
      </c>
      <c r="R219" s="639">
        <v>0</v>
      </c>
      <c r="S219">
        <v>0</v>
      </c>
      <c r="T219">
        <v>0</v>
      </c>
      <c r="U219" s="727">
        <v>0</v>
      </c>
      <c r="V219"/>
      <c r="W219" s="666" t="s">
        <v>1041</v>
      </c>
      <c r="X219" s="690" t="s">
        <v>887</v>
      </c>
      <c r="Y219" s="639">
        <v>0</v>
      </c>
      <c r="Z219">
        <v>0</v>
      </c>
      <c r="AA219">
        <v>0</v>
      </c>
      <c r="AB219" s="727">
        <v>0</v>
      </c>
      <c r="AC219"/>
      <c r="AD219" s="672" t="s">
        <v>1041</v>
      </c>
      <c r="AE219" s="690" t="s">
        <v>887</v>
      </c>
      <c r="AF219" s="639">
        <v>0</v>
      </c>
      <c r="AG219">
        <v>0</v>
      </c>
      <c r="AH219">
        <v>0</v>
      </c>
      <c r="AI219" s="727">
        <v>0</v>
      </c>
    </row>
    <row r="220" spans="1:35" ht="13.8" thickBot="1">
      <c r="A220"/>
      <c r="B220" s="657" t="s">
        <v>1393</v>
      </c>
      <c r="C220" s="658"/>
      <c r="D220" s="608">
        <v>0</v>
      </c>
      <c r="E220" s="603">
        <v>0</v>
      </c>
      <c r="F220" s="603">
        <v>0</v>
      </c>
      <c r="G220" s="737">
        <v>0</v>
      </c>
      <c r="H220"/>
      <c r="I220" s="664" t="s">
        <v>1393</v>
      </c>
      <c r="J220" s="665"/>
      <c r="K220" s="659">
        <v>0</v>
      </c>
      <c r="L220" s="728">
        <v>0</v>
      </c>
      <c r="M220" s="728">
        <v>0</v>
      </c>
      <c r="N220" s="729">
        <v>0</v>
      </c>
      <c r="O220"/>
      <c r="P220" s="645" t="s">
        <v>1393</v>
      </c>
      <c r="Q220" s="646"/>
      <c r="R220" s="612">
        <v>0</v>
      </c>
      <c r="S220" s="604">
        <v>0</v>
      </c>
      <c r="T220" s="604">
        <v>0</v>
      </c>
      <c r="U220" s="736">
        <v>0</v>
      </c>
      <c r="V220"/>
      <c r="W220" s="670" t="s">
        <v>1393</v>
      </c>
      <c r="X220" s="671"/>
      <c r="Y220" s="613">
        <v>0</v>
      </c>
      <c r="Z220" s="605">
        <v>0</v>
      </c>
      <c r="AA220" s="605">
        <v>0</v>
      </c>
      <c r="AB220" s="738">
        <v>0</v>
      </c>
      <c r="AC220"/>
      <c r="AD220" s="676" t="s">
        <v>1393</v>
      </c>
      <c r="AE220" s="677"/>
      <c r="AF220" s="614">
        <v>0</v>
      </c>
      <c r="AG220" s="606">
        <v>0</v>
      </c>
      <c r="AH220" s="606">
        <v>0</v>
      </c>
      <c r="AI220" s="739">
        <v>0</v>
      </c>
    </row>
    <row r="221" spans="1:35">
      <c r="A221"/>
      <c r="B221" s="654" t="s">
        <v>1311</v>
      </c>
      <c r="C221" s="648" t="s">
        <v>1288</v>
      </c>
      <c r="D221" s="639">
        <v>0</v>
      </c>
      <c r="E221">
        <v>0</v>
      </c>
      <c r="F221">
        <v>0</v>
      </c>
      <c r="G221" s="727">
        <v>0</v>
      </c>
      <c r="H221"/>
      <c r="I221" s="661" t="s">
        <v>1311</v>
      </c>
      <c r="J221" s="648" t="s">
        <v>1288</v>
      </c>
      <c r="K221" s="639">
        <v>0</v>
      </c>
      <c r="L221">
        <v>0</v>
      </c>
      <c r="M221">
        <v>0</v>
      </c>
      <c r="N221" s="727">
        <v>0</v>
      </c>
      <c r="O221"/>
      <c r="P221" s="642" t="s">
        <v>1311</v>
      </c>
      <c r="Q221" s="648" t="s">
        <v>1288</v>
      </c>
      <c r="R221" s="639">
        <v>0</v>
      </c>
      <c r="S221">
        <v>0</v>
      </c>
      <c r="T221">
        <v>0</v>
      </c>
      <c r="U221" s="727">
        <v>0</v>
      </c>
      <c r="V221"/>
      <c r="W221" s="667" t="s">
        <v>1311</v>
      </c>
      <c r="X221" s="648" t="s">
        <v>1288</v>
      </c>
      <c r="Y221" s="639">
        <v>0</v>
      </c>
      <c r="Z221">
        <v>0</v>
      </c>
      <c r="AA221">
        <v>0</v>
      </c>
      <c r="AB221" s="727">
        <v>0</v>
      </c>
      <c r="AC221"/>
      <c r="AD221" s="673" t="s">
        <v>1311</v>
      </c>
      <c r="AE221" s="648" t="s">
        <v>1288</v>
      </c>
      <c r="AF221" s="639">
        <v>0</v>
      </c>
      <c r="AG221">
        <v>0</v>
      </c>
      <c r="AH221">
        <v>0</v>
      </c>
      <c r="AI221" s="727">
        <v>0</v>
      </c>
    </row>
    <row r="222" spans="1:35">
      <c r="A222"/>
      <c r="B222" s="656"/>
      <c r="C222" s="650" t="s">
        <v>1289</v>
      </c>
      <c r="D222" s="639">
        <v>62453.95999999989</v>
      </c>
      <c r="E222">
        <v>0</v>
      </c>
      <c r="F222">
        <v>0</v>
      </c>
      <c r="G222" s="727">
        <v>62453.95999999989</v>
      </c>
      <c r="H222"/>
      <c r="I222" s="663"/>
      <c r="J222" s="650" t="s">
        <v>1289</v>
      </c>
      <c r="K222" s="639">
        <v>0</v>
      </c>
      <c r="L222">
        <v>0</v>
      </c>
      <c r="M222">
        <v>0</v>
      </c>
      <c r="N222" s="727">
        <v>0</v>
      </c>
      <c r="O222"/>
      <c r="P222" s="644"/>
      <c r="Q222" s="650" t="s">
        <v>1289</v>
      </c>
      <c r="R222" s="639">
        <v>0</v>
      </c>
      <c r="S222">
        <v>0</v>
      </c>
      <c r="T222">
        <v>0</v>
      </c>
      <c r="U222" s="727">
        <v>0</v>
      </c>
      <c r="V222"/>
      <c r="W222" s="669"/>
      <c r="X222" s="650" t="s">
        <v>1289</v>
      </c>
      <c r="Y222" s="639">
        <v>0</v>
      </c>
      <c r="Z222">
        <v>0</v>
      </c>
      <c r="AA222">
        <v>0</v>
      </c>
      <c r="AB222" s="727">
        <v>0</v>
      </c>
      <c r="AC222"/>
      <c r="AD222" s="675"/>
      <c r="AE222" s="650" t="s">
        <v>1289</v>
      </c>
      <c r="AF222" s="639">
        <v>0</v>
      </c>
      <c r="AG222">
        <v>0</v>
      </c>
      <c r="AH222">
        <v>0</v>
      </c>
      <c r="AI222" s="727">
        <v>0</v>
      </c>
    </row>
    <row r="223" spans="1:35" ht="13.8" thickBot="1">
      <c r="A223"/>
      <c r="B223" s="655"/>
      <c r="C223" s="649" t="s">
        <v>1290</v>
      </c>
      <c r="D223" s="639">
        <v>0</v>
      </c>
      <c r="E223">
        <v>0</v>
      </c>
      <c r="F223">
        <v>0</v>
      </c>
      <c r="G223" s="727">
        <v>0</v>
      </c>
      <c r="H223"/>
      <c r="I223" s="662"/>
      <c r="J223" s="649" t="s">
        <v>1290</v>
      </c>
      <c r="K223" s="639">
        <v>0</v>
      </c>
      <c r="L223">
        <v>0</v>
      </c>
      <c r="M223">
        <v>0</v>
      </c>
      <c r="N223" s="727">
        <v>0</v>
      </c>
      <c r="O223"/>
      <c r="P223" s="643"/>
      <c r="Q223" s="649" t="s">
        <v>1290</v>
      </c>
      <c r="R223" s="639">
        <v>0</v>
      </c>
      <c r="S223">
        <v>0</v>
      </c>
      <c r="T223">
        <v>0</v>
      </c>
      <c r="U223" s="727">
        <v>0</v>
      </c>
      <c r="V223"/>
      <c r="W223" s="668"/>
      <c r="X223" s="649" t="s">
        <v>1290</v>
      </c>
      <c r="Y223" s="639">
        <v>0</v>
      </c>
      <c r="Z223">
        <v>0</v>
      </c>
      <c r="AA223">
        <v>0</v>
      </c>
      <c r="AB223" s="727">
        <v>0</v>
      </c>
      <c r="AC223"/>
      <c r="AD223" s="674"/>
      <c r="AE223" s="649" t="s">
        <v>1290</v>
      </c>
      <c r="AF223" s="639">
        <v>0</v>
      </c>
      <c r="AG223">
        <v>0</v>
      </c>
      <c r="AH223">
        <v>0</v>
      </c>
      <c r="AI223" s="727">
        <v>0</v>
      </c>
    </row>
    <row r="224" spans="1:35" ht="13.8" thickBot="1">
      <c r="A224"/>
      <c r="B224" s="657" t="s">
        <v>1394</v>
      </c>
      <c r="C224" s="658"/>
      <c r="D224" s="608">
        <v>62453.95999999989</v>
      </c>
      <c r="E224" s="603">
        <v>0</v>
      </c>
      <c r="F224" s="603">
        <v>0</v>
      </c>
      <c r="G224" s="737">
        <v>62453.95999999989</v>
      </c>
      <c r="H224"/>
      <c r="I224" s="664" t="s">
        <v>1394</v>
      </c>
      <c r="J224" s="665"/>
      <c r="K224" s="659">
        <v>0</v>
      </c>
      <c r="L224" s="728">
        <v>0</v>
      </c>
      <c r="M224" s="728">
        <v>0</v>
      </c>
      <c r="N224" s="729">
        <v>0</v>
      </c>
      <c r="O224"/>
      <c r="P224" s="645" t="s">
        <v>1394</v>
      </c>
      <c r="Q224" s="646"/>
      <c r="R224" s="612">
        <v>0</v>
      </c>
      <c r="S224" s="604">
        <v>0</v>
      </c>
      <c r="T224" s="604">
        <v>0</v>
      </c>
      <c r="U224" s="736">
        <v>0</v>
      </c>
      <c r="V224"/>
      <c r="W224" s="670" t="s">
        <v>1394</v>
      </c>
      <c r="X224" s="671"/>
      <c r="Y224" s="613">
        <v>0</v>
      </c>
      <c r="Z224" s="605">
        <v>0</v>
      </c>
      <c r="AA224" s="605">
        <v>0</v>
      </c>
      <c r="AB224" s="738">
        <v>0</v>
      </c>
      <c r="AC224"/>
      <c r="AD224" s="676" t="s">
        <v>1394</v>
      </c>
      <c r="AE224" s="677"/>
      <c r="AF224" s="614">
        <v>0</v>
      </c>
      <c r="AG224" s="606">
        <v>0</v>
      </c>
      <c r="AH224" s="606">
        <v>0</v>
      </c>
      <c r="AI224" s="739">
        <v>0</v>
      </c>
    </row>
    <row r="225" spans="1:35">
      <c r="A225"/>
      <c r="B225" s="654" t="s">
        <v>1042</v>
      </c>
      <c r="C225" s="648" t="s">
        <v>1197</v>
      </c>
      <c r="D225" s="639">
        <v>0</v>
      </c>
      <c r="E225">
        <v>0</v>
      </c>
      <c r="F225">
        <v>0</v>
      </c>
      <c r="G225" s="727">
        <v>0</v>
      </c>
      <c r="H225"/>
      <c r="I225" s="661" t="s">
        <v>1042</v>
      </c>
      <c r="J225" s="648" t="s">
        <v>1197</v>
      </c>
      <c r="K225" s="639">
        <v>0</v>
      </c>
      <c r="L225">
        <v>0</v>
      </c>
      <c r="M225">
        <v>0</v>
      </c>
      <c r="N225" s="727">
        <v>0</v>
      </c>
      <c r="O225"/>
      <c r="P225" s="642" t="s">
        <v>1042</v>
      </c>
      <c r="Q225" s="648" t="s">
        <v>1197</v>
      </c>
      <c r="R225" s="639">
        <v>0</v>
      </c>
      <c r="S225">
        <v>0</v>
      </c>
      <c r="T225">
        <v>0</v>
      </c>
      <c r="U225" s="727">
        <v>0</v>
      </c>
      <c r="V225"/>
      <c r="W225" s="667" t="s">
        <v>1042</v>
      </c>
      <c r="X225" s="648" t="s">
        <v>1197</v>
      </c>
      <c r="Y225" s="639">
        <v>0</v>
      </c>
      <c r="Z225">
        <v>0</v>
      </c>
      <c r="AA225">
        <v>0</v>
      </c>
      <c r="AB225" s="727">
        <v>0</v>
      </c>
      <c r="AC225"/>
      <c r="AD225" s="673" t="s">
        <v>1042</v>
      </c>
      <c r="AE225" s="648" t="s">
        <v>1197</v>
      </c>
      <c r="AF225" s="639">
        <v>0</v>
      </c>
      <c r="AG225">
        <v>0</v>
      </c>
      <c r="AH225">
        <v>0</v>
      </c>
      <c r="AI225" s="727">
        <v>0</v>
      </c>
    </row>
    <row r="226" spans="1:35">
      <c r="A226"/>
      <c r="B226" s="656"/>
      <c r="C226" s="650" t="s">
        <v>888</v>
      </c>
      <c r="D226" s="639">
        <v>631205.97999999986</v>
      </c>
      <c r="E226">
        <v>0</v>
      </c>
      <c r="F226">
        <v>0</v>
      </c>
      <c r="G226" s="727">
        <v>631205.97999999986</v>
      </c>
      <c r="H226"/>
      <c r="I226" s="663"/>
      <c r="J226" s="650" t="s">
        <v>888</v>
      </c>
      <c r="K226" s="639">
        <v>0</v>
      </c>
      <c r="L226">
        <v>0</v>
      </c>
      <c r="M226">
        <v>0</v>
      </c>
      <c r="N226" s="727">
        <v>0</v>
      </c>
      <c r="O226"/>
      <c r="P226" s="644"/>
      <c r="Q226" s="650" t="s">
        <v>888</v>
      </c>
      <c r="R226" s="639">
        <v>0</v>
      </c>
      <c r="S226">
        <v>0</v>
      </c>
      <c r="T226">
        <v>0</v>
      </c>
      <c r="U226" s="727">
        <v>0</v>
      </c>
      <c r="V226"/>
      <c r="W226" s="669"/>
      <c r="X226" s="650" t="s">
        <v>888</v>
      </c>
      <c r="Y226" s="639">
        <v>0</v>
      </c>
      <c r="Z226">
        <v>0</v>
      </c>
      <c r="AA226">
        <v>0</v>
      </c>
      <c r="AB226" s="727">
        <v>0</v>
      </c>
      <c r="AC226"/>
      <c r="AD226" s="675"/>
      <c r="AE226" s="650" t="s">
        <v>888</v>
      </c>
      <c r="AF226" s="639">
        <v>0</v>
      </c>
      <c r="AG226">
        <v>0</v>
      </c>
      <c r="AH226">
        <v>0</v>
      </c>
      <c r="AI226" s="727">
        <v>0</v>
      </c>
    </row>
    <row r="227" spans="1:35">
      <c r="A227"/>
      <c r="B227" s="656"/>
      <c r="C227" s="650" t="s">
        <v>1198</v>
      </c>
      <c r="D227" s="639">
        <v>0</v>
      </c>
      <c r="E227">
        <v>0</v>
      </c>
      <c r="F227">
        <v>0</v>
      </c>
      <c r="G227" s="727">
        <v>0</v>
      </c>
      <c r="H227"/>
      <c r="I227" s="663"/>
      <c r="J227" s="650" t="s">
        <v>1198</v>
      </c>
      <c r="K227" s="639">
        <v>0</v>
      </c>
      <c r="L227">
        <v>0</v>
      </c>
      <c r="M227">
        <v>0</v>
      </c>
      <c r="N227" s="727">
        <v>0</v>
      </c>
      <c r="O227"/>
      <c r="P227" s="644"/>
      <c r="Q227" s="650" t="s">
        <v>1198</v>
      </c>
      <c r="R227" s="639">
        <v>0</v>
      </c>
      <c r="S227">
        <v>0</v>
      </c>
      <c r="T227">
        <v>0</v>
      </c>
      <c r="U227" s="727">
        <v>0</v>
      </c>
      <c r="V227"/>
      <c r="W227" s="669"/>
      <c r="X227" s="650" t="s">
        <v>1198</v>
      </c>
      <c r="Y227" s="639">
        <v>0</v>
      </c>
      <c r="Z227">
        <v>0</v>
      </c>
      <c r="AA227">
        <v>0</v>
      </c>
      <c r="AB227" s="727">
        <v>0</v>
      </c>
      <c r="AC227"/>
      <c r="AD227" s="675"/>
      <c r="AE227" s="650" t="s">
        <v>1198</v>
      </c>
      <c r="AF227" s="639">
        <v>0</v>
      </c>
      <c r="AG227">
        <v>0</v>
      </c>
      <c r="AH227">
        <v>0</v>
      </c>
      <c r="AI227" s="727">
        <v>0</v>
      </c>
    </row>
    <row r="228" spans="1:35" ht="13.8" thickBot="1">
      <c r="A228"/>
      <c r="B228" s="655"/>
      <c r="C228" s="649" t="s">
        <v>1199</v>
      </c>
      <c r="D228" s="639">
        <v>0</v>
      </c>
      <c r="E228">
        <v>0</v>
      </c>
      <c r="F228">
        <v>0</v>
      </c>
      <c r="G228" s="727">
        <v>0</v>
      </c>
      <c r="H228"/>
      <c r="I228" s="662"/>
      <c r="J228" s="649" t="s">
        <v>1199</v>
      </c>
      <c r="K228" s="639">
        <v>0</v>
      </c>
      <c r="L228">
        <v>0</v>
      </c>
      <c r="M228">
        <v>0</v>
      </c>
      <c r="N228" s="727">
        <v>0</v>
      </c>
      <c r="O228"/>
      <c r="P228" s="643"/>
      <c r="Q228" s="649" t="s">
        <v>1199</v>
      </c>
      <c r="R228" s="639">
        <v>0</v>
      </c>
      <c r="S228">
        <v>0</v>
      </c>
      <c r="T228">
        <v>0</v>
      </c>
      <c r="U228" s="727">
        <v>0</v>
      </c>
      <c r="V228"/>
      <c r="W228" s="668"/>
      <c r="X228" s="649" t="s">
        <v>1199</v>
      </c>
      <c r="Y228" s="639">
        <v>0</v>
      </c>
      <c r="Z228">
        <v>0</v>
      </c>
      <c r="AA228">
        <v>0</v>
      </c>
      <c r="AB228" s="727">
        <v>0</v>
      </c>
      <c r="AC228"/>
      <c r="AD228" s="674"/>
      <c r="AE228" s="649" t="s">
        <v>1199</v>
      </c>
      <c r="AF228" s="639">
        <v>0</v>
      </c>
      <c r="AG228">
        <v>0</v>
      </c>
      <c r="AH228">
        <v>0</v>
      </c>
      <c r="AI228" s="727">
        <v>0</v>
      </c>
    </row>
    <row r="229" spans="1:35" ht="13.8" thickBot="1">
      <c r="A229"/>
      <c r="B229" s="657" t="s">
        <v>1395</v>
      </c>
      <c r="C229" s="658"/>
      <c r="D229" s="608">
        <v>631205.97999999986</v>
      </c>
      <c r="E229" s="603">
        <v>0</v>
      </c>
      <c r="F229" s="603">
        <v>0</v>
      </c>
      <c r="G229" s="737">
        <v>631205.97999999986</v>
      </c>
      <c r="H229"/>
      <c r="I229" s="664" t="s">
        <v>1395</v>
      </c>
      <c r="J229" s="665"/>
      <c r="K229" s="659">
        <v>0</v>
      </c>
      <c r="L229" s="728">
        <v>0</v>
      </c>
      <c r="M229" s="728">
        <v>0</v>
      </c>
      <c r="N229" s="729">
        <v>0</v>
      </c>
      <c r="O229"/>
      <c r="P229" s="645" t="s">
        <v>1395</v>
      </c>
      <c r="Q229" s="646"/>
      <c r="R229" s="612">
        <v>0</v>
      </c>
      <c r="S229" s="604">
        <v>0</v>
      </c>
      <c r="T229" s="604">
        <v>0</v>
      </c>
      <c r="U229" s="736">
        <v>0</v>
      </c>
      <c r="V229"/>
      <c r="W229" s="670" t="s">
        <v>1395</v>
      </c>
      <c r="X229" s="671"/>
      <c r="Y229" s="613">
        <v>0</v>
      </c>
      <c r="Z229" s="605">
        <v>0</v>
      </c>
      <c r="AA229" s="605">
        <v>0</v>
      </c>
      <c r="AB229" s="738">
        <v>0</v>
      </c>
      <c r="AC229"/>
      <c r="AD229" s="676" t="s">
        <v>1395</v>
      </c>
      <c r="AE229" s="677"/>
      <c r="AF229" s="614">
        <v>0</v>
      </c>
      <c r="AG229" s="606">
        <v>0</v>
      </c>
      <c r="AH229" s="606">
        <v>0</v>
      </c>
      <c r="AI229" s="739">
        <v>0</v>
      </c>
    </row>
    <row r="230" spans="1:35">
      <c r="A230"/>
      <c r="B230" s="654" t="s">
        <v>1043</v>
      </c>
      <c r="C230" s="648" t="s">
        <v>1200</v>
      </c>
      <c r="D230" s="639">
        <v>0</v>
      </c>
      <c r="E230">
        <v>0</v>
      </c>
      <c r="F230">
        <v>0</v>
      </c>
      <c r="G230" s="727">
        <v>0</v>
      </c>
      <c r="H230"/>
      <c r="I230" s="661" t="s">
        <v>1043</v>
      </c>
      <c r="J230" s="648" t="s">
        <v>1200</v>
      </c>
      <c r="K230" s="639">
        <v>0</v>
      </c>
      <c r="L230">
        <v>0</v>
      </c>
      <c r="M230">
        <v>0</v>
      </c>
      <c r="N230" s="727">
        <v>0</v>
      </c>
      <c r="O230"/>
      <c r="P230" s="642" t="s">
        <v>1043</v>
      </c>
      <c r="Q230" s="648" t="s">
        <v>1200</v>
      </c>
      <c r="R230" s="639">
        <v>0</v>
      </c>
      <c r="S230">
        <v>0</v>
      </c>
      <c r="T230">
        <v>0</v>
      </c>
      <c r="U230" s="727">
        <v>0</v>
      </c>
      <c r="V230"/>
      <c r="W230" s="667" t="s">
        <v>1043</v>
      </c>
      <c r="X230" s="648" t="s">
        <v>1200</v>
      </c>
      <c r="Y230" s="639">
        <v>0</v>
      </c>
      <c r="Z230">
        <v>0</v>
      </c>
      <c r="AA230">
        <v>0</v>
      </c>
      <c r="AB230" s="727">
        <v>0</v>
      </c>
      <c r="AC230"/>
      <c r="AD230" s="673" t="s">
        <v>1043</v>
      </c>
      <c r="AE230" s="648" t="s">
        <v>1200</v>
      </c>
      <c r="AF230" s="639">
        <v>0</v>
      </c>
      <c r="AG230">
        <v>0</v>
      </c>
      <c r="AH230">
        <v>0</v>
      </c>
      <c r="AI230" s="727">
        <v>0</v>
      </c>
    </row>
    <row r="231" spans="1:35">
      <c r="A231"/>
      <c r="B231" s="656"/>
      <c r="C231" s="650" t="s">
        <v>889</v>
      </c>
      <c r="D231" s="639">
        <v>-283052.63999999996</v>
      </c>
      <c r="E231">
        <v>0</v>
      </c>
      <c r="F231">
        <v>0</v>
      </c>
      <c r="G231" s="727">
        <v>-283052.63999999996</v>
      </c>
      <c r="H231"/>
      <c r="I231" s="663"/>
      <c r="J231" s="650" t="s">
        <v>889</v>
      </c>
      <c r="K231" s="639">
        <v>0</v>
      </c>
      <c r="L231">
        <v>0</v>
      </c>
      <c r="M231">
        <v>0</v>
      </c>
      <c r="N231" s="727">
        <v>0</v>
      </c>
      <c r="O231"/>
      <c r="P231" s="644"/>
      <c r="Q231" s="650" t="s">
        <v>889</v>
      </c>
      <c r="R231" s="639">
        <v>0</v>
      </c>
      <c r="S231">
        <v>0</v>
      </c>
      <c r="T231">
        <v>0</v>
      </c>
      <c r="U231" s="727">
        <v>0</v>
      </c>
      <c r="V231"/>
      <c r="W231" s="669"/>
      <c r="X231" s="650" t="s">
        <v>889</v>
      </c>
      <c r="Y231" s="639">
        <v>0</v>
      </c>
      <c r="Z231">
        <v>0</v>
      </c>
      <c r="AA231">
        <v>0</v>
      </c>
      <c r="AB231" s="727">
        <v>0</v>
      </c>
      <c r="AC231"/>
      <c r="AD231" s="675"/>
      <c r="AE231" s="650" t="s">
        <v>889</v>
      </c>
      <c r="AF231" s="639">
        <v>0</v>
      </c>
      <c r="AG231">
        <v>0</v>
      </c>
      <c r="AH231">
        <v>0</v>
      </c>
      <c r="AI231" s="727">
        <v>0</v>
      </c>
    </row>
    <row r="232" spans="1:35">
      <c r="A232"/>
      <c r="B232" s="656"/>
      <c r="C232" s="650" t="s">
        <v>1201</v>
      </c>
      <c r="D232" s="639">
        <v>0</v>
      </c>
      <c r="E232">
        <v>0</v>
      </c>
      <c r="F232">
        <v>0</v>
      </c>
      <c r="G232" s="727">
        <v>0</v>
      </c>
      <c r="H232"/>
      <c r="I232" s="663"/>
      <c r="J232" s="650" t="s">
        <v>1201</v>
      </c>
      <c r="K232" s="639">
        <v>0</v>
      </c>
      <c r="L232">
        <v>0</v>
      </c>
      <c r="M232">
        <v>0</v>
      </c>
      <c r="N232" s="727">
        <v>0</v>
      </c>
      <c r="O232"/>
      <c r="P232" s="644"/>
      <c r="Q232" s="650" t="s">
        <v>1201</v>
      </c>
      <c r="R232" s="639">
        <v>0</v>
      </c>
      <c r="S232">
        <v>0</v>
      </c>
      <c r="T232">
        <v>0</v>
      </c>
      <c r="U232" s="727">
        <v>0</v>
      </c>
      <c r="V232"/>
      <c r="W232" s="669"/>
      <c r="X232" s="650" t="s">
        <v>1201</v>
      </c>
      <c r="Y232" s="639">
        <v>0</v>
      </c>
      <c r="Z232">
        <v>0</v>
      </c>
      <c r="AA232">
        <v>0</v>
      </c>
      <c r="AB232" s="727">
        <v>0</v>
      </c>
      <c r="AC232"/>
      <c r="AD232" s="675"/>
      <c r="AE232" s="650" t="s">
        <v>1201</v>
      </c>
      <c r="AF232" s="639">
        <v>0</v>
      </c>
      <c r="AG232">
        <v>0</v>
      </c>
      <c r="AH232">
        <v>0</v>
      </c>
      <c r="AI232" s="727">
        <v>0</v>
      </c>
    </row>
    <row r="233" spans="1:35" ht="13.8" thickBot="1">
      <c r="A233"/>
      <c r="B233" s="655"/>
      <c r="C233" s="649" t="s">
        <v>1202</v>
      </c>
      <c r="D233" s="639">
        <v>0</v>
      </c>
      <c r="E233">
        <v>0</v>
      </c>
      <c r="F233">
        <v>0</v>
      </c>
      <c r="G233" s="727">
        <v>0</v>
      </c>
      <c r="H233"/>
      <c r="I233" s="662"/>
      <c r="J233" s="649" t="s">
        <v>1202</v>
      </c>
      <c r="K233" s="639">
        <v>0</v>
      </c>
      <c r="L233">
        <v>0</v>
      </c>
      <c r="M233">
        <v>0</v>
      </c>
      <c r="N233" s="727">
        <v>0</v>
      </c>
      <c r="O233"/>
      <c r="P233" s="643"/>
      <c r="Q233" s="649" t="s">
        <v>1202</v>
      </c>
      <c r="R233" s="639">
        <v>0</v>
      </c>
      <c r="S233">
        <v>0</v>
      </c>
      <c r="T233">
        <v>0</v>
      </c>
      <c r="U233" s="727">
        <v>0</v>
      </c>
      <c r="V233"/>
      <c r="W233" s="668"/>
      <c r="X233" s="649" t="s">
        <v>1202</v>
      </c>
      <c r="Y233" s="639">
        <v>0</v>
      </c>
      <c r="Z233">
        <v>0</v>
      </c>
      <c r="AA233">
        <v>0</v>
      </c>
      <c r="AB233" s="727">
        <v>0</v>
      </c>
      <c r="AC233"/>
      <c r="AD233" s="674"/>
      <c r="AE233" s="649" t="s">
        <v>1202</v>
      </c>
      <c r="AF233" s="639">
        <v>0</v>
      </c>
      <c r="AG233">
        <v>0</v>
      </c>
      <c r="AH233">
        <v>0</v>
      </c>
      <c r="AI233" s="727">
        <v>0</v>
      </c>
    </row>
    <row r="234" spans="1:35" ht="13.8" thickBot="1">
      <c r="A234"/>
      <c r="B234" s="657" t="s">
        <v>1396</v>
      </c>
      <c r="C234" s="658"/>
      <c r="D234" s="608">
        <v>-283052.63999999996</v>
      </c>
      <c r="E234" s="603">
        <v>0</v>
      </c>
      <c r="F234" s="603">
        <v>0</v>
      </c>
      <c r="G234" s="737">
        <v>-283052.63999999996</v>
      </c>
      <c r="H234"/>
      <c r="I234" s="664" t="s">
        <v>1396</v>
      </c>
      <c r="J234" s="665"/>
      <c r="K234" s="659">
        <v>0</v>
      </c>
      <c r="L234" s="728">
        <v>0</v>
      </c>
      <c r="M234" s="728">
        <v>0</v>
      </c>
      <c r="N234" s="729">
        <v>0</v>
      </c>
      <c r="O234"/>
      <c r="P234" s="645" t="s">
        <v>1396</v>
      </c>
      <c r="Q234" s="646"/>
      <c r="R234" s="612">
        <v>0</v>
      </c>
      <c r="S234" s="604">
        <v>0</v>
      </c>
      <c r="T234" s="604">
        <v>0</v>
      </c>
      <c r="U234" s="736">
        <v>0</v>
      </c>
      <c r="V234"/>
      <c r="W234" s="670" t="s">
        <v>1396</v>
      </c>
      <c r="X234" s="671"/>
      <c r="Y234" s="613">
        <v>0</v>
      </c>
      <c r="Z234" s="605">
        <v>0</v>
      </c>
      <c r="AA234" s="605">
        <v>0</v>
      </c>
      <c r="AB234" s="738">
        <v>0</v>
      </c>
      <c r="AC234"/>
      <c r="AD234" s="676" t="s">
        <v>1396</v>
      </c>
      <c r="AE234" s="677"/>
      <c r="AF234" s="614">
        <v>0</v>
      </c>
      <c r="AG234" s="606">
        <v>0</v>
      </c>
      <c r="AH234" s="606">
        <v>0</v>
      </c>
      <c r="AI234" s="739">
        <v>0</v>
      </c>
    </row>
    <row r="235" spans="1:35">
      <c r="A235"/>
      <c r="B235" s="654" t="s">
        <v>1044</v>
      </c>
      <c r="C235" s="648" t="s">
        <v>1203</v>
      </c>
      <c r="D235" s="639">
        <v>0</v>
      </c>
      <c r="E235">
        <v>0</v>
      </c>
      <c r="F235">
        <v>0</v>
      </c>
      <c r="G235" s="727">
        <v>0</v>
      </c>
      <c r="H235"/>
      <c r="I235" s="661" t="s">
        <v>1044</v>
      </c>
      <c r="J235" s="648" t="s">
        <v>1203</v>
      </c>
      <c r="K235" s="639">
        <v>0</v>
      </c>
      <c r="L235">
        <v>0</v>
      </c>
      <c r="M235">
        <v>0</v>
      </c>
      <c r="N235" s="727">
        <v>0</v>
      </c>
      <c r="O235"/>
      <c r="P235" s="642" t="s">
        <v>1044</v>
      </c>
      <c r="Q235" s="648" t="s">
        <v>1203</v>
      </c>
      <c r="R235" s="639">
        <v>0</v>
      </c>
      <c r="S235">
        <v>0</v>
      </c>
      <c r="T235">
        <v>0</v>
      </c>
      <c r="U235" s="727">
        <v>0</v>
      </c>
      <c r="V235"/>
      <c r="W235" s="667" t="s">
        <v>1044</v>
      </c>
      <c r="X235" s="648" t="s">
        <v>1203</v>
      </c>
      <c r="Y235" s="639">
        <v>0</v>
      </c>
      <c r="Z235">
        <v>0</v>
      </c>
      <c r="AA235">
        <v>0</v>
      </c>
      <c r="AB235" s="727">
        <v>0</v>
      </c>
      <c r="AC235"/>
      <c r="AD235" s="673" t="s">
        <v>1044</v>
      </c>
      <c r="AE235" s="648" t="s">
        <v>1203</v>
      </c>
      <c r="AF235" s="639">
        <v>0</v>
      </c>
      <c r="AG235">
        <v>0</v>
      </c>
      <c r="AH235">
        <v>0</v>
      </c>
      <c r="AI235" s="727">
        <v>0</v>
      </c>
    </row>
    <row r="236" spans="1:35">
      <c r="A236"/>
      <c r="B236" s="656"/>
      <c r="C236" s="650" t="s">
        <v>890</v>
      </c>
      <c r="D236" s="639">
        <v>-285699.38000000012</v>
      </c>
      <c r="E236">
        <v>0</v>
      </c>
      <c r="F236">
        <v>0</v>
      </c>
      <c r="G236" s="727">
        <v>-285699.38000000012</v>
      </c>
      <c r="H236"/>
      <c r="I236" s="663"/>
      <c r="J236" s="650" t="s">
        <v>890</v>
      </c>
      <c r="K236" s="639">
        <v>0</v>
      </c>
      <c r="L236">
        <v>0</v>
      </c>
      <c r="M236">
        <v>0</v>
      </c>
      <c r="N236" s="727">
        <v>0</v>
      </c>
      <c r="O236"/>
      <c r="P236" s="644"/>
      <c r="Q236" s="650" t="s">
        <v>890</v>
      </c>
      <c r="R236" s="639">
        <v>0</v>
      </c>
      <c r="S236">
        <v>0</v>
      </c>
      <c r="T236">
        <v>0</v>
      </c>
      <c r="U236" s="727">
        <v>0</v>
      </c>
      <c r="V236"/>
      <c r="W236" s="669"/>
      <c r="X236" s="650" t="s">
        <v>890</v>
      </c>
      <c r="Y236" s="639">
        <v>0</v>
      </c>
      <c r="Z236">
        <v>0</v>
      </c>
      <c r="AA236">
        <v>0</v>
      </c>
      <c r="AB236" s="727">
        <v>0</v>
      </c>
      <c r="AC236"/>
      <c r="AD236" s="675"/>
      <c r="AE236" s="650" t="s">
        <v>890</v>
      </c>
      <c r="AF236" s="639">
        <v>0</v>
      </c>
      <c r="AG236">
        <v>0</v>
      </c>
      <c r="AH236">
        <v>0</v>
      </c>
      <c r="AI236" s="727">
        <v>0</v>
      </c>
    </row>
    <row r="237" spans="1:35">
      <c r="A237"/>
      <c r="B237" s="656"/>
      <c r="C237" s="650" t="s">
        <v>1204</v>
      </c>
      <c r="D237" s="639">
        <v>0</v>
      </c>
      <c r="E237">
        <v>0</v>
      </c>
      <c r="F237">
        <v>0</v>
      </c>
      <c r="G237" s="727">
        <v>0</v>
      </c>
      <c r="H237"/>
      <c r="I237" s="663"/>
      <c r="J237" s="650" t="s">
        <v>1204</v>
      </c>
      <c r="K237" s="639">
        <v>0</v>
      </c>
      <c r="L237">
        <v>0</v>
      </c>
      <c r="M237">
        <v>0</v>
      </c>
      <c r="N237" s="727">
        <v>0</v>
      </c>
      <c r="O237"/>
      <c r="P237" s="644"/>
      <c r="Q237" s="650" t="s">
        <v>1204</v>
      </c>
      <c r="R237" s="639">
        <v>0</v>
      </c>
      <c r="S237">
        <v>0</v>
      </c>
      <c r="T237">
        <v>0</v>
      </c>
      <c r="U237" s="727">
        <v>0</v>
      </c>
      <c r="V237"/>
      <c r="W237" s="669"/>
      <c r="X237" s="650" t="s">
        <v>1204</v>
      </c>
      <c r="Y237" s="639">
        <v>0</v>
      </c>
      <c r="Z237">
        <v>0</v>
      </c>
      <c r="AA237">
        <v>0</v>
      </c>
      <c r="AB237" s="727">
        <v>0</v>
      </c>
      <c r="AC237"/>
      <c r="AD237" s="675"/>
      <c r="AE237" s="650" t="s">
        <v>1204</v>
      </c>
      <c r="AF237" s="639">
        <v>0</v>
      </c>
      <c r="AG237">
        <v>0</v>
      </c>
      <c r="AH237">
        <v>0</v>
      </c>
      <c r="AI237" s="727">
        <v>0</v>
      </c>
    </row>
    <row r="238" spans="1:35">
      <c r="A238"/>
      <c r="B238" s="656"/>
      <c r="C238" s="650" t="s">
        <v>891</v>
      </c>
      <c r="D238" s="639">
        <v>-9190.58</v>
      </c>
      <c r="E238">
        <v>0</v>
      </c>
      <c r="F238">
        <v>0</v>
      </c>
      <c r="G238" s="727">
        <v>-9190.58</v>
      </c>
      <c r="H238"/>
      <c r="I238" s="663"/>
      <c r="J238" s="650" t="s">
        <v>891</v>
      </c>
      <c r="K238" s="639">
        <v>0</v>
      </c>
      <c r="L238">
        <v>0</v>
      </c>
      <c r="M238">
        <v>0</v>
      </c>
      <c r="N238" s="727">
        <v>0</v>
      </c>
      <c r="O238"/>
      <c r="P238" s="644"/>
      <c r="Q238" s="650" t="s">
        <v>891</v>
      </c>
      <c r="R238" s="639">
        <v>0</v>
      </c>
      <c r="S238">
        <v>0</v>
      </c>
      <c r="T238">
        <v>0</v>
      </c>
      <c r="U238" s="727">
        <v>0</v>
      </c>
      <c r="V238"/>
      <c r="W238" s="669"/>
      <c r="X238" s="650" t="s">
        <v>891</v>
      </c>
      <c r="Y238" s="639">
        <v>0</v>
      </c>
      <c r="Z238">
        <v>0</v>
      </c>
      <c r="AA238">
        <v>0</v>
      </c>
      <c r="AB238" s="727">
        <v>0</v>
      </c>
      <c r="AC238"/>
      <c r="AD238" s="675"/>
      <c r="AE238" s="650" t="s">
        <v>891</v>
      </c>
      <c r="AF238" s="639">
        <v>0</v>
      </c>
      <c r="AG238">
        <v>0</v>
      </c>
      <c r="AH238">
        <v>0</v>
      </c>
      <c r="AI238" s="727">
        <v>0</v>
      </c>
    </row>
    <row r="239" spans="1:35" ht="13.8" thickBot="1">
      <c r="A239"/>
      <c r="B239" s="655"/>
      <c r="C239" s="649" t="s">
        <v>1205</v>
      </c>
      <c r="D239" s="639">
        <v>0</v>
      </c>
      <c r="E239">
        <v>0</v>
      </c>
      <c r="F239">
        <v>0</v>
      </c>
      <c r="G239" s="727">
        <v>0</v>
      </c>
      <c r="H239"/>
      <c r="I239" s="662"/>
      <c r="J239" s="649" t="s">
        <v>1205</v>
      </c>
      <c r="K239" s="639">
        <v>0</v>
      </c>
      <c r="L239">
        <v>0</v>
      </c>
      <c r="M239">
        <v>0</v>
      </c>
      <c r="N239" s="727">
        <v>0</v>
      </c>
      <c r="O239"/>
      <c r="P239" s="643"/>
      <c r="Q239" s="649" t="s">
        <v>1205</v>
      </c>
      <c r="R239" s="639">
        <v>0</v>
      </c>
      <c r="S239">
        <v>0</v>
      </c>
      <c r="T239">
        <v>0</v>
      </c>
      <c r="U239" s="727">
        <v>0</v>
      </c>
      <c r="V239"/>
      <c r="W239" s="668"/>
      <c r="X239" s="649" t="s">
        <v>1205</v>
      </c>
      <c r="Y239" s="639">
        <v>0</v>
      </c>
      <c r="Z239">
        <v>0</v>
      </c>
      <c r="AA239">
        <v>0</v>
      </c>
      <c r="AB239" s="727">
        <v>0</v>
      </c>
      <c r="AC239"/>
      <c r="AD239" s="674"/>
      <c r="AE239" s="649" t="s">
        <v>1205</v>
      </c>
      <c r="AF239" s="639">
        <v>0</v>
      </c>
      <c r="AG239">
        <v>0</v>
      </c>
      <c r="AH239">
        <v>0</v>
      </c>
      <c r="AI239" s="727">
        <v>0</v>
      </c>
    </row>
    <row r="240" spans="1:35" ht="13.8" thickBot="1">
      <c r="A240"/>
      <c r="B240" s="657" t="s">
        <v>1397</v>
      </c>
      <c r="C240" s="658"/>
      <c r="D240" s="608">
        <v>-294889.96000000014</v>
      </c>
      <c r="E240" s="603">
        <v>0</v>
      </c>
      <c r="F240" s="603">
        <v>0</v>
      </c>
      <c r="G240" s="737">
        <v>-294889.96000000014</v>
      </c>
      <c r="H240"/>
      <c r="I240" s="664" t="s">
        <v>1397</v>
      </c>
      <c r="J240" s="665"/>
      <c r="K240" s="659">
        <v>0</v>
      </c>
      <c r="L240" s="728">
        <v>0</v>
      </c>
      <c r="M240" s="728">
        <v>0</v>
      </c>
      <c r="N240" s="729">
        <v>0</v>
      </c>
      <c r="O240"/>
      <c r="P240" s="645" t="s">
        <v>1397</v>
      </c>
      <c r="Q240" s="646"/>
      <c r="R240" s="612">
        <v>0</v>
      </c>
      <c r="S240" s="604">
        <v>0</v>
      </c>
      <c r="T240" s="604">
        <v>0</v>
      </c>
      <c r="U240" s="736">
        <v>0</v>
      </c>
      <c r="V240"/>
      <c r="W240" s="670" t="s">
        <v>1397</v>
      </c>
      <c r="X240" s="671"/>
      <c r="Y240" s="613">
        <v>0</v>
      </c>
      <c r="Z240" s="605">
        <v>0</v>
      </c>
      <c r="AA240" s="605">
        <v>0</v>
      </c>
      <c r="AB240" s="738">
        <v>0</v>
      </c>
      <c r="AC240"/>
      <c r="AD240" s="676" t="s">
        <v>1397</v>
      </c>
      <c r="AE240" s="677"/>
      <c r="AF240" s="614">
        <v>0</v>
      </c>
      <c r="AG240" s="606">
        <v>0</v>
      </c>
      <c r="AH240" s="606">
        <v>0</v>
      </c>
      <c r="AI240" s="739">
        <v>0</v>
      </c>
    </row>
    <row r="241" spans="1:35">
      <c r="A241"/>
      <c r="B241" s="654" t="s">
        <v>1045</v>
      </c>
      <c r="C241" s="648" t="s">
        <v>892</v>
      </c>
      <c r="D241" s="639">
        <v>0</v>
      </c>
      <c r="E241">
        <v>0</v>
      </c>
      <c r="F241">
        <v>0</v>
      </c>
      <c r="G241" s="727">
        <v>0</v>
      </c>
      <c r="H241"/>
      <c r="I241" s="661" t="s">
        <v>1045</v>
      </c>
      <c r="J241" s="648" t="s">
        <v>892</v>
      </c>
      <c r="K241" s="639">
        <v>0</v>
      </c>
      <c r="L241">
        <v>0</v>
      </c>
      <c r="M241">
        <v>0</v>
      </c>
      <c r="N241" s="727">
        <v>0</v>
      </c>
      <c r="O241"/>
      <c r="P241" s="642" t="s">
        <v>1045</v>
      </c>
      <c r="Q241" s="648" t="s">
        <v>892</v>
      </c>
      <c r="R241" s="639">
        <v>0</v>
      </c>
      <c r="S241">
        <v>0</v>
      </c>
      <c r="T241">
        <v>0</v>
      </c>
      <c r="U241" s="727">
        <v>0</v>
      </c>
      <c r="V241"/>
      <c r="W241" s="667" t="s">
        <v>1045</v>
      </c>
      <c r="X241" s="648" t="s">
        <v>892</v>
      </c>
      <c r="Y241" s="639">
        <v>0</v>
      </c>
      <c r="Z241">
        <v>0</v>
      </c>
      <c r="AA241">
        <v>0</v>
      </c>
      <c r="AB241" s="727">
        <v>0</v>
      </c>
      <c r="AC241"/>
      <c r="AD241" s="673" t="s">
        <v>1045</v>
      </c>
      <c r="AE241" s="648" t="s">
        <v>892</v>
      </c>
      <c r="AF241" s="639">
        <v>0</v>
      </c>
      <c r="AG241">
        <v>0</v>
      </c>
      <c r="AH241">
        <v>0</v>
      </c>
      <c r="AI241" s="727">
        <v>0</v>
      </c>
    </row>
    <row r="242" spans="1:35">
      <c r="A242"/>
      <c r="B242" s="656"/>
      <c r="C242" s="650" t="s">
        <v>893</v>
      </c>
      <c r="D242" s="639">
        <v>-4615817.8000000091</v>
      </c>
      <c r="E242">
        <v>0</v>
      </c>
      <c r="F242">
        <v>0</v>
      </c>
      <c r="G242" s="727">
        <v>-4615817.8000000091</v>
      </c>
      <c r="H242"/>
      <c r="I242" s="663"/>
      <c r="J242" s="650" t="s">
        <v>893</v>
      </c>
      <c r="K242" s="639">
        <v>0</v>
      </c>
      <c r="L242">
        <v>0</v>
      </c>
      <c r="M242">
        <v>0</v>
      </c>
      <c r="N242" s="727">
        <v>0</v>
      </c>
      <c r="O242"/>
      <c r="P242" s="644"/>
      <c r="Q242" s="650" t="s">
        <v>893</v>
      </c>
      <c r="R242" s="639">
        <v>0</v>
      </c>
      <c r="S242">
        <v>0</v>
      </c>
      <c r="T242">
        <v>0</v>
      </c>
      <c r="U242" s="727">
        <v>0</v>
      </c>
      <c r="V242"/>
      <c r="W242" s="669"/>
      <c r="X242" s="650" t="s">
        <v>893</v>
      </c>
      <c r="Y242" s="639">
        <v>0</v>
      </c>
      <c r="Z242">
        <v>0</v>
      </c>
      <c r="AA242">
        <v>0</v>
      </c>
      <c r="AB242" s="727">
        <v>0</v>
      </c>
      <c r="AC242"/>
      <c r="AD242" s="675"/>
      <c r="AE242" s="650" t="s">
        <v>893</v>
      </c>
      <c r="AF242" s="639">
        <v>0</v>
      </c>
      <c r="AG242">
        <v>0</v>
      </c>
      <c r="AH242">
        <v>0</v>
      </c>
      <c r="AI242" s="727">
        <v>0</v>
      </c>
    </row>
    <row r="243" spans="1:35">
      <c r="A243"/>
      <c r="B243" s="656"/>
      <c r="C243" s="650" t="s">
        <v>894</v>
      </c>
      <c r="D243" s="639">
        <v>-241783.84000000078</v>
      </c>
      <c r="E243">
        <v>0</v>
      </c>
      <c r="F243">
        <v>0</v>
      </c>
      <c r="G243" s="727">
        <v>-241783.84000000078</v>
      </c>
      <c r="H243"/>
      <c r="I243" s="663"/>
      <c r="J243" s="650" t="s">
        <v>894</v>
      </c>
      <c r="K243" s="639">
        <v>0</v>
      </c>
      <c r="L243">
        <v>0</v>
      </c>
      <c r="M243">
        <v>0</v>
      </c>
      <c r="N243" s="727">
        <v>0</v>
      </c>
      <c r="O243"/>
      <c r="P243" s="644"/>
      <c r="Q243" s="650" t="s">
        <v>894</v>
      </c>
      <c r="R243" s="639">
        <v>0</v>
      </c>
      <c r="S243">
        <v>0</v>
      </c>
      <c r="T243">
        <v>0</v>
      </c>
      <c r="U243" s="727">
        <v>0</v>
      </c>
      <c r="V243"/>
      <c r="W243" s="669"/>
      <c r="X243" s="650" t="s">
        <v>894</v>
      </c>
      <c r="Y243" s="639">
        <v>0</v>
      </c>
      <c r="Z243">
        <v>0</v>
      </c>
      <c r="AA243">
        <v>0</v>
      </c>
      <c r="AB243" s="727">
        <v>0</v>
      </c>
      <c r="AC243"/>
      <c r="AD243" s="675"/>
      <c r="AE243" s="650" t="s">
        <v>894</v>
      </c>
      <c r="AF243" s="639">
        <v>0</v>
      </c>
      <c r="AG243">
        <v>0</v>
      </c>
      <c r="AH243">
        <v>0</v>
      </c>
      <c r="AI243" s="727">
        <v>0</v>
      </c>
    </row>
    <row r="244" spans="1:35">
      <c r="A244"/>
      <c r="B244" s="656"/>
      <c r="C244" s="650" t="s">
        <v>895</v>
      </c>
      <c r="D244" s="639">
        <v>0</v>
      </c>
      <c r="E244">
        <v>0</v>
      </c>
      <c r="F244">
        <v>0</v>
      </c>
      <c r="G244" s="727">
        <v>0</v>
      </c>
      <c r="H244"/>
      <c r="I244" s="663"/>
      <c r="J244" s="650" t="s">
        <v>895</v>
      </c>
      <c r="K244" s="639">
        <v>0</v>
      </c>
      <c r="L244">
        <v>0</v>
      </c>
      <c r="M244">
        <v>0</v>
      </c>
      <c r="N244" s="727">
        <v>0</v>
      </c>
      <c r="O244"/>
      <c r="P244" s="644"/>
      <c r="Q244" s="650" t="s">
        <v>895</v>
      </c>
      <c r="R244" s="639">
        <v>0</v>
      </c>
      <c r="S244">
        <v>0</v>
      </c>
      <c r="T244">
        <v>0</v>
      </c>
      <c r="U244" s="727">
        <v>0</v>
      </c>
      <c r="V244"/>
      <c r="W244" s="669"/>
      <c r="X244" s="650" t="s">
        <v>895</v>
      </c>
      <c r="Y244" s="639">
        <v>0</v>
      </c>
      <c r="Z244">
        <v>0</v>
      </c>
      <c r="AA244">
        <v>0</v>
      </c>
      <c r="AB244" s="727">
        <v>0</v>
      </c>
      <c r="AC244"/>
      <c r="AD244" s="675"/>
      <c r="AE244" s="650" t="s">
        <v>895</v>
      </c>
      <c r="AF244" s="639">
        <v>0</v>
      </c>
      <c r="AG244">
        <v>0</v>
      </c>
      <c r="AH244">
        <v>0</v>
      </c>
      <c r="AI244" s="727">
        <v>0</v>
      </c>
    </row>
    <row r="245" spans="1:35">
      <c r="A245"/>
      <c r="B245" s="656"/>
      <c r="C245" s="650" t="s">
        <v>1206</v>
      </c>
      <c r="D245" s="639">
        <v>76879.429999999993</v>
      </c>
      <c r="E245">
        <v>0</v>
      </c>
      <c r="F245">
        <v>0</v>
      </c>
      <c r="G245" s="727">
        <v>76879.429999999993</v>
      </c>
      <c r="H245"/>
      <c r="I245" s="663"/>
      <c r="J245" s="650" t="s">
        <v>1206</v>
      </c>
      <c r="K245" s="639">
        <v>0</v>
      </c>
      <c r="L245">
        <v>0</v>
      </c>
      <c r="M245">
        <v>0</v>
      </c>
      <c r="N245" s="727">
        <v>0</v>
      </c>
      <c r="O245"/>
      <c r="P245" s="644"/>
      <c r="Q245" s="650" t="s">
        <v>1206</v>
      </c>
      <c r="R245" s="639">
        <v>0</v>
      </c>
      <c r="S245">
        <v>0</v>
      </c>
      <c r="T245">
        <v>0</v>
      </c>
      <c r="U245" s="727">
        <v>0</v>
      </c>
      <c r="V245"/>
      <c r="W245" s="669"/>
      <c r="X245" s="650" t="s">
        <v>1206</v>
      </c>
      <c r="Y245" s="639">
        <v>0</v>
      </c>
      <c r="Z245">
        <v>0</v>
      </c>
      <c r="AA245">
        <v>0</v>
      </c>
      <c r="AB245" s="727">
        <v>0</v>
      </c>
      <c r="AC245"/>
      <c r="AD245" s="675"/>
      <c r="AE245" s="650" t="s">
        <v>1206</v>
      </c>
      <c r="AF245" s="639">
        <v>0</v>
      </c>
      <c r="AG245">
        <v>0</v>
      </c>
      <c r="AH245">
        <v>0</v>
      </c>
      <c r="AI245" s="727">
        <v>0</v>
      </c>
    </row>
    <row r="246" spans="1:35">
      <c r="A246"/>
      <c r="B246" s="656"/>
      <c r="C246" s="650" t="s">
        <v>896</v>
      </c>
      <c r="D246" s="639">
        <v>32870.339999999997</v>
      </c>
      <c r="E246">
        <v>0</v>
      </c>
      <c r="F246">
        <v>0</v>
      </c>
      <c r="G246" s="727">
        <v>32870.339999999997</v>
      </c>
      <c r="H246"/>
      <c r="I246" s="663"/>
      <c r="J246" s="650" t="s">
        <v>896</v>
      </c>
      <c r="K246" s="639">
        <v>0</v>
      </c>
      <c r="L246">
        <v>0</v>
      </c>
      <c r="M246">
        <v>0</v>
      </c>
      <c r="N246" s="727">
        <v>0</v>
      </c>
      <c r="O246"/>
      <c r="P246" s="644"/>
      <c r="Q246" s="650" t="s">
        <v>896</v>
      </c>
      <c r="R246" s="639">
        <v>0</v>
      </c>
      <c r="S246">
        <v>0</v>
      </c>
      <c r="T246">
        <v>0</v>
      </c>
      <c r="U246" s="727">
        <v>0</v>
      </c>
      <c r="V246"/>
      <c r="W246" s="669"/>
      <c r="X246" s="650" t="s">
        <v>896</v>
      </c>
      <c r="Y246" s="639">
        <v>0</v>
      </c>
      <c r="Z246">
        <v>0</v>
      </c>
      <c r="AA246">
        <v>0</v>
      </c>
      <c r="AB246" s="727">
        <v>0</v>
      </c>
      <c r="AC246"/>
      <c r="AD246" s="675"/>
      <c r="AE246" s="650" t="s">
        <v>896</v>
      </c>
      <c r="AF246" s="639">
        <v>0</v>
      </c>
      <c r="AG246">
        <v>0</v>
      </c>
      <c r="AH246">
        <v>0</v>
      </c>
      <c r="AI246" s="727">
        <v>0</v>
      </c>
    </row>
    <row r="247" spans="1:35" ht="13.8" thickBot="1">
      <c r="A247"/>
      <c r="B247" s="655"/>
      <c r="C247" s="649" t="s">
        <v>1207</v>
      </c>
      <c r="D247" s="639">
        <v>-585</v>
      </c>
      <c r="E247">
        <v>0</v>
      </c>
      <c r="F247">
        <v>0</v>
      </c>
      <c r="G247" s="727">
        <v>-585</v>
      </c>
      <c r="H247"/>
      <c r="I247" s="662"/>
      <c r="J247" s="649" t="s">
        <v>1207</v>
      </c>
      <c r="K247" s="639">
        <v>0</v>
      </c>
      <c r="L247">
        <v>0</v>
      </c>
      <c r="M247">
        <v>0</v>
      </c>
      <c r="N247" s="727">
        <v>0</v>
      </c>
      <c r="O247"/>
      <c r="P247" s="643"/>
      <c r="Q247" s="649" t="s">
        <v>1207</v>
      </c>
      <c r="R247" s="639">
        <v>0</v>
      </c>
      <c r="S247">
        <v>0</v>
      </c>
      <c r="T247">
        <v>0</v>
      </c>
      <c r="U247" s="727">
        <v>0</v>
      </c>
      <c r="V247"/>
      <c r="W247" s="668"/>
      <c r="X247" s="649" t="s">
        <v>1207</v>
      </c>
      <c r="Y247" s="639">
        <v>0</v>
      </c>
      <c r="Z247">
        <v>0</v>
      </c>
      <c r="AA247">
        <v>0</v>
      </c>
      <c r="AB247" s="727">
        <v>0</v>
      </c>
      <c r="AC247"/>
      <c r="AD247" s="674"/>
      <c r="AE247" s="649" t="s">
        <v>1207</v>
      </c>
      <c r="AF247" s="639">
        <v>0</v>
      </c>
      <c r="AG247">
        <v>0</v>
      </c>
      <c r="AH247">
        <v>0</v>
      </c>
      <c r="AI247" s="727">
        <v>0</v>
      </c>
    </row>
    <row r="248" spans="1:35" ht="13.8" thickBot="1">
      <c r="A248"/>
      <c r="B248" s="657" t="s">
        <v>1398</v>
      </c>
      <c r="C248" s="658"/>
      <c r="D248" s="608">
        <v>-4748436.8700000104</v>
      </c>
      <c r="E248" s="603">
        <v>0</v>
      </c>
      <c r="F248" s="603">
        <v>0</v>
      </c>
      <c r="G248" s="737">
        <v>-4748436.8700000104</v>
      </c>
      <c r="H248"/>
      <c r="I248" s="664" t="s">
        <v>1398</v>
      </c>
      <c r="J248" s="665"/>
      <c r="K248" s="659">
        <v>0</v>
      </c>
      <c r="L248" s="728">
        <v>0</v>
      </c>
      <c r="M248" s="728">
        <v>0</v>
      </c>
      <c r="N248" s="729">
        <v>0</v>
      </c>
      <c r="O248"/>
      <c r="P248" s="645" t="s">
        <v>1398</v>
      </c>
      <c r="Q248" s="646"/>
      <c r="R248" s="612">
        <v>0</v>
      </c>
      <c r="S248" s="604">
        <v>0</v>
      </c>
      <c r="T248" s="604">
        <v>0</v>
      </c>
      <c r="U248" s="736">
        <v>0</v>
      </c>
      <c r="V248"/>
      <c r="W248" s="670" t="s">
        <v>1398</v>
      </c>
      <c r="X248" s="671"/>
      <c r="Y248" s="613">
        <v>0</v>
      </c>
      <c r="Z248" s="605">
        <v>0</v>
      </c>
      <c r="AA248" s="605">
        <v>0</v>
      </c>
      <c r="AB248" s="738">
        <v>0</v>
      </c>
      <c r="AC248"/>
      <c r="AD248" s="676" t="s">
        <v>1398</v>
      </c>
      <c r="AE248" s="677"/>
      <c r="AF248" s="614">
        <v>0</v>
      </c>
      <c r="AG248" s="606">
        <v>0</v>
      </c>
      <c r="AH248" s="606">
        <v>0</v>
      </c>
      <c r="AI248" s="739">
        <v>0</v>
      </c>
    </row>
    <row r="249" spans="1:35">
      <c r="A249"/>
      <c r="B249" s="654" t="s">
        <v>1046</v>
      </c>
      <c r="C249" s="648" t="s">
        <v>897</v>
      </c>
      <c r="D249" s="639">
        <v>0</v>
      </c>
      <c r="E249">
        <v>0</v>
      </c>
      <c r="F249">
        <v>0</v>
      </c>
      <c r="G249" s="727">
        <v>0</v>
      </c>
      <c r="H249"/>
      <c r="I249" s="661" t="s">
        <v>1046</v>
      </c>
      <c r="J249" s="648" t="s">
        <v>897</v>
      </c>
      <c r="K249" s="639">
        <v>0</v>
      </c>
      <c r="L249">
        <v>0</v>
      </c>
      <c r="M249">
        <v>0</v>
      </c>
      <c r="N249" s="727">
        <v>0</v>
      </c>
      <c r="O249"/>
      <c r="P249" s="642" t="s">
        <v>1046</v>
      </c>
      <c r="Q249" s="648" t="s">
        <v>897</v>
      </c>
      <c r="R249" s="639">
        <v>0</v>
      </c>
      <c r="S249">
        <v>0</v>
      </c>
      <c r="T249">
        <v>0</v>
      </c>
      <c r="U249" s="727">
        <v>0</v>
      </c>
      <c r="V249"/>
      <c r="W249" s="667" t="s">
        <v>1046</v>
      </c>
      <c r="X249" s="648" t="s">
        <v>897</v>
      </c>
      <c r="Y249" s="639">
        <v>0</v>
      </c>
      <c r="Z249">
        <v>0</v>
      </c>
      <c r="AA249">
        <v>0</v>
      </c>
      <c r="AB249" s="727">
        <v>0</v>
      </c>
      <c r="AC249"/>
      <c r="AD249" s="673" t="s">
        <v>1046</v>
      </c>
      <c r="AE249" s="648" t="s">
        <v>897</v>
      </c>
      <c r="AF249" s="639">
        <v>0</v>
      </c>
      <c r="AG249">
        <v>0</v>
      </c>
      <c r="AH249">
        <v>0</v>
      </c>
      <c r="AI249" s="727">
        <v>0</v>
      </c>
    </row>
    <row r="250" spans="1:35">
      <c r="A250"/>
      <c r="B250" s="656"/>
      <c r="C250" s="650" t="s">
        <v>898</v>
      </c>
      <c r="D250" s="639">
        <v>80649809.890000001</v>
      </c>
      <c r="E250">
        <v>0</v>
      </c>
      <c r="F250">
        <v>0</v>
      </c>
      <c r="G250" s="727">
        <v>80649809.890000001</v>
      </c>
      <c r="H250"/>
      <c r="I250" s="663"/>
      <c r="J250" s="650" t="s">
        <v>898</v>
      </c>
      <c r="K250" s="639">
        <v>112442.05</v>
      </c>
      <c r="L250">
        <v>0</v>
      </c>
      <c r="M250">
        <v>0</v>
      </c>
      <c r="N250" s="727">
        <v>112442.05</v>
      </c>
      <c r="O250"/>
      <c r="P250" s="644"/>
      <c r="Q250" s="650" t="s">
        <v>898</v>
      </c>
      <c r="R250" s="639">
        <v>21999276.120000001</v>
      </c>
      <c r="S250">
        <v>0</v>
      </c>
      <c r="T250">
        <v>0</v>
      </c>
      <c r="U250" s="727">
        <v>21999276.120000001</v>
      </c>
      <c r="V250"/>
      <c r="W250" s="669"/>
      <c r="X250" s="650" t="s">
        <v>898</v>
      </c>
      <c r="Y250" s="639">
        <v>0</v>
      </c>
      <c r="Z250">
        <v>0</v>
      </c>
      <c r="AA250">
        <v>0</v>
      </c>
      <c r="AB250" s="727">
        <v>0</v>
      </c>
      <c r="AC250"/>
      <c r="AD250" s="675"/>
      <c r="AE250" s="650" t="s">
        <v>898</v>
      </c>
      <c r="AF250" s="639">
        <v>124449930.72</v>
      </c>
      <c r="AG250">
        <v>0</v>
      </c>
      <c r="AH250">
        <v>0</v>
      </c>
      <c r="AI250" s="727">
        <v>124449930.72</v>
      </c>
    </row>
    <row r="251" spans="1:35">
      <c r="A251"/>
      <c r="B251" s="656"/>
      <c r="C251" s="650" t="s">
        <v>899</v>
      </c>
      <c r="D251" s="639">
        <v>-74874612.36999999</v>
      </c>
      <c r="E251">
        <v>0</v>
      </c>
      <c r="F251">
        <v>0</v>
      </c>
      <c r="G251" s="727">
        <v>-74874612.36999999</v>
      </c>
      <c r="H251"/>
      <c r="I251" s="663"/>
      <c r="J251" s="650" t="s">
        <v>899</v>
      </c>
      <c r="K251" s="639">
        <v>0</v>
      </c>
      <c r="L251">
        <v>0</v>
      </c>
      <c r="M251">
        <v>0</v>
      </c>
      <c r="N251" s="727">
        <v>0</v>
      </c>
      <c r="O251"/>
      <c r="P251" s="644"/>
      <c r="Q251" s="650" t="s">
        <v>899</v>
      </c>
      <c r="R251" s="639">
        <v>74959030.530000001</v>
      </c>
      <c r="S251">
        <v>0</v>
      </c>
      <c r="T251">
        <v>0</v>
      </c>
      <c r="U251" s="727">
        <v>74959030.530000001</v>
      </c>
      <c r="V251"/>
      <c r="W251" s="669"/>
      <c r="X251" s="650" t="s">
        <v>899</v>
      </c>
      <c r="Y251" s="639">
        <v>0</v>
      </c>
      <c r="Z251">
        <v>0</v>
      </c>
      <c r="AA251">
        <v>0</v>
      </c>
      <c r="AB251" s="727">
        <v>0</v>
      </c>
      <c r="AC251"/>
      <c r="AD251" s="675"/>
      <c r="AE251" s="650" t="s">
        <v>899</v>
      </c>
      <c r="AF251" s="639">
        <v>0</v>
      </c>
      <c r="AG251">
        <v>0</v>
      </c>
      <c r="AH251">
        <v>0</v>
      </c>
      <c r="AI251" s="727">
        <v>0</v>
      </c>
    </row>
    <row r="252" spans="1:35">
      <c r="A252"/>
      <c r="B252" s="656"/>
      <c r="C252" s="650" t="s">
        <v>900</v>
      </c>
      <c r="D252" s="639">
        <v>0</v>
      </c>
      <c r="E252">
        <v>0</v>
      </c>
      <c r="F252">
        <v>0</v>
      </c>
      <c r="G252" s="727">
        <v>0</v>
      </c>
      <c r="H252"/>
      <c r="I252" s="663"/>
      <c r="J252" s="650" t="s">
        <v>900</v>
      </c>
      <c r="K252" s="639">
        <v>0</v>
      </c>
      <c r="L252">
        <v>0</v>
      </c>
      <c r="M252">
        <v>0</v>
      </c>
      <c r="N252" s="727">
        <v>0</v>
      </c>
      <c r="O252"/>
      <c r="P252" s="644"/>
      <c r="Q252" s="650" t="s">
        <v>900</v>
      </c>
      <c r="R252" s="639">
        <v>0</v>
      </c>
      <c r="S252">
        <v>0</v>
      </c>
      <c r="T252">
        <v>0</v>
      </c>
      <c r="U252" s="727">
        <v>0</v>
      </c>
      <c r="V252"/>
      <c r="W252" s="669"/>
      <c r="X252" s="650" t="s">
        <v>900</v>
      </c>
      <c r="Y252" s="639">
        <v>0</v>
      </c>
      <c r="Z252">
        <v>0</v>
      </c>
      <c r="AA252">
        <v>0</v>
      </c>
      <c r="AB252" s="727">
        <v>0</v>
      </c>
      <c r="AC252"/>
      <c r="AD252" s="675"/>
      <c r="AE252" s="650" t="s">
        <v>900</v>
      </c>
      <c r="AF252" s="639">
        <v>0</v>
      </c>
      <c r="AG252">
        <v>0</v>
      </c>
      <c r="AH252">
        <v>0</v>
      </c>
      <c r="AI252" s="727">
        <v>0</v>
      </c>
    </row>
    <row r="253" spans="1:35">
      <c r="A253"/>
      <c r="B253" s="656"/>
      <c r="C253" s="650" t="s">
        <v>901</v>
      </c>
      <c r="D253" s="639">
        <v>11770000.470000001</v>
      </c>
      <c r="E253">
        <v>0</v>
      </c>
      <c r="F253">
        <v>0</v>
      </c>
      <c r="G253" s="727">
        <v>11770000.470000001</v>
      </c>
      <c r="H253"/>
      <c r="I253" s="663"/>
      <c r="J253" s="650" t="s">
        <v>901</v>
      </c>
      <c r="K253" s="639">
        <v>0</v>
      </c>
      <c r="L253">
        <v>0</v>
      </c>
      <c r="M253">
        <v>0</v>
      </c>
      <c r="N253" s="727">
        <v>0</v>
      </c>
      <c r="O253"/>
      <c r="P253" s="644"/>
      <c r="Q253" s="650" t="s">
        <v>901</v>
      </c>
      <c r="R253" s="639">
        <v>-11144207.4</v>
      </c>
      <c r="S253">
        <v>0</v>
      </c>
      <c r="T253">
        <v>0</v>
      </c>
      <c r="U253" s="727">
        <v>-11144207.4</v>
      </c>
      <c r="V253"/>
      <c r="W253" s="669"/>
      <c r="X253" s="650" t="s">
        <v>901</v>
      </c>
      <c r="Y253" s="639">
        <v>0</v>
      </c>
      <c r="Z253">
        <v>0</v>
      </c>
      <c r="AA253">
        <v>0</v>
      </c>
      <c r="AB253" s="727">
        <v>0</v>
      </c>
      <c r="AC253"/>
      <c r="AD253" s="675"/>
      <c r="AE253" s="650" t="s">
        <v>901</v>
      </c>
      <c r="AF253" s="639">
        <v>0</v>
      </c>
      <c r="AG253">
        <v>0</v>
      </c>
      <c r="AH253">
        <v>0</v>
      </c>
      <c r="AI253" s="727">
        <v>0</v>
      </c>
    </row>
    <row r="254" spans="1:35">
      <c r="A254"/>
      <c r="B254" s="656"/>
      <c r="C254" s="650" t="s">
        <v>902</v>
      </c>
      <c r="D254" s="639">
        <v>0</v>
      </c>
      <c r="E254">
        <v>0</v>
      </c>
      <c r="F254">
        <v>0</v>
      </c>
      <c r="G254" s="727">
        <v>0</v>
      </c>
      <c r="H254"/>
      <c r="I254" s="663"/>
      <c r="J254" s="650" t="s">
        <v>902</v>
      </c>
      <c r="K254" s="639">
        <v>0</v>
      </c>
      <c r="L254">
        <v>0</v>
      </c>
      <c r="M254">
        <v>0</v>
      </c>
      <c r="N254" s="727">
        <v>0</v>
      </c>
      <c r="O254"/>
      <c r="P254" s="644"/>
      <c r="Q254" s="650" t="s">
        <v>902</v>
      </c>
      <c r="R254" s="639">
        <v>0</v>
      </c>
      <c r="S254">
        <v>0</v>
      </c>
      <c r="T254">
        <v>0</v>
      </c>
      <c r="U254" s="727">
        <v>0</v>
      </c>
      <c r="V254"/>
      <c r="W254" s="669"/>
      <c r="X254" s="650" t="s">
        <v>902</v>
      </c>
      <c r="Y254" s="639">
        <v>0</v>
      </c>
      <c r="Z254">
        <v>0</v>
      </c>
      <c r="AA254">
        <v>0</v>
      </c>
      <c r="AB254" s="727">
        <v>0</v>
      </c>
      <c r="AC254"/>
      <c r="AD254" s="675"/>
      <c r="AE254" s="650" t="s">
        <v>902</v>
      </c>
      <c r="AF254" s="639">
        <v>0</v>
      </c>
      <c r="AG254">
        <v>0</v>
      </c>
      <c r="AH254">
        <v>0</v>
      </c>
      <c r="AI254" s="727">
        <v>0</v>
      </c>
    </row>
    <row r="255" spans="1:35">
      <c r="A255"/>
      <c r="B255" s="656"/>
      <c r="C255" s="650" t="s">
        <v>903</v>
      </c>
      <c r="D255" s="639">
        <v>1782111.85</v>
      </c>
      <c r="E255">
        <v>0</v>
      </c>
      <c r="F255">
        <v>0</v>
      </c>
      <c r="G255" s="727">
        <v>1782111.85</v>
      </c>
      <c r="H255"/>
      <c r="I255" s="663"/>
      <c r="J255" s="650" t="s">
        <v>903</v>
      </c>
      <c r="K255" s="639">
        <v>0</v>
      </c>
      <c r="L255">
        <v>0</v>
      </c>
      <c r="M255">
        <v>0</v>
      </c>
      <c r="N255" s="727">
        <v>0</v>
      </c>
      <c r="O255"/>
      <c r="P255" s="644"/>
      <c r="Q255" s="650" t="s">
        <v>903</v>
      </c>
      <c r="R255" s="639">
        <v>57993.82</v>
      </c>
      <c r="S255">
        <v>0</v>
      </c>
      <c r="T255">
        <v>0</v>
      </c>
      <c r="U255" s="727">
        <v>57993.82</v>
      </c>
      <c r="V255"/>
      <c r="W255" s="669"/>
      <c r="X255" s="650" t="s">
        <v>903</v>
      </c>
      <c r="Y255" s="639">
        <v>0</v>
      </c>
      <c r="Z255">
        <v>0</v>
      </c>
      <c r="AA255">
        <v>0</v>
      </c>
      <c r="AB255" s="727">
        <v>0</v>
      </c>
      <c r="AC255"/>
      <c r="AD255" s="675"/>
      <c r="AE255" s="650" t="s">
        <v>903</v>
      </c>
      <c r="AF255" s="639">
        <v>8075.8499999999995</v>
      </c>
      <c r="AG255">
        <v>0</v>
      </c>
      <c r="AH255">
        <v>0</v>
      </c>
      <c r="AI255" s="727">
        <v>8075.8499999999995</v>
      </c>
    </row>
    <row r="256" spans="1:35">
      <c r="A256"/>
      <c r="B256" s="656"/>
      <c r="C256" s="650" t="s">
        <v>1208</v>
      </c>
      <c r="D256" s="639">
        <v>0</v>
      </c>
      <c r="E256">
        <v>0</v>
      </c>
      <c r="F256">
        <v>0</v>
      </c>
      <c r="G256" s="727">
        <v>0</v>
      </c>
      <c r="H256"/>
      <c r="I256" s="663"/>
      <c r="J256" s="650" t="s">
        <v>1208</v>
      </c>
      <c r="K256" s="639">
        <v>0</v>
      </c>
      <c r="L256">
        <v>0</v>
      </c>
      <c r="M256">
        <v>0</v>
      </c>
      <c r="N256" s="727">
        <v>0</v>
      </c>
      <c r="O256"/>
      <c r="P256" s="644"/>
      <c r="Q256" s="650" t="s">
        <v>1208</v>
      </c>
      <c r="R256" s="639">
        <v>0</v>
      </c>
      <c r="S256">
        <v>0</v>
      </c>
      <c r="T256">
        <v>0</v>
      </c>
      <c r="U256" s="727">
        <v>0</v>
      </c>
      <c r="V256"/>
      <c r="W256" s="669"/>
      <c r="X256" s="650" t="s">
        <v>1208</v>
      </c>
      <c r="Y256" s="639">
        <v>0</v>
      </c>
      <c r="Z256">
        <v>0</v>
      </c>
      <c r="AA256">
        <v>0</v>
      </c>
      <c r="AB256" s="727">
        <v>0</v>
      </c>
      <c r="AC256"/>
      <c r="AD256" s="675"/>
      <c r="AE256" s="650" t="s">
        <v>1208</v>
      </c>
      <c r="AF256" s="639">
        <v>0</v>
      </c>
      <c r="AG256">
        <v>0</v>
      </c>
      <c r="AH256">
        <v>0</v>
      </c>
      <c r="AI256" s="727">
        <v>0</v>
      </c>
    </row>
    <row r="257" spans="1:35">
      <c r="A257"/>
      <c r="B257" s="656"/>
      <c r="C257" s="650" t="s">
        <v>322</v>
      </c>
      <c r="D257" s="639">
        <v>330302.19</v>
      </c>
      <c r="E257">
        <v>0</v>
      </c>
      <c r="F257">
        <v>0</v>
      </c>
      <c r="G257" s="727">
        <v>330302.19</v>
      </c>
      <c r="H257"/>
      <c r="I257" s="663"/>
      <c r="J257" s="650" t="s">
        <v>322</v>
      </c>
      <c r="K257" s="639">
        <v>0</v>
      </c>
      <c r="L257">
        <v>0</v>
      </c>
      <c r="M257">
        <v>0</v>
      </c>
      <c r="N257" s="727">
        <v>0</v>
      </c>
      <c r="O257"/>
      <c r="P257" s="644"/>
      <c r="Q257" s="650" t="s">
        <v>322</v>
      </c>
      <c r="R257" s="639">
        <v>552080.34</v>
      </c>
      <c r="S257">
        <v>0</v>
      </c>
      <c r="T257">
        <v>0</v>
      </c>
      <c r="U257" s="727">
        <v>552080.34</v>
      </c>
      <c r="V257"/>
      <c r="W257" s="669"/>
      <c r="X257" s="650" t="s">
        <v>322</v>
      </c>
      <c r="Y257" s="639">
        <v>0</v>
      </c>
      <c r="Z257">
        <v>0</v>
      </c>
      <c r="AA257">
        <v>0</v>
      </c>
      <c r="AB257" s="727">
        <v>0</v>
      </c>
      <c r="AC257"/>
      <c r="AD257" s="675"/>
      <c r="AE257" s="650" t="s">
        <v>322</v>
      </c>
      <c r="AF257" s="639">
        <v>61013.440000000002</v>
      </c>
      <c r="AG257">
        <v>0</v>
      </c>
      <c r="AH257">
        <v>0</v>
      </c>
      <c r="AI257" s="727">
        <v>61013.440000000002</v>
      </c>
    </row>
    <row r="258" spans="1:35">
      <c r="A258"/>
      <c r="B258" s="656"/>
      <c r="C258" s="650" t="s">
        <v>983</v>
      </c>
      <c r="D258" s="639">
        <v>0</v>
      </c>
      <c r="E258">
        <v>0</v>
      </c>
      <c r="F258">
        <v>0</v>
      </c>
      <c r="G258" s="727">
        <v>0</v>
      </c>
      <c r="H258"/>
      <c r="I258" s="663"/>
      <c r="J258" s="650" t="s">
        <v>983</v>
      </c>
      <c r="K258" s="639">
        <v>0</v>
      </c>
      <c r="L258">
        <v>0</v>
      </c>
      <c r="M258">
        <v>0</v>
      </c>
      <c r="N258" s="727">
        <v>0</v>
      </c>
      <c r="O258"/>
      <c r="P258" s="644"/>
      <c r="Q258" s="650" t="s">
        <v>983</v>
      </c>
      <c r="R258" s="639">
        <v>0</v>
      </c>
      <c r="S258">
        <v>0</v>
      </c>
      <c r="T258">
        <v>0</v>
      </c>
      <c r="U258" s="727">
        <v>0</v>
      </c>
      <c r="V258"/>
      <c r="W258" s="669"/>
      <c r="X258" s="650" t="s">
        <v>983</v>
      </c>
      <c r="Y258" s="639">
        <v>0</v>
      </c>
      <c r="Z258">
        <v>0</v>
      </c>
      <c r="AA258">
        <v>0</v>
      </c>
      <c r="AB258" s="727">
        <v>0</v>
      </c>
      <c r="AC258"/>
      <c r="AD258" s="675"/>
      <c r="AE258" s="650" t="s">
        <v>983</v>
      </c>
      <c r="AF258" s="639">
        <v>0</v>
      </c>
      <c r="AG258">
        <v>0</v>
      </c>
      <c r="AH258">
        <v>0</v>
      </c>
      <c r="AI258" s="727">
        <v>0</v>
      </c>
    </row>
    <row r="259" spans="1:35" ht="13.8" thickBot="1">
      <c r="A259"/>
      <c r="B259" s="655"/>
      <c r="C259" s="649" t="s">
        <v>1209</v>
      </c>
      <c r="D259" s="639">
        <v>0</v>
      </c>
      <c r="E259">
        <v>0</v>
      </c>
      <c r="F259">
        <v>0</v>
      </c>
      <c r="G259" s="727">
        <v>0</v>
      </c>
      <c r="H259"/>
      <c r="I259" s="662"/>
      <c r="J259" s="649" t="s">
        <v>1209</v>
      </c>
      <c r="K259" s="639">
        <v>0</v>
      </c>
      <c r="L259">
        <v>0</v>
      </c>
      <c r="M259">
        <v>0</v>
      </c>
      <c r="N259" s="727">
        <v>0</v>
      </c>
      <c r="O259"/>
      <c r="P259" s="643"/>
      <c r="Q259" s="649" t="s">
        <v>1209</v>
      </c>
      <c r="R259" s="639">
        <v>0</v>
      </c>
      <c r="S259">
        <v>0</v>
      </c>
      <c r="T259">
        <v>0</v>
      </c>
      <c r="U259" s="727">
        <v>0</v>
      </c>
      <c r="V259"/>
      <c r="W259" s="668"/>
      <c r="X259" s="649" t="s">
        <v>1209</v>
      </c>
      <c r="Y259" s="639">
        <v>0</v>
      </c>
      <c r="Z259">
        <v>0</v>
      </c>
      <c r="AA259">
        <v>0</v>
      </c>
      <c r="AB259" s="727">
        <v>0</v>
      </c>
      <c r="AC259"/>
      <c r="AD259" s="674"/>
      <c r="AE259" s="649" t="s">
        <v>1209</v>
      </c>
      <c r="AF259" s="639">
        <v>0</v>
      </c>
      <c r="AG259">
        <v>0</v>
      </c>
      <c r="AH259">
        <v>0</v>
      </c>
      <c r="AI259" s="727">
        <v>0</v>
      </c>
    </row>
    <row r="260" spans="1:35" ht="13.8" thickBot="1">
      <c r="A260"/>
      <c r="B260" s="657" t="s">
        <v>1399</v>
      </c>
      <c r="C260" s="658"/>
      <c r="D260" s="608">
        <v>19657612.030000012</v>
      </c>
      <c r="E260" s="603">
        <v>0</v>
      </c>
      <c r="F260" s="603">
        <v>0</v>
      </c>
      <c r="G260" s="737">
        <v>19657612.030000012</v>
      </c>
      <c r="H260"/>
      <c r="I260" s="664" t="s">
        <v>1399</v>
      </c>
      <c r="J260" s="665"/>
      <c r="K260" s="659">
        <v>112442.05</v>
      </c>
      <c r="L260" s="728">
        <v>0</v>
      </c>
      <c r="M260" s="728">
        <v>0</v>
      </c>
      <c r="N260" s="729">
        <v>112442.05</v>
      </c>
      <c r="O260"/>
      <c r="P260" s="645" t="s">
        <v>1399</v>
      </c>
      <c r="Q260" s="646"/>
      <c r="R260" s="612">
        <v>86424173.409999996</v>
      </c>
      <c r="S260" s="604">
        <v>0</v>
      </c>
      <c r="T260" s="604">
        <v>0</v>
      </c>
      <c r="U260" s="736">
        <v>86424173.409999996</v>
      </c>
      <c r="V260"/>
      <c r="W260" s="670" t="s">
        <v>1399</v>
      </c>
      <c r="X260" s="671"/>
      <c r="Y260" s="613">
        <v>0</v>
      </c>
      <c r="Z260" s="605">
        <v>0</v>
      </c>
      <c r="AA260" s="605">
        <v>0</v>
      </c>
      <c r="AB260" s="738">
        <v>0</v>
      </c>
      <c r="AC260"/>
      <c r="AD260" s="676" t="s">
        <v>1399</v>
      </c>
      <c r="AE260" s="677"/>
      <c r="AF260" s="614">
        <v>124519020.00999999</v>
      </c>
      <c r="AG260" s="606">
        <v>0</v>
      </c>
      <c r="AH260" s="606">
        <v>0</v>
      </c>
      <c r="AI260" s="739">
        <v>124519020.00999999</v>
      </c>
    </row>
    <row r="261" spans="1:35">
      <c r="A261"/>
      <c r="B261" s="654" t="s">
        <v>1047</v>
      </c>
      <c r="C261" s="648" t="s">
        <v>1128</v>
      </c>
      <c r="D261" s="639">
        <v>0</v>
      </c>
      <c r="E261">
        <v>0</v>
      </c>
      <c r="F261">
        <v>0</v>
      </c>
      <c r="G261" s="727">
        <v>0</v>
      </c>
      <c r="H261"/>
      <c r="I261" s="661" t="s">
        <v>1047</v>
      </c>
      <c r="J261" s="648" t="s">
        <v>1128</v>
      </c>
      <c r="K261" s="639">
        <v>0</v>
      </c>
      <c r="L261">
        <v>0</v>
      </c>
      <c r="M261">
        <v>0</v>
      </c>
      <c r="N261" s="727">
        <v>0</v>
      </c>
      <c r="O261"/>
      <c r="P261" s="642" t="s">
        <v>1047</v>
      </c>
      <c r="Q261" s="648" t="s">
        <v>1128</v>
      </c>
      <c r="R261" s="639">
        <v>0</v>
      </c>
      <c r="S261">
        <v>0</v>
      </c>
      <c r="T261">
        <v>0</v>
      </c>
      <c r="U261" s="727">
        <v>0</v>
      </c>
      <c r="V261"/>
      <c r="W261" s="667" t="s">
        <v>1047</v>
      </c>
      <c r="X261" s="648" t="s">
        <v>1128</v>
      </c>
      <c r="Y261" s="639">
        <v>0</v>
      </c>
      <c r="Z261">
        <v>0</v>
      </c>
      <c r="AA261">
        <v>0</v>
      </c>
      <c r="AB261" s="727">
        <v>0</v>
      </c>
      <c r="AC261"/>
      <c r="AD261" s="673" t="s">
        <v>1047</v>
      </c>
      <c r="AE261" s="648" t="s">
        <v>1128</v>
      </c>
      <c r="AF261" s="639">
        <v>0</v>
      </c>
      <c r="AG261">
        <v>0</v>
      </c>
      <c r="AH261">
        <v>0</v>
      </c>
      <c r="AI261" s="727">
        <v>0</v>
      </c>
    </row>
    <row r="262" spans="1:35">
      <c r="A262"/>
      <c r="B262" s="656"/>
      <c r="C262" s="650" t="s">
        <v>904</v>
      </c>
      <c r="D262" s="639">
        <v>-4.7293724492192268E-11</v>
      </c>
      <c r="E262">
        <v>0</v>
      </c>
      <c r="F262">
        <v>0</v>
      </c>
      <c r="G262" s="727">
        <v>-4.7293724492192268E-11</v>
      </c>
      <c r="H262"/>
      <c r="I262" s="663"/>
      <c r="J262" s="650" t="s">
        <v>904</v>
      </c>
      <c r="K262" s="639">
        <v>0</v>
      </c>
      <c r="L262">
        <v>0</v>
      </c>
      <c r="M262">
        <v>0</v>
      </c>
      <c r="N262" s="727">
        <v>0</v>
      </c>
      <c r="O262"/>
      <c r="P262" s="644"/>
      <c r="Q262" s="650" t="s">
        <v>904</v>
      </c>
      <c r="R262" s="639">
        <v>41935.539999992943</v>
      </c>
      <c r="S262">
        <v>0</v>
      </c>
      <c r="T262">
        <v>0</v>
      </c>
      <c r="U262" s="727">
        <v>41935.539999992943</v>
      </c>
      <c r="V262"/>
      <c r="W262" s="669"/>
      <c r="X262" s="650" t="s">
        <v>904</v>
      </c>
      <c r="Y262" s="639">
        <v>0</v>
      </c>
      <c r="Z262">
        <v>0</v>
      </c>
      <c r="AA262">
        <v>0</v>
      </c>
      <c r="AB262" s="727">
        <v>0</v>
      </c>
      <c r="AC262"/>
      <c r="AD262" s="675"/>
      <c r="AE262" s="650" t="s">
        <v>904</v>
      </c>
      <c r="AF262" s="639">
        <v>0</v>
      </c>
      <c r="AG262">
        <v>0</v>
      </c>
      <c r="AH262">
        <v>0</v>
      </c>
      <c r="AI262" s="727">
        <v>0</v>
      </c>
    </row>
    <row r="263" spans="1:35">
      <c r="A263"/>
      <c r="B263" s="656"/>
      <c r="C263" s="650" t="s">
        <v>905</v>
      </c>
      <c r="D263" s="639">
        <v>0</v>
      </c>
      <c r="E263">
        <v>0</v>
      </c>
      <c r="F263">
        <v>0</v>
      </c>
      <c r="G263" s="727">
        <v>0</v>
      </c>
      <c r="H263"/>
      <c r="I263" s="663"/>
      <c r="J263" s="650" t="s">
        <v>905</v>
      </c>
      <c r="K263" s="639">
        <v>0</v>
      </c>
      <c r="L263">
        <v>0</v>
      </c>
      <c r="M263">
        <v>0</v>
      </c>
      <c r="N263" s="727">
        <v>0</v>
      </c>
      <c r="O263"/>
      <c r="P263" s="644"/>
      <c r="Q263" s="650" t="s">
        <v>905</v>
      </c>
      <c r="R263" s="639">
        <v>0</v>
      </c>
      <c r="S263">
        <v>0</v>
      </c>
      <c r="T263">
        <v>0</v>
      </c>
      <c r="U263" s="727">
        <v>0</v>
      </c>
      <c r="V263"/>
      <c r="W263" s="669"/>
      <c r="X263" s="650" t="s">
        <v>905</v>
      </c>
      <c r="Y263" s="639">
        <v>0</v>
      </c>
      <c r="Z263">
        <v>0</v>
      </c>
      <c r="AA263">
        <v>0</v>
      </c>
      <c r="AB263" s="727">
        <v>0</v>
      </c>
      <c r="AC263"/>
      <c r="AD263" s="675"/>
      <c r="AE263" s="650" t="s">
        <v>905</v>
      </c>
      <c r="AF263" s="639">
        <v>0</v>
      </c>
      <c r="AG263">
        <v>0</v>
      </c>
      <c r="AH263">
        <v>0</v>
      </c>
      <c r="AI263" s="727">
        <v>0</v>
      </c>
    </row>
    <row r="264" spans="1:35">
      <c r="A264"/>
      <c r="B264" s="656"/>
      <c r="C264" s="650" t="s">
        <v>906</v>
      </c>
      <c r="D264" s="639">
        <v>0</v>
      </c>
      <c r="E264">
        <v>0</v>
      </c>
      <c r="F264">
        <v>0</v>
      </c>
      <c r="G264" s="727">
        <v>0</v>
      </c>
      <c r="H264"/>
      <c r="I264" s="663"/>
      <c r="J264" s="650" t="s">
        <v>906</v>
      </c>
      <c r="K264" s="639">
        <v>0</v>
      </c>
      <c r="L264">
        <v>0</v>
      </c>
      <c r="M264">
        <v>0</v>
      </c>
      <c r="N264" s="727">
        <v>0</v>
      </c>
      <c r="O264"/>
      <c r="P264" s="644"/>
      <c r="Q264" s="650" t="s">
        <v>906</v>
      </c>
      <c r="R264" s="639">
        <v>0</v>
      </c>
      <c r="S264">
        <v>0</v>
      </c>
      <c r="T264">
        <v>0</v>
      </c>
      <c r="U264" s="727">
        <v>0</v>
      </c>
      <c r="V264"/>
      <c r="W264" s="669"/>
      <c r="X264" s="650" t="s">
        <v>906</v>
      </c>
      <c r="Y264" s="639">
        <v>0</v>
      </c>
      <c r="Z264">
        <v>0</v>
      </c>
      <c r="AA264">
        <v>0</v>
      </c>
      <c r="AB264" s="727">
        <v>0</v>
      </c>
      <c r="AC264"/>
      <c r="AD264" s="675"/>
      <c r="AE264" s="650" t="s">
        <v>906</v>
      </c>
      <c r="AF264" s="639">
        <v>0</v>
      </c>
      <c r="AG264">
        <v>0</v>
      </c>
      <c r="AH264">
        <v>0</v>
      </c>
      <c r="AI264" s="727">
        <v>0</v>
      </c>
    </row>
    <row r="265" spans="1:35">
      <c r="A265"/>
      <c r="B265" s="656"/>
      <c r="C265" s="650" t="s">
        <v>1210</v>
      </c>
      <c r="D265" s="639">
        <v>0</v>
      </c>
      <c r="E265">
        <v>0</v>
      </c>
      <c r="F265">
        <v>0</v>
      </c>
      <c r="G265" s="727">
        <v>0</v>
      </c>
      <c r="H265"/>
      <c r="I265" s="663"/>
      <c r="J265" s="650" t="s">
        <v>1210</v>
      </c>
      <c r="K265" s="639">
        <v>0</v>
      </c>
      <c r="L265">
        <v>0</v>
      </c>
      <c r="M265">
        <v>0</v>
      </c>
      <c r="N265" s="727">
        <v>0</v>
      </c>
      <c r="O265"/>
      <c r="P265" s="644"/>
      <c r="Q265" s="650" t="s">
        <v>1210</v>
      </c>
      <c r="R265" s="639">
        <v>0</v>
      </c>
      <c r="S265">
        <v>0</v>
      </c>
      <c r="T265">
        <v>0</v>
      </c>
      <c r="U265" s="727">
        <v>0</v>
      </c>
      <c r="V265"/>
      <c r="W265" s="669"/>
      <c r="X265" s="650" t="s">
        <v>1210</v>
      </c>
      <c r="Y265" s="639">
        <v>0</v>
      </c>
      <c r="Z265">
        <v>0</v>
      </c>
      <c r="AA265">
        <v>0</v>
      </c>
      <c r="AB265" s="727">
        <v>0</v>
      </c>
      <c r="AC265"/>
      <c r="AD265" s="675"/>
      <c r="AE265" s="650" t="s">
        <v>1210</v>
      </c>
      <c r="AF265" s="639">
        <v>0</v>
      </c>
      <c r="AG265">
        <v>0</v>
      </c>
      <c r="AH265">
        <v>0</v>
      </c>
      <c r="AI265" s="727">
        <v>0</v>
      </c>
    </row>
    <row r="266" spans="1:35">
      <c r="A266"/>
      <c r="B266" s="656"/>
      <c r="C266" s="650" t="s">
        <v>1211</v>
      </c>
      <c r="D266" s="639">
        <v>0</v>
      </c>
      <c r="E266">
        <v>0</v>
      </c>
      <c r="F266">
        <v>0</v>
      </c>
      <c r="G266" s="727">
        <v>0</v>
      </c>
      <c r="H266"/>
      <c r="I266" s="663"/>
      <c r="J266" s="650" t="s">
        <v>1211</v>
      </c>
      <c r="K266" s="639">
        <v>0</v>
      </c>
      <c r="L266">
        <v>0</v>
      </c>
      <c r="M266">
        <v>0</v>
      </c>
      <c r="N266" s="727">
        <v>0</v>
      </c>
      <c r="O266"/>
      <c r="P266" s="644"/>
      <c r="Q266" s="650" t="s">
        <v>1211</v>
      </c>
      <c r="R266" s="639">
        <v>0</v>
      </c>
      <c r="S266">
        <v>0</v>
      </c>
      <c r="T266">
        <v>0</v>
      </c>
      <c r="U266" s="727">
        <v>0</v>
      </c>
      <c r="V266"/>
      <c r="W266" s="669"/>
      <c r="X266" s="650" t="s">
        <v>1211</v>
      </c>
      <c r="Y266" s="639">
        <v>0</v>
      </c>
      <c r="Z266">
        <v>0</v>
      </c>
      <c r="AA266">
        <v>0</v>
      </c>
      <c r="AB266" s="727">
        <v>0</v>
      </c>
      <c r="AC266"/>
      <c r="AD266" s="675"/>
      <c r="AE266" s="650" t="s">
        <v>1211</v>
      </c>
      <c r="AF266" s="639">
        <v>0</v>
      </c>
      <c r="AG266">
        <v>0</v>
      </c>
      <c r="AH266">
        <v>0</v>
      </c>
      <c r="AI266" s="727">
        <v>0</v>
      </c>
    </row>
    <row r="267" spans="1:35" ht="13.8" thickBot="1">
      <c r="A267"/>
      <c r="B267" s="655"/>
      <c r="C267" s="649" t="s">
        <v>1212</v>
      </c>
      <c r="D267" s="639">
        <v>0</v>
      </c>
      <c r="E267">
        <v>0</v>
      </c>
      <c r="F267">
        <v>0</v>
      </c>
      <c r="G267" s="727">
        <v>0</v>
      </c>
      <c r="H267"/>
      <c r="I267" s="662"/>
      <c r="J267" s="649" t="s">
        <v>1212</v>
      </c>
      <c r="K267" s="639">
        <v>0</v>
      </c>
      <c r="L267">
        <v>0</v>
      </c>
      <c r="M267">
        <v>0</v>
      </c>
      <c r="N267" s="727">
        <v>0</v>
      </c>
      <c r="O267"/>
      <c r="P267" s="643"/>
      <c r="Q267" s="649" t="s">
        <v>1212</v>
      </c>
      <c r="R267" s="639">
        <v>0</v>
      </c>
      <c r="S267">
        <v>0</v>
      </c>
      <c r="T267">
        <v>0</v>
      </c>
      <c r="U267" s="727">
        <v>0</v>
      </c>
      <c r="V267"/>
      <c r="W267" s="668"/>
      <c r="X267" s="649" t="s">
        <v>1212</v>
      </c>
      <c r="Y267" s="639">
        <v>0</v>
      </c>
      <c r="Z267">
        <v>0</v>
      </c>
      <c r="AA267">
        <v>0</v>
      </c>
      <c r="AB267" s="727">
        <v>0</v>
      </c>
      <c r="AC267"/>
      <c r="AD267" s="674"/>
      <c r="AE267" s="649" t="s">
        <v>1212</v>
      </c>
      <c r="AF267" s="639">
        <v>0</v>
      </c>
      <c r="AG267">
        <v>0</v>
      </c>
      <c r="AH267">
        <v>0</v>
      </c>
      <c r="AI267" s="727">
        <v>0</v>
      </c>
    </row>
    <row r="268" spans="1:35" ht="13.8" thickBot="1">
      <c r="A268"/>
      <c r="B268" s="657" t="s">
        <v>1400</v>
      </c>
      <c r="C268" s="658"/>
      <c r="D268" s="608">
        <v>-4.7293724492192268E-11</v>
      </c>
      <c r="E268" s="603">
        <v>0</v>
      </c>
      <c r="F268" s="603">
        <v>0</v>
      </c>
      <c r="G268" s="737">
        <v>-4.7293724492192268E-11</v>
      </c>
      <c r="H268"/>
      <c r="I268" s="664" t="s">
        <v>1400</v>
      </c>
      <c r="J268" s="665"/>
      <c r="K268" s="659">
        <v>0</v>
      </c>
      <c r="L268" s="728">
        <v>0</v>
      </c>
      <c r="M268" s="728">
        <v>0</v>
      </c>
      <c r="N268" s="729">
        <v>0</v>
      </c>
      <c r="O268"/>
      <c r="P268" s="645" t="s">
        <v>1400</v>
      </c>
      <c r="Q268" s="646"/>
      <c r="R268" s="612">
        <v>41935.539999992943</v>
      </c>
      <c r="S268" s="604">
        <v>0</v>
      </c>
      <c r="T268" s="604">
        <v>0</v>
      </c>
      <c r="U268" s="736">
        <v>41935.539999992943</v>
      </c>
      <c r="V268"/>
      <c r="W268" s="670" t="s">
        <v>1400</v>
      </c>
      <c r="X268" s="671"/>
      <c r="Y268" s="613">
        <v>0</v>
      </c>
      <c r="Z268" s="605">
        <v>0</v>
      </c>
      <c r="AA268" s="605">
        <v>0</v>
      </c>
      <c r="AB268" s="738">
        <v>0</v>
      </c>
      <c r="AC268"/>
      <c r="AD268" s="676" t="s">
        <v>1400</v>
      </c>
      <c r="AE268" s="677"/>
      <c r="AF268" s="614">
        <v>0</v>
      </c>
      <c r="AG268" s="606">
        <v>0</v>
      </c>
      <c r="AH268" s="606">
        <v>0</v>
      </c>
      <c r="AI268" s="739">
        <v>0</v>
      </c>
    </row>
    <row r="269" spans="1:35">
      <c r="A269"/>
      <c r="B269" s="654" t="s">
        <v>1048</v>
      </c>
      <c r="C269" s="648" t="s">
        <v>1129</v>
      </c>
      <c r="D269" s="639">
        <v>0</v>
      </c>
      <c r="E269">
        <v>0</v>
      </c>
      <c r="F269">
        <v>0</v>
      </c>
      <c r="G269" s="727">
        <v>0</v>
      </c>
      <c r="H269"/>
      <c r="I269" s="661" t="s">
        <v>1048</v>
      </c>
      <c r="J269" s="648" t="s">
        <v>1129</v>
      </c>
      <c r="K269" s="639">
        <v>0</v>
      </c>
      <c r="L269">
        <v>0</v>
      </c>
      <c r="M269">
        <v>0</v>
      </c>
      <c r="N269" s="727">
        <v>0</v>
      </c>
      <c r="O269"/>
      <c r="P269" s="642" t="s">
        <v>1048</v>
      </c>
      <c r="Q269" s="648" t="s">
        <v>1129</v>
      </c>
      <c r="R269" s="639">
        <v>0</v>
      </c>
      <c r="S269">
        <v>0</v>
      </c>
      <c r="T269">
        <v>0</v>
      </c>
      <c r="U269" s="727">
        <v>0</v>
      </c>
      <c r="V269"/>
      <c r="W269" s="667" t="s">
        <v>1048</v>
      </c>
      <c r="X269" s="648" t="s">
        <v>1129</v>
      </c>
      <c r="Y269" s="639">
        <v>0</v>
      </c>
      <c r="Z269">
        <v>0</v>
      </c>
      <c r="AA269">
        <v>0</v>
      </c>
      <c r="AB269" s="727">
        <v>0</v>
      </c>
      <c r="AC269"/>
      <c r="AD269" s="673" t="s">
        <v>1048</v>
      </c>
      <c r="AE269" s="648" t="s">
        <v>1129</v>
      </c>
      <c r="AF269" s="639">
        <v>0</v>
      </c>
      <c r="AG269">
        <v>0</v>
      </c>
      <c r="AH269">
        <v>0</v>
      </c>
      <c r="AI269" s="727">
        <v>0</v>
      </c>
    </row>
    <row r="270" spans="1:35">
      <c r="A270"/>
      <c r="B270" s="656"/>
      <c r="C270" s="650" t="s">
        <v>907</v>
      </c>
      <c r="D270" s="639">
        <v>6822372.5599999893</v>
      </c>
      <c r="E270">
        <v>0</v>
      </c>
      <c r="F270">
        <v>0</v>
      </c>
      <c r="G270" s="727">
        <v>6822372.5599999893</v>
      </c>
      <c r="H270"/>
      <c r="I270" s="663"/>
      <c r="J270" s="650" t="s">
        <v>907</v>
      </c>
      <c r="K270" s="639">
        <v>1300</v>
      </c>
      <c r="L270">
        <v>0</v>
      </c>
      <c r="M270">
        <v>0</v>
      </c>
      <c r="N270" s="727">
        <v>1300</v>
      </c>
      <c r="O270"/>
      <c r="P270" s="644"/>
      <c r="Q270" s="650" t="s">
        <v>907</v>
      </c>
      <c r="R270" s="639">
        <v>0</v>
      </c>
      <c r="S270">
        <v>0</v>
      </c>
      <c r="T270">
        <v>0</v>
      </c>
      <c r="U270" s="727">
        <v>0</v>
      </c>
      <c r="V270"/>
      <c r="W270" s="669"/>
      <c r="X270" s="650" t="s">
        <v>907</v>
      </c>
      <c r="Y270" s="639">
        <v>0</v>
      </c>
      <c r="Z270">
        <v>0</v>
      </c>
      <c r="AA270">
        <v>0</v>
      </c>
      <c r="AB270" s="727">
        <v>0</v>
      </c>
      <c r="AC270"/>
      <c r="AD270" s="675"/>
      <c r="AE270" s="650" t="s">
        <v>907</v>
      </c>
      <c r="AF270" s="639">
        <v>-7.2759576141834259E-12</v>
      </c>
      <c r="AG270">
        <v>0</v>
      </c>
      <c r="AH270">
        <v>0</v>
      </c>
      <c r="AI270" s="727">
        <v>-7.2759576141834259E-12</v>
      </c>
    </row>
    <row r="271" spans="1:35">
      <c r="A271"/>
      <c r="B271" s="656"/>
      <c r="C271" s="650" t="s">
        <v>908</v>
      </c>
      <c r="D271" s="639">
        <v>0</v>
      </c>
      <c r="E271">
        <v>0</v>
      </c>
      <c r="F271">
        <v>0</v>
      </c>
      <c r="G271" s="727">
        <v>0</v>
      </c>
      <c r="H271"/>
      <c r="I271" s="663"/>
      <c r="J271" s="650" t="s">
        <v>908</v>
      </c>
      <c r="K271" s="639">
        <v>0</v>
      </c>
      <c r="L271">
        <v>0</v>
      </c>
      <c r="M271">
        <v>0</v>
      </c>
      <c r="N271" s="727">
        <v>0</v>
      </c>
      <c r="O271"/>
      <c r="P271" s="644"/>
      <c r="Q271" s="650" t="s">
        <v>908</v>
      </c>
      <c r="R271" s="639">
        <v>0</v>
      </c>
      <c r="S271">
        <v>0</v>
      </c>
      <c r="T271">
        <v>0</v>
      </c>
      <c r="U271" s="727">
        <v>0</v>
      </c>
      <c r="V271"/>
      <c r="W271" s="669"/>
      <c r="X271" s="650" t="s">
        <v>908</v>
      </c>
      <c r="Y271" s="639">
        <v>0</v>
      </c>
      <c r="Z271">
        <v>0</v>
      </c>
      <c r="AA271">
        <v>0</v>
      </c>
      <c r="AB271" s="727">
        <v>0</v>
      </c>
      <c r="AC271"/>
      <c r="AD271" s="675"/>
      <c r="AE271" s="650" t="s">
        <v>908</v>
      </c>
      <c r="AF271" s="639">
        <v>0</v>
      </c>
      <c r="AG271">
        <v>0</v>
      </c>
      <c r="AH271">
        <v>0</v>
      </c>
      <c r="AI271" s="727">
        <v>0</v>
      </c>
    </row>
    <row r="272" spans="1:35">
      <c r="A272"/>
      <c r="B272" s="656"/>
      <c r="C272" s="650" t="s">
        <v>909</v>
      </c>
      <c r="D272" s="639">
        <v>-133458.89000000001</v>
      </c>
      <c r="E272">
        <v>0</v>
      </c>
      <c r="F272">
        <v>0</v>
      </c>
      <c r="G272" s="727">
        <v>-133458.89000000001</v>
      </c>
      <c r="H272"/>
      <c r="I272" s="663"/>
      <c r="J272" s="650" t="s">
        <v>909</v>
      </c>
      <c r="K272" s="639">
        <v>0</v>
      </c>
      <c r="L272">
        <v>0</v>
      </c>
      <c r="M272">
        <v>0</v>
      </c>
      <c r="N272" s="727">
        <v>0</v>
      </c>
      <c r="O272"/>
      <c r="P272" s="644"/>
      <c r="Q272" s="650" t="s">
        <v>909</v>
      </c>
      <c r="R272" s="639">
        <v>0</v>
      </c>
      <c r="S272">
        <v>0</v>
      </c>
      <c r="T272">
        <v>0</v>
      </c>
      <c r="U272" s="727">
        <v>0</v>
      </c>
      <c r="V272"/>
      <c r="W272" s="669"/>
      <c r="X272" s="650" t="s">
        <v>909</v>
      </c>
      <c r="Y272" s="639">
        <v>0</v>
      </c>
      <c r="Z272">
        <v>0</v>
      </c>
      <c r="AA272">
        <v>0</v>
      </c>
      <c r="AB272" s="727">
        <v>0</v>
      </c>
      <c r="AC272"/>
      <c r="AD272" s="675"/>
      <c r="AE272" s="650" t="s">
        <v>909</v>
      </c>
      <c r="AF272" s="639">
        <v>0</v>
      </c>
      <c r="AG272">
        <v>0</v>
      </c>
      <c r="AH272">
        <v>0</v>
      </c>
      <c r="AI272" s="727">
        <v>0</v>
      </c>
    </row>
    <row r="273" spans="1:35">
      <c r="A273"/>
      <c r="B273" s="656"/>
      <c r="C273" s="650" t="s">
        <v>1213</v>
      </c>
      <c r="D273" s="639">
        <v>0</v>
      </c>
      <c r="E273">
        <v>0</v>
      </c>
      <c r="F273">
        <v>0</v>
      </c>
      <c r="G273" s="727">
        <v>0</v>
      </c>
      <c r="H273"/>
      <c r="I273" s="663"/>
      <c r="J273" s="650" t="s">
        <v>1213</v>
      </c>
      <c r="K273" s="639">
        <v>0</v>
      </c>
      <c r="L273">
        <v>0</v>
      </c>
      <c r="M273">
        <v>0</v>
      </c>
      <c r="N273" s="727">
        <v>0</v>
      </c>
      <c r="O273"/>
      <c r="P273" s="644"/>
      <c r="Q273" s="650" t="s">
        <v>1213</v>
      </c>
      <c r="R273" s="639">
        <v>0</v>
      </c>
      <c r="S273">
        <v>0</v>
      </c>
      <c r="T273">
        <v>0</v>
      </c>
      <c r="U273" s="727">
        <v>0</v>
      </c>
      <c r="V273"/>
      <c r="W273" s="669"/>
      <c r="X273" s="650" t="s">
        <v>1213</v>
      </c>
      <c r="Y273" s="639">
        <v>0</v>
      </c>
      <c r="Z273">
        <v>0</v>
      </c>
      <c r="AA273">
        <v>0</v>
      </c>
      <c r="AB273" s="727">
        <v>0</v>
      </c>
      <c r="AC273"/>
      <c r="AD273" s="675"/>
      <c r="AE273" s="650" t="s">
        <v>1213</v>
      </c>
      <c r="AF273" s="639">
        <v>0</v>
      </c>
      <c r="AG273">
        <v>0</v>
      </c>
      <c r="AH273">
        <v>0</v>
      </c>
      <c r="AI273" s="727">
        <v>0</v>
      </c>
    </row>
    <row r="274" spans="1:35">
      <c r="A274"/>
      <c r="B274" s="656"/>
      <c r="C274" s="650" t="s">
        <v>910</v>
      </c>
      <c r="D274" s="639">
        <v>132014.45999999859</v>
      </c>
      <c r="E274">
        <v>0</v>
      </c>
      <c r="F274">
        <v>0</v>
      </c>
      <c r="G274" s="727">
        <v>132014.45999999859</v>
      </c>
      <c r="H274"/>
      <c r="I274" s="663"/>
      <c r="J274" s="650" t="s">
        <v>910</v>
      </c>
      <c r="K274" s="639">
        <v>0</v>
      </c>
      <c r="L274">
        <v>0</v>
      </c>
      <c r="M274">
        <v>0</v>
      </c>
      <c r="N274" s="727">
        <v>0</v>
      </c>
      <c r="O274"/>
      <c r="P274" s="644"/>
      <c r="Q274" s="650" t="s">
        <v>910</v>
      </c>
      <c r="R274" s="639">
        <v>0</v>
      </c>
      <c r="S274">
        <v>0</v>
      </c>
      <c r="T274">
        <v>0</v>
      </c>
      <c r="U274" s="727">
        <v>0</v>
      </c>
      <c r="V274"/>
      <c r="W274" s="669"/>
      <c r="X274" s="650" t="s">
        <v>910</v>
      </c>
      <c r="Y274" s="639">
        <v>0</v>
      </c>
      <c r="Z274">
        <v>0</v>
      </c>
      <c r="AA274">
        <v>0</v>
      </c>
      <c r="AB274" s="727">
        <v>0</v>
      </c>
      <c r="AC274"/>
      <c r="AD274" s="675"/>
      <c r="AE274" s="650" t="s">
        <v>910</v>
      </c>
      <c r="AF274" s="639">
        <v>79216.23</v>
      </c>
      <c r="AG274">
        <v>0</v>
      </c>
      <c r="AH274">
        <v>0</v>
      </c>
      <c r="AI274" s="727">
        <v>79216.23</v>
      </c>
    </row>
    <row r="275" spans="1:35" ht="13.8" thickBot="1">
      <c r="A275"/>
      <c r="B275" s="655"/>
      <c r="C275" s="649" t="s">
        <v>1214</v>
      </c>
      <c r="D275" s="639">
        <v>0</v>
      </c>
      <c r="E275">
        <v>0</v>
      </c>
      <c r="F275">
        <v>0</v>
      </c>
      <c r="G275" s="727">
        <v>0</v>
      </c>
      <c r="H275"/>
      <c r="I275" s="662"/>
      <c r="J275" s="649" t="s">
        <v>1214</v>
      </c>
      <c r="K275" s="639">
        <v>0</v>
      </c>
      <c r="L275">
        <v>0</v>
      </c>
      <c r="M275">
        <v>0</v>
      </c>
      <c r="N275" s="727">
        <v>0</v>
      </c>
      <c r="O275"/>
      <c r="P275" s="643"/>
      <c r="Q275" s="649" t="s">
        <v>1214</v>
      </c>
      <c r="R275" s="639">
        <v>0</v>
      </c>
      <c r="S275">
        <v>0</v>
      </c>
      <c r="T275">
        <v>0</v>
      </c>
      <c r="U275" s="727">
        <v>0</v>
      </c>
      <c r="V275"/>
      <c r="W275" s="668"/>
      <c r="X275" s="649" t="s">
        <v>1214</v>
      </c>
      <c r="Y275" s="639">
        <v>0</v>
      </c>
      <c r="Z275">
        <v>0</v>
      </c>
      <c r="AA275">
        <v>0</v>
      </c>
      <c r="AB275" s="727">
        <v>0</v>
      </c>
      <c r="AC275"/>
      <c r="AD275" s="674"/>
      <c r="AE275" s="649" t="s">
        <v>1214</v>
      </c>
      <c r="AF275" s="639">
        <v>0</v>
      </c>
      <c r="AG275">
        <v>0</v>
      </c>
      <c r="AH275">
        <v>0</v>
      </c>
      <c r="AI275" s="727">
        <v>0</v>
      </c>
    </row>
    <row r="276" spans="1:35" ht="13.8" thickBot="1">
      <c r="A276"/>
      <c r="B276" s="657" t="s">
        <v>1401</v>
      </c>
      <c r="C276" s="658"/>
      <c r="D276" s="608">
        <v>6820928.1299999887</v>
      </c>
      <c r="E276" s="603">
        <v>0</v>
      </c>
      <c r="F276" s="603">
        <v>0</v>
      </c>
      <c r="G276" s="737">
        <v>6820928.1299999887</v>
      </c>
      <c r="H276"/>
      <c r="I276" s="664" t="s">
        <v>1401</v>
      </c>
      <c r="J276" s="665"/>
      <c r="K276" s="659">
        <v>1300</v>
      </c>
      <c r="L276" s="728">
        <v>0</v>
      </c>
      <c r="M276" s="728">
        <v>0</v>
      </c>
      <c r="N276" s="729">
        <v>1300</v>
      </c>
      <c r="O276"/>
      <c r="P276" s="645" t="s">
        <v>1401</v>
      </c>
      <c r="Q276" s="646"/>
      <c r="R276" s="612">
        <v>0</v>
      </c>
      <c r="S276" s="604">
        <v>0</v>
      </c>
      <c r="T276" s="604">
        <v>0</v>
      </c>
      <c r="U276" s="736">
        <v>0</v>
      </c>
      <c r="V276"/>
      <c r="W276" s="670" t="s">
        <v>1401</v>
      </c>
      <c r="X276" s="671"/>
      <c r="Y276" s="613">
        <v>0</v>
      </c>
      <c r="Z276" s="605">
        <v>0</v>
      </c>
      <c r="AA276" s="605">
        <v>0</v>
      </c>
      <c r="AB276" s="738">
        <v>0</v>
      </c>
      <c r="AC276"/>
      <c r="AD276" s="676" t="s">
        <v>1401</v>
      </c>
      <c r="AE276" s="677"/>
      <c r="AF276" s="614">
        <v>79216.229999999981</v>
      </c>
      <c r="AG276" s="606">
        <v>0</v>
      </c>
      <c r="AH276" s="606">
        <v>0</v>
      </c>
      <c r="AI276" s="739">
        <v>79216.229999999981</v>
      </c>
    </row>
    <row r="277" spans="1:35">
      <c r="A277"/>
      <c r="B277" s="654" t="s">
        <v>1049</v>
      </c>
      <c r="C277" s="648" t="s">
        <v>911</v>
      </c>
      <c r="D277" s="639">
        <v>0</v>
      </c>
      <c r="E277">
        <v>0</v>
      </c>
      <c r="F277">
        <v>0</v>
      </c>
      <c r="G277" s="727">
        <v>0</v>
      </c>
      <c r="H277"/>
      <c r="I277" s="661" t="s">
        <v>1049</v>
      </c>
      <c r="J277" s="648" t="s">
        <v>911</v>
      </c>
      <c r="K277" s="639">
        <v>0</v>
      </c>
      <c r="L277">
        <v>0</v>
      </c>
      <c r="M277">
        <v>0</v>
      </c>
      <c r="N277" s="727">
        <v>0</v>
      </c>
      <c r="O277"/>
      <c r="P277" s="642" t="s">
        <v>1049</v>
      </c>
      <c r="Q277" s="648" t="s">
        <v>911</v>
      </c>
      <c r="R277" s="639">
        <v>0</v>
      </c>
      <c r="S277">
        <v>0</v>
      </c>
      <c r="T277">
        <v>0</v>
      </c>
      <c r="U277" s="727">
        <v>0</v>
      </c>
      <c r="V277"/>
      <c r="W277" s="667" t="s">
        <v>1049</v>
      </c>
      <c r="X277" s="648" t="s">
        <v>911</v>
      </c>
      <c r="Y277" s="639">
        <v>0</v>
      </c>
      <c r="Z277">
        <v>0</v>
      </c>
      <c r="AA277">
        <v>0</v>
      </c>
      <c r="AB277" s="727">
        <v>0</v>
      </c>
      <c r="AC277"/>
      <c r="AD277" s="673" t="s">
        <v>1049</v>
      </c>
      <c r="AE277" s="648" t="s">
        <v>911</v>
      </c>
      <c r="AF277" s="639">
        <v>0</v>
      </c>
      <c r="AG277">
        <v>0</v>
      </c>
      <c r="AH277">
        <v>0</v>
      </c>
      <c r="AI277" s="727">
        <v>0</v>
      </c>
    </row>
    <row r="278" spans="1:35">
      <c r="A278"/>
      <c r="B278" s="656"/>
      <c r="C278" s="650" t="s">
        <v>912</v>
      </c>
      <c r="D278" s="639">
        <v>2542418.7799999956</v>
      </c>
      <c r="E278">
        <v>0</v>
      </c>
      <c r="F278">
        <v>0</v>
      </c>
      <c r="G278" s="727">
        <v>2542418.7799999956</v>
      </c>
      <c r="H278"/>
      <c r="I278" s="663"/>
      <c r="J278" s="650" t="s">
        <v>912</v>
      </c>
      <c r="K278" s="639">
        <v>31925</v>
      </c>
      <c r="L278">
        <v>0</v>
      </c>
      <c r="M278">
        <v>0</v>
      </c>
      <c r="N278" s="727">
        <v>31925</v>
      </c>
      <c r="O278"/>
      <c r="P278" s="644"/>
      <c r="Q278" s="650" t="s">
        <v>912</v>
      </c>
      <c r="R278" s="639">
        <v>0</v>
      </c>
      <c r="S278">
        <v>0</v>
      </c>
      <c r="T278">
        <v>0</v>
      </c>
      <c r="U278" s="727">
        <v>0</v>
      </c>
      <c r="V278"/>
      <c r="W278" s="669"/>
      <c r="X278" s="650" t="s">
        <v>912</v>
      </c>
      <c r="Y278" s="639">
        <v>0</v>
      </c>
      <c r="Z278">
        <v>0</v>
      </c>
      <c r="AA278">
        <v>0</v>
      </c>
      <c r="AB278" s="727">
        <v>0</v>
      </c>
      <c r="AC278"/>
      <c r="AD278" s="675"/>
      <c r="AE278" s="650" t="s">
        <v>912</v>
      </c>
      <c r="AF278" s="639">
        <v>3648608.35</v>
      </c>
      <c r="AG278">
        <v>0</v>
      </c>
      <c r="AH278">
        <v>0</v>
      </c>
      <c r="AI278" s="727">
        <v>3648608.35</v>
      </c>
    </row>
    <row r="279" spans="1:35">
      <c r="A279"/>
      <c r="B279" s="656"/>
      <c r="C279" s="650" t="s">
        <v>1215</v>
      </c>
      <c r="D279" s="639">
        <v>0</v>
      </c>
      <c r="E279">
        <v>0</v>
      </c>
      <c r="F279">
        <v>0</v>
      </c>
      <c r="G279" s="727">
        <v>0</v>
      </c>
      <c r="H279"/>
      <c r="I279" s="663"/>
      <c r="J279" s="650" t="s">
        <v>1215</v>
      </c>
      <c r="K279" s="639">
        <v>0</v>
      </c>
      <c r="L279">
        <v>0</v>
      </c>
      <c r="M279">
        <v>0</v>
      </c>
      <c r="N279" s="727">
        <v>0</v>
      </c>
      <c r="O279"/>
      <c r="P279" s="644"/>
      <c r="Q279" s="650" t="s">
        <v>1215</v>
      </c>
      <c r="R279" s="639">
        <v>0</v>
      </c>
      <c r="S279">
        <v>0</v>
      </c>
      <c r="T279">
        <v>0</v>
      </c>
      <c r="U279" s="727">
        <v>0</v>
      </c>
      <c r="V279"/>
      <c r="W279" s="669"/>
      <c r="X279" s="650" t="s">
        <v>1215</v>
      </c>
      <c r="Y279" s="639">
        <v>0</v>
      </c>
      <c r="Z279">
        <v>0</v>
      </c>
      <c r="AA279">
        <v>0</v>
      </c>
      <c r="AB279" s="727">
        <v>0</v>
      </c>
      <c r="AC279"/>
      <c r="AD279" s="675"/>
      <c r="AE279" s="650" t="s">
        <v>1215</v>
      </c>
      <c r="AF279" s="639">
        <v>0</v>
      </c>
      <c r="AG279">
        <v>0</v>
      </c>
      <c r="AH279">
        <v>0</v>
      </c>
      <c r="AI279" s="727">
        <v>0</v>
      </c>
    </row>
    <row r="280" spans="1:35">
      <c r="A280"/>
      <c r="B280" s="656"/>
      <c r="C280" s="650" t="s">
        <v>913</v>
      </c>
      <c r="D280" s="639">
        <v>-1134959.6700000004</v>
      </c>
      <c r="E280">
        <v>0</v>
      </c>
      <c r="F280">
        <v>0</v>
      </c>
      <c r="G280" s="727">
        <v>-1134959.6700000004</v>
      </c>
      <c r="H280"/>
      <c r="I280" s="663"/>
      <c r="J280" s="650" t="s">
        <v>913</v>
      </c>
      <c r="K280" s="639">
        <v>0</v>
      </c>
      <c r="L280">
        <v>0</v>
      </c>
      <c r="M280">
        <v>0</v>
      </c>
      <c r="N280" s="727">
        <v>0</v>
      </c>
      <c r="O280"/>
      <c r="P280" s="644"/>
      <c r="Q280" s="650" t="s">
        <v>913</v>
      </c>
      <c r="R280" s="639">
        <v>0</v>
      </c>
      <c r="S280">
        <v>0</v>
      </c>
      <c r="T280">
        <v>0</v>
      </c>
      <c r="U280" s="727">
        <v>0</v>
      </c>
      <c r="V280"/>
      <c r="W280" s="669"/>
      <c r="X280" s="650" t="s">
        <v>913</v>
      </c>
      <c r="Y280" s="639">
        <v>0</v>
      </c>
      <c r="Z280">
        <v>0</v>
      </c>
      <c r="AA280">
        <v>0</v>
      </c>
      <c r="AB280" s="727">
        <v>0</v>
      </c>
      <c r="AC280"/>
      <c r="AD280" s="675"/>
      <c r="AE280" s="650" t="s">
        <v>913</v>
      </c>
      <c r="AF280" s="639">
        <v>0</v>
      </c>
      <c r="AG280">
        <v>0</v>
      </c>
      <c r="AH280">
        <v>0</v>
      </c>
      <c r="AI280" s="727">
        <v>0</v>
      </c>
    </row>
    <row r="281" spans="1:35">
      <c r="A281"/>
      <c r="B281" s="656"/>
      <c r="C281" s="650" t="s">
        <v>1216</v>
      </c>
      <c r="D281" s="639">
        <v>0</v>
      </c>
      <c r="E281">
        <v>0</v>
      </c>
      <c r="F281">
        <v>0</v>
      </c>
      <c r="G281" s="727">
        <v>0</v>
      </c>
      <c r="H281"/>
      <c r="I281" s="663"/>
      <c r="J281" s="650" t="s">
        <v>1216</v>
      </c>
      <c r="K281" s="639">
        <v>0</v>
      </c>
      <c r="L281">
        <v>0</v>
      </c>
      <c r="M281">
        <v>0</v>
      </c>
      <c r="N281" s="727">
        <v>0</v>
      </c>
      <c r="O281"/>
      <c r="P281" s="644"/>
      <c r="Q281" s="650" t="s">
        <v>1216</v>
      </c>
      <c r="R281" s="639">
        <v>0</v>
      </c>
      <c r="S281">
        <v>0</v>
      </c>
      <c r="T281">
        <v>0</v>
      </c>
      <c r="U281" s="727">
        <v>0</v>
      </c>
      <c r="V281"/>
      <c r="W281" s="669"/>
      <c r="X281" s="650" t="s">
        <v>1216</v>
      </c>
      <c r="Y281" s="639">
        <v>0</v>
      </c>
      <c r="Z281">
        <v>0</v>
      </c>
      <c r="AA281">
        <v>0</v>
      </c>
      <c r="AB281" s="727">
        <v>0</v>
      </c>
      <c r="AC281"/>
      <c r="AD281" s="675"/>
      <c r="AE281" s="650" t="s">
        <v>1216</v>
      </c>
      <c r="AF281" s="639">
        <v>0</v>
      </c>
      <c r="AG281">
        <v>0</v>
      </c>
      <c r="AH281">
        <v>0</v>
      </c>
      <c r="AI281" s="727">
        <v>0</v>
      </c>
    </row>
    <row r="282" spans="1:35">
      <c r="A282"/>
      <c r="B282" s="656"/>
      <c r="C282" s="650" t="s">
        <v>914</v>
      </c>
      <c r="D282" s="639">
        <v>66706713.539999999</v>
      </c>
      <c r="E282">
        <v>0</v>
      </c>
      <c r="F282">
        <v>0</v>
      </c>
      <c r="G282" s="727">
        <v>66706713.539999999</v>
      </c>
      <c r="H282"/>
      <c r="I282" s="663"/>
      <c r="J282" s="650" t="s">
        <v>914</v>
      </c>
      <c r="K282" s="639">
        <v>0</v>
      </c>
      <c r="L282">
        <v>0</v>
      </c>
      <c r="M282">
        <v>0</v>
      </c>
      <c r="N282" s="727">
        <v>0</v>
      </c>
      <c r="O282"/>
      <c r="P282" s="644"/>
      <c r="Q282" s="650" t="s">
        <v>914</v>
      </c>
      <c r="R282" s="639">
        <v>0</v>
      </c>
      <c r="S282">
        <v>0</v>
      </c>
      <c r="T282">
        <v>0</v>
      </c>
      <c r="U282" s="727">
        <v>0</v>
      </c>
      <c r="V282"/>
      <c r="W282" s="669"/>
      <c r="X282" s="650" t="s">
        <v>914</v>
      </c>
      <c r="Y282" s="639">
        <v>0</v>
      </c>
      <c r="Z282">
        <v>0</v>
      </c>
      <c r="AA282">
        <v>0</v>
      </c>
      <c r="AB282" s="727">
        <v>0</v>
      </c>
      <c r="AC282"/>
      <c r="AD282" s="675"/>
      <c r="AE282" s="650" t="s">
        <v>914</v>
      </c>
      <c r="AF282" s="639">
        <v>0</v>
      </c>
      <c r="AG282">
        <v>0</v>
      </c>
      <c r="AH282">
        <v>0</v>
      </c>
      <c r="AI282" s="727">
        <v>0</v>
      </c>
    </row>
    <row r="283" spans="1:35">
      <c r="A283"/>
      <c r="B283" s="656"/>
      <c r="C283" s="650" t="s">
        <v>915</v>
      </c>
      <c r="D283" s="639">
        <v>0</v>
      </c>
      <c r="E283">
        <v>0</v>
      </c>
      <c r="F283">
        <v>0</v>
      </c>
      <c r="G283" s="727">
        <v>0</v>
      </c>
      <c r="H283"/>
      <c r="I283" s="663"/>
      <c r="J283" s="650" t="s">
        <v>915</v>
      </c>
      <c r="K283" s="639">
        <v>0</v>
      </c>
      <c r="L283">
        <v>0</v>
      </c>
      <c r="M283">
        <v>0</v>
      </c>
      <c r="N283" s="727">
        <v>0</v>
      </c>
      <c r="O283"/>
      <c r="P283" s="644"/>
      <c r="Q283" s="650" t="s">
        <v>915</v>
      </c>
      <c r="R283" s="639">
        <v>0</v>
      </c>
      <c r="S283">
        <v>0</v>
      </c>
      <c r="T283">
        <v>0</v>
      </c>
      <c r="U283" s="727">
        <v>0</v>
      </c>
      <c r="V283"/>
      <c r="W283" s="669"/>
      <c r="X283" s="650" t="s">
        <v>915</v>
      </c>
      <c r="Y283" s="639">
        <v>0</v>
      </c>
      <c r="Z283">
        <v>0</v>
      </c>
      <c r="AA283">
        <v>0</v>
      </c>
      <c r="AB283" s="727">
        <v>0</v>
      </c>
      <c r="AC283"/>
      <c r="AD283" s="675"/>
      <c r="AE283" s="650" t="s">
        <v>915</v>
      </c>
      <c r="AF283" s="639">
        <v>0</v>
      </c>
      <c r="AG283">
        <v>0</v>
      </c>
      <c r="AH283">
        <v>0</v>
      </c>
      <c r="AI283" s="727">
        <v>0</v>
      </c>
    </row>
    <row r="284" spans="1:35" ht="13.8" thickBot="1">
      <c r="A284"/>
      <c r="B284" s="655"/>
      <c r="C284" s="649" t="s">
        <v>1217</v>
      </c>
      <c r="D284" s="639">
        <v>0</v>
      </c>
      <c r="E284">
        <v>0</v>
      </c>
      <c r="F284">
        <v>0</v>
      </c>
      <c r="G284" s="727">
        <v>0</v>
      </c>
      <c r="H284"/>
      <c r="I284" s="662"/>
      <c r="J284" s="649" t="s">
        <v>1217</v>
      </c>
      <c r="K284" s="639">
        <v>0</v>
      </c>
      <c r="L284">
        <v>0</v>
      </c>
      <c r="M284">
        <v>0</v>
      </c>
      <c r="N284" s="727">
        <v>0</v>
      </c>
      <c r="O284"/>
      <c r="P284" s="643"/>
      <c r="Q284" s="649" t="s">
        <v>1217</v>
      </c>
      <c r="R284" s="639">
        <v>0</v>
      </c>
      <c r="S284">
        <v>0</v>
      </c>
      <c r="T284">
        <v>0</v>
      </c>
      <c r="U284" s="727">
        <v>0</v>
      </c>
      <c r="V284"/>
      <c r="W284" s="668"/>
      <c r="X284" s="649" t="s">
        <v>1217</v>
      </c>
      <c r="Y284" s="639">
        <v>0</v>
      </c>
      <c r="Z284">
        <v>0</v>
      </c>
      <c r="AA284">
        <v>0</v>
      </c>
      <c r="AB284" s="727">
        <v>0</v>
      </c>
      <c r="AC284"/>
      <c r="AD284" s="674"/>
      <c r="AE284" s="649" t="s">
        <v>1217</v>
      </c>
      <c r="AF284" s="639">
        <v>0</v>
      </c>
      <c r="AG284">
        <v>0</v>
      </c>
      <c r="AH284">
        <v>0</v>
      </c>
      <c r="AI284" s="727">
        <v>0</v>
      </c>
    </row>
    <row r="285" spans="1:35" ht="13.8" thickBot="1">
      <c r="A285"/>
      <c r="B285" s="657" t="s">
        <v>1402</v>
      </c>
      <c r="C285" s="658"/>
      <c r="D285" s="608">
        <v>68114172.649999991</v>
      </c>
      <c r="E285" s="603">
        <v>0</v>
      </c>
      <c r="F285" s="603">
        <v>0</v>
      </c>
      <c r="G285" s="737">
        <v>68114172.649999991</v>
      </c>
      <c r="H285"/>
      <c r="I285" s="664" t="s">
        <v>1402</v>
      </c>
      <c r="J285" s="665"/>
      <c r="K285" s="659">
        <v>31925</v>
      </c>
      <c r="L285" s="728">
        <v>0</v>
      </c>
      <c r="M285" s="728">
        <v>0</v>
      </c>
      <c r="N285" s="729">
        <v>31925</v>
      </c>
      <c r="O285"/>
      <c r="P285" s="645" t="s">
        <v>1402</v>
      </c>
      <c r="Q285" s="646"/>
      <c r="R285" s="612">
        <v>0</v>
      </c>
      <c r="S285" s="604">
        <v>0</v>
      </c>
      <c r="T285" s="604">
        <v>0</v>
      </c>
      <c r="U285" s="736">
        <v>0</v>
      </c>
      <c r="V285"/>
      <c r="W285" s="670" t="s">
        <v>1402</v>
      </c>
      <c r="X285" s="671"/>
      <c r="Y285" s="613">
        <v>0</v>
      </c>
      <c r="Z285" s="605">
        <v>0</v>
      </c>
      <c r="AA285" s="605">
        <v>0</v>
      </c>
      <c r="AB285" s="738">
        <v>0</v>
      </c>
      <c r="AC285"/>
      <c r="AD285" s="676" t="s">
        <v>1402</v>
      </c>
      <c r="AE285" s="677"/>
      <c r="AF285" s="614">
        <v>3648608.35</v>
      </c>
      <c r="AG285" s="606">
        <v>0</v>
      </c>
      <c r="AH285" s="606">
        <v>0</v>
      </c>
      <c r="AI285" s="739">
        <v>3648608.35</v>
      </c>
    </row>
    <row r="286" spans="1:35">
      <c r="A286"/>
      <c r="B286" s="654" t="s">
        <v>1050</v>
      </c>
      <c r="C286" s="648" t="s">
        <v>1218</v>
      </c>
      <c r="D286" s="639">
        <v>0</v>
      </c>
      <c r="E286">
        <v>0</v>
      </c>
      <c r="F286">
        <v>0</v>
      </c>
      <c r="G286" s="727">
        <v>0</v>
      </c>
      <c r="H286"/>
      <c r="I286" s="661" t="s">
        <v>1050</v>
      </c>
      <c r="J286" s="648" t="s">
        <v>1218</v>
      </c>
      <c r="K286" s="639">
        <v>0</v>
      </c>
      <c r="L286">
        <v>0</v>
      </c>
      <c r="M286">
        <v>0</v>
      </c>
      <c r="N286" s="727">
        <v>0</v>
      </c>
      <c r="O286"/>
      <c r="P286" s="642" t="s">
        <v>1050</v>
      </c>
      <c r="Q286" s="648" t="s">
        <v>1218</v>
      </c>
      <c r="R286" s="639">
        <v>0</v>
      </c>
      <c r="S286">
        <v>0</v>
      </c>
      <c r="T286">
        <v>0</v>
      </c>
      <c r="U286" s="727">
        <v>0</v>
      </c>
      <c r="V286"/>
      <c r="W286" s="667" t="s">
        <v>1050</v>
      </c>
      <c r="X286" s="648" t="s">
        <v>1218</v>
      </c>
      <c r="Y286" s="639">
        <v>0</v>
      </c>
      <c r="Z286">
        <v>0</v>
      </c>
      <c r="AA286">
        <v>0</v>
      </c>
      <c r="AB286" s="727">
        <v>0</v>
      </c>
      <c r="AC286"/>
      <c r="AD286" s="673" t="s">
        <v>1050</v>
      </c>
      <c r="AE286" s="648" t="s">
        <v>1218</v>
      </c>
      <c r="AF286" s="639">
        <v>0</v>
      </c>
      <c r="AG286">
        <v>0</v>
      </c>
      <c r="AH286">
        <v>0</v>
      </c>
      <c r="AI286" s="727">
        <v>0</v>
      </c>
    </row>
    <row r="287" spans="1:35">
      <c r="A287"/>
      <c r="B287" s="656"/>
      <c r="C287" s="650" t="s">
        <v>916</v>
      </c>
      <c r="D287" s="639">
        <v>414281.88999999972</v>
      </c>
      <c r="E287">
        <v>0</v>
      </c>
      <c r="F287">
        <v>0</v>
      </c>
      <c r="G287" s="727">
        <v>414281.88999999972</v>
      </c>
      <c r="H287"/>
      <c r="I287" s="663"/>
      <c r="J287" s="650" t="s">
        <v>916</v>
      </c>
      <c r="K287" s="639">
        <v>0</v>
      </c>
      <c r="L287">
        <v>0</v>
      </c>
      <c r="M287">
        <v>0</v>
      </c>
      <c r="N287" s="727">
        <v>0</v>
      </c>
      <c r="O287"/>
      <c r="P287" s="644"/>
      <c r="Q287" s="650" t="s">
        <v>916</v>
      </c>
      <c r="R287" s="639">
        <v>0</v>
      </c>
      <c r="S287">
        <v>0</v>
      </c>
      <c r="T287">
        <v>0</v>
      </c>
      <c r="U287" s="727">
        <v>0</v>
      </c>
      <c r="V287"/>
      <c r="W287" s="669"/>
      <c r="X287" s="650" t="s">
        <v>916</v>
      </c>
      <c r="Y287" s="639">
        <v>0</v>
      </c>
      <c r="Z287">
        <v>0</v>
      </c>
      <c r="AA287">
        <v>0</v>
      </c>
      <c r="AB287" s="727">
        <v>0</v>
      </c>
      <c r="AC287"/>
      <c r="AD287" s="675"/>
      <c r="AE287" s="650" t="s">
        <v>916</v>
      </c>
      <c r="AF287" s="639">
        <v>0</v>
      </c>
      <c r="AG287">
        <v>0</v>
      </c>
      <c r="AH287">
        <v>0</v>
      </c>
      <c r="AI287" s="727">
        <v>0</v>
      </c>
    </row>
    <row r="288" spans="1:35">
      <c r="A288"/>
      <c r="B288" s="656"/>
      <c r="C288" s="650" t="s">
        <v>1219</v>
      </c>
      <c r="D288" s="639">
        <v>0</v>
      </c>
      <c r="E288">
        <v>0</v>
      </c>
      <c r="F288">
        <v>0</v>
      </c>
      <c r="G288" s="727">
        <v>0</v>
      </c>
      <c r="H288"/>
      <c r="I288" s="663"/>
      <c r="J288" s="650" t="s">
        <v>1219</v>
      </c>
      <c r="K288" s="639">
        <v>0</v>
      </c>
      <c r="L288">
        <v>0</v>
      </c>
      <c r="M288">
        <v>0</v>
      </c>
      <c r="N288" s="727">
        <v>0</v>
      </c>
      <c r="O288"/>
      <c r="P288" s="644"/>
      <c r="Q288" s="650" t="s">
        <v>1219</v>
      </c>
      <c r="R288" s="639">
        <v>0</v>
      </c>
      <c r="S288">
        <v>0</v>
      </c>
      <c r="T288">
        <v>0</v>
      </c>
      <c r="U288" s="727">
        <v>0</v>
      </c>
      <c r="V288"/>
      <c r="W288" s="669"/>
      <c r="X288" s="650" t="s">
        <v>1219</v>
      </c>
      <c r="Y288" s="639">
        <v>0</v>
      </c>
      <c r="Z288">
        <v>0</v>
      </c>
      <c r="AA288">
        <v>0</v>
      </c>
      <c r="AB288" s="727">
        <v>0</v>
      </c>
      <c r="AC288"/>
      <c r="AD288" s="675"/>
      <c r="AE288" s="650" t="s">
        <v>1219</v>
      </c>
      <c r="AF288" s="639">
        <v>0</v>
      </c>
      <c r="AG288">
        <v>0</v>
      </c>
      <c r="AH288">
        <v>0</v>
      </c>
      <c r="AI288" s="727">
        <v>0</v>
      </c>
    </row>
    <row r="289" spans="1:35" ht="13.8" thickBot="1">
      <c r="A289"/>
      <c r="B289" s="655"/>
      <c r="C289" s="649" t="s">
        <v>1220</v>
      </c>
      <c r="D289" s="639">
        <v>0</v>
      </c>
      <c r="E289">
        <v>0</v>
      </c>
      <c r="F289">
        <v>0</v>
      </c>
      <c r="G289" s="727">
        <v>0</v>
      </c>
      <c r="H289"/>
      <c r="I289" s="662"/>
      <c r="J289" s="649" t="s">
        <v>1220</v>
      </c>
      <c r="K289" s="639">
        <v>0</v>
      </c>
      <c r="L289">
        <v>0</v>
      </c>
      <c r="M289">
        <v>0</v>
      </c>
      <c r="N289" s="727">
        <v>0</v>
      </c>
      <c r="O289"/>
      <c r="P289" s="643"/>
      <c r="Q289" s="649" t="s">
        <v>1220</v>
      </c>
      <c r="R289" s="639">
        <v>0</v>
      </c>
      <c r="S289">
        <v>0</v>
      </c>
      <c r="T289">
        <v>0</v>
      </c>
      <c r="U289" s="727">
        <v>0</v>
      </c>
      <c r="V289"/>
      <c r="W289" s="668"/>
      <c r="X289" s="649" t="s">
        <v>1220</v>
      </c>
      <c r="Y289" s="639">
        <v>0</v>
      </c>
      <c r="Z289">
        <v>0</v>
      </c>
      <c r="AA289">
        <v>0</v>
      </c>
      <c r="AB289" s="727">
        <v>0</v>
      </c>
      <c r="AC289"/>
      <c r="AD289" s="674"/>
      <c r="AE289" s="649" t="s">
        <v>1220</v>
      </c>
      <c r="AF289" s="639">
        <v>0</v>
      </c>
      <c r="AG289">
        <v>0</v>
      </c>
      <c r="AH289">
        <v>0</v>
      </c>
      <c r="AI289" s="727">
        <v>0</v>
      </c>
    </row>
    <row r="290" spans="1:35" ht="13.8" thickBot="1">
      <c r="A290"/>
      <c r="B290" s="657" t="s">
        <v>1403</v>
      </c>
      <c r="C290" s="658"/>
      <c r="D290" s="608">
        <v>414281.88999999972</v>
      </c>
      <c r="E290" s="603">
        <v>0</v>
      </c>
      <c r="F290" s="603">
        <v>0</v>
      </c>
      <c r="G290" s="737">
        <v>414281.88999999972</v>
      </c>
      <c r="H290"/>
      <c r="I290" s="664" t="s">
        <v>1403</v>
      </c>
      <c r="J290" s="665"/>
      <c r="K290" s="659">
        <v>0</v>
      </c>
      <c r="L290" s="728">
        <v>0</v>
      </c>
      <c r="M290" s="728">
        <v>0</v>
      </c>
      <c r="N290" s="729">
        <v>0</v>
      </c>
      <c r="O290"/>
      <c r="P290" s="645" t="s">
        <v>1403</v>
      </c>
      <c r="Q290" s="646"/>
      <c r="R290" s="612">
        <v>0</v>
      </c>
      <c r="S290" s="604">
        <v>0</v>
      </c>
      <c r="T290" s="604">
        <v>0</v>
      </c>
      <c r="U290" s="736">
        <v>0</v>
      </c>
      <c r="V290"/>
      <c r="W290" s="670" t="s">
        <v>1403</v>
      </c>
      <c r="X290" s="671"/>
      <c r="Y290" s="613">
        <v>0</v>
      </c>
      <c r="Z290" s="605">
        <v>0</v>
      </c>
      <c r="AA290" s="605">
        <v>0</v>
      </c>
      <c r="AB290" s="738">
        <v>0</v>
      </c>
      <c r="AC290"/>
      <c r="AD290" s="676" t="s">
        <v>1403</v>
      </c>
      <c r="AE290" s="677"/>
      <c r="AF290" s="614">
        <v>0</v>
      </c>
      <c r="AG290" s="606">
        <v>0</v>
      </c>
      <c r="AH290" s="606">
        <v>0</v>
      </c>
      <c r="AI290" s="739">
        <v>0</v>
      </c>
    </row>
    <row r="291" spans="1:35">
      <c r="A291"/>
      <c r="B291" s="654" t="s">
        <v>1051</v>
      </c>
      <c r="C291" s="648" t="s">
        <v>1221</v>
      </c>
      <c r="D291" s="639">
        <v>0</v>
      </c>
      <c r="E291">
        <v>0</v>
      </c>
      <c r="F291">
        <v>0</v>
      </c>
      <c r="G291" s="727">
        <v>0</v>
      </c>
      <c r="H291"/>
      <c r="I291" s="661" t="s">
        <v>1051</v>
      </c>
      <c r="J291" s="648" t="s">
        <v>1221</v>
      </c>
      <c r="K291" s="639">
        <v>0</v>
      </c>
      <c r="L291">
        <v>0</v>
      </c>
      <c r="M291">
        <v>0</v>
      </c>
      <c r="N291" s="727">
        <v>0</v>
      </c>
      <c r="O291"/>
      <c r="P291" s="642" t="s">
        <v>1051</v>
      </c>
      <c r="Q291" s="648" t="s">
        <v>1221</v>
      </c>
      <c r="R291" s="639">
        <v>0</v>
      </c>
      <c r="S291">
        <v>0</v>
      </c>
      <c r="T291">
        <v>0</v>
      </c>
      <c r="U291" s="727">
        <v>0</v>
      </c>
      <c r="V291"/>
      <c r="W291" s="667" t="s">
        <v>1051</v>
      </c>
      <c r="X291" s="648" t="s">
        <v>1221</v>
      </c>
      <c r="Y291" s="639">
        <v>0</v>
      </c>
      <c r="Z291">
        <v>0</v>
      </c>
      <c r="AA291">
        <v>0</v>
      </c>
      <c r="AB291" s="727">
        <v>0</v>
      </c>
      <c r="AC291"/>
      <c r="AD291" s="673" t="s">
        <v>1051</v>
      </c>
      <c r="AE291" s="648" t="s">
        <v>1221</v>
      </c>
      <c r="AF291" s="639">
        <v>0</v>
      </c>
      <c r="AG291">
        <v>0</v>
      </c>
      <c r="AH291">
        <v>0</v>
      </c>
      <c r="AI291" s="727">
        <v>0</v>
      </c>
    </row>
    <row r="292" spans="1:35">
      <c r="A292"/>
      <c r="B292" s="656"/>
      <c r="C292" s="650" t="s">
        <v>917</v>
      </c>
      <c r="D292" s="639">
        <v>100397.45999999996</v>
      </c>
      <c r="E292">
        <v>0</v>
      </c>
      <c r="F292">
        <v>0</v>
      </c>
      <c r="G292" s="727">
        <v>100397.45999999996</v>
      </c>
      <c r="H292"/>
      <c r="I292" s="663"/>
      <c r="J292" s="650" t="s">
        <v>917</v>
      </c>
      <c r="K292" s="639">
        <v>0</v>
      </c>
      <c r="L292">
        <v>0</v>
      </c>
      <c r="M292">
        <v>0</v>
      </c>
      <c r="N292" s="727">
        <v>0</v>
      </c>
      <c r="O292"/>
      <c r="P292" s="644"/>
      <c r="Q292" s="650" t="s">
        <v>917</v>
      </c>
      <c r="R292" s="639">
        <v>0</v>
      </c>
      <c r="S292">
        <v>0</v>
      </c>
      <c r="T292">
        <v>0</v>
      </c>
      <c r="U292" s="727">
        <v>0</v>
      </c>
      <c r="V292"/>
      <c r="W292" s="669"/>
      <c r="X292" s="650" t="s">
        <v>917</v>
      </c>
      <c r="Y292" s="639">
        <v>0</v>
      </c>
      <c r="Z292">
        <v>0</v>
      </c>
      <c r="AA292">
        <v>0</v>
      </c>
      <c r="AB292" s="727">
        <v>0</v>
      </c>
      <c r="AC292"/>
      <c r="AD292" s="675"/>
      <c r="AE292" s="650" t="s">
        <v>917</v>
      </c>
      <c r="AF292" s="639">
        <v>0</v>
      </c>
      <c r="AG292">
        <v>0</v>
      </c>
      <c r="AH292">
        <v>0</v>
      </c>
      <c r="AI292" s="727">
        <v>0</v>
      </c>
    </row>
    <row r="293" spans="1:35">
      <c r="A293"/>
      <c r="B293" s="656"/>
      <c r="C293" s="650" t="s">
        <v>1222</v>
      </c>
      <c r="D293" s="639">
        <v>0</v>
      </c>
      <c r="E293">
        <v>0</v>
      </c>
      <c r="F293">
        <v>0</v>
      </c>
      <c r="G293" s="727">
        <v>0</v>
      </c>
      <c r="H293"/>
      <c r="I293" s="663"/>
      <c r="J293" s="650" t="s">
        <v>1222</v>
      </c>
      <c r="K293" s="639">
        <v>0</v>
      </c>
      <c r="L293">
        <v>0</v>
      </c>
      <c r="M293">
        <v>0</v>
      </c>
      <c r="N293" s="727">
        <v>0</v>
      </c>
      <c r="O293"/>
      <c r="P293" s="644"/>
      <c r="Q293" s="650" t="s">
        <v>1222</v>
      </c>
      <c r="R293" s="639">
        <v>0</v>
      </c>
      <c r="S293">
        <v>0</v>
      </c>
      <c r="T293">
        <v>0</v>
      </c>
      <c r="U293" s="727">
        <v>0</v>
      </c>
      <c r="V293"/>
      <c r="W293" s="669"/>
      <c r="X293" s="650" t="s">
        <v>1222</v>
      </c>
      <c r="Y293" s="639">
        <v>0</v>
      </c>
      <c r="Z293">
        <v>0</v>
      </c>
      <c r="AA293">
        <v>0</v>
      </c>
      <c r="AB293" s="727">
        <v>0</v>
      </c>
      <c r="AC293"/>
      <c r="AD293" s="675"/>
      <c r="AE293" s="650" t="s">
        <v>1222</v>
      </c>
      <c r="AF293" s="639">
        <v>0</v>
      </c>
      <c r="AG293">
        <v>0</v>
      </c>
      <c r="AH293">
        <v>0</v>
      </c>
      <c r="AI293" s="727">
        <v>0</v>
      </c>
    </row>
    <row r="294" spans="1:35">
      <c r="A294"/>
      <c r="B294" s="656"/>
      <c r="C294" s="650" t="s">
        <v>1223</v>
      </c>
      <c r="D294" s="639">
        <v>0</v>
      </c>
      <c r="E294">
        <v>0</v>
      </c>
      <c r="F294">
        <v>0</v>
      </c>
      <c r="G294" s="727">
        <v>0</v>
      </c>
      <c r="H294"/>
      <c r="I294" s="663"/>
      <c r="J294" s="650" t="s">
        <v>1223</v>
      </c>
      <c r="K294" s="639">
        <v>0</v>
      </c>
      <c r="L294">
        <v>0</v>
      </c>
      <c r="M294">
        <v>0</v>
      </c>
      <c r="N294" s="727">
        <v>0</v>
      </c>
      <c r="O294"/>
      <c r="P294" s="644"/>
      <c r="Q294" s="650" t="s">
        <v>1223</v>
      </c>
      <c r="R294" s="639">
        <v>0</v>
      </c>
      <c r="S294">
        <v>0</v>
      </c>
      <c r="T294">
        <v>0</v>
      </c>
      <c r="U294" s="727">
        <v>0</v>
      </c>
      <c r="V294"/>
      <c r="W294" s="669"/>
      <c r="X294" s="650" t="s">
        <v>1223</v>
      </c>
      <c r="Y294" s="639">
        <v>0</v>
      </c>
      <c r="Z294">
        <v>0</v>
      </c>
      <c r="AA294">
        <v>0</v>
      </c>
      <c r="AB294" s="727">
        <v>0</v>
      </c>
      <c r="AC294"/>
      <c r="AD294" s="675"/>
      <c r="AE294" s="650" t="s">
        <v>1223</v>
      </c>
      <c r="AF294" s="639">
        <v>0</v>
      </c>
      <c r="AG294">
        <v>0</v>
      </c>
      <c r="AH294">
        <v>0</v>
      </c>
      <c r="AI294" s="727">
        <v>0</v>
      </c>
    </row>
    <row r="295" spans="1:35">
      <c r="A295"/>
      <c r="B295" s="656"/>
      <c r="C295" s="650" t="s">
        <v>1224</v>
      </c>
      <c r="D295" s="639">
        <v>0</v>
      </c>
      <c r="E295">
        <v>0</v>
      </c>
      <c r="F295">
        <v>0</v>
      </c>
      <c r="G295" s="727">
        <v>0</v>
      </c>
      <c r="H295"/>
      <c r="I295" s="663"/>
      <c r="J295" s="650" t="s">
        <v>1224</v>
      </c>
      <c r="K295" s="639">
        <v>0</v>
      </c>
      <c r="L295">
        <v>0</v>
      </c>
      <c r="M295">
        <v>0</v>
      </c>
      <c r="N295" s="727">
        <v>0</v>
      </c>
      <c r="O295"/>
      <c r="P295" s="644"/>
      <c r="Q295" s="650" t="s">
        <v>1224</v>
      </c>
      <c r="R295" s="639">
        <v>0</v>
      </c>
      <c r="S295">
        <v>0</v>
      </c>
      <c r="T295">
        <v>0</v>
      </c>
      <c r="U295" s="727">
        <v>0</v>
      </c>
      <c r="V295"/>
      <c r="W295" s="669"/>
      <c r="X295" s="650" t="s">
        <v>1224</v>
      </c>
      <c r="Y295" s="639">
        <v>0</v>
      </c>
      <c r="Z295">
        <v>0</v>
      </c>
      <c r="AA295">
        <v>0</v>
      </c>
      <c r="AB295" s="727">
        <v>0</v>
      </c>
      <c r="AC295"/>
      <c r="AD295" s="675"/>
      <c r="AE295" s="650" t="s">
        <v>1224</v>
      </c>
      <c r="AF295" s="639">
        <v>0</v>
      </c>
      <c r="AG295">
        <v>0</v>
      </c>
      <c r="AH295">
        <v>0</v>
      </c>
      <c r="AI295" s="727">
        <v>0</v>
      </c>
    </row>
    <row r="296" spans="1:35">
      <c r="A296"/>
      <c r="B296" s="656"/>
      <c r="C296" s="650" t="s">
        <v>918</v>
      </c>
      <c r="D296" s="639">
        <v>0</v>
      </c>
      <c r="E296">
        <v>0</v>
      </c>
      <c r="F296">
        <v>0</v>
      </c>
      <c r="G296" s="727">
        <v>0</v>
      </c>
      <c r="H296"/>
      <c r="I296" s="663"/>
      <c r="J296" s="650" t="s">
        <v>918</v>
      </c>
      <c r="K296" s="639">
        <v>0</v>
      </c>
      <c r="L296">
        <v>0</v>
      </c>
      <c r="M296">
        <v>0</v>
      </c>
      <c r="N296" s="727">
        <v>0</v>
      </c>
      <c r="O296"/>
      <c r="P296" s="644"/>
      <c r="Q296" s="650" t="s">
        <v>918</v>
      </c>
      <c r="R296" s="639">
        <v>0</v>
      </c>
      <c r="S296">
        <v>0</v>
      </c>
      <c r="T296">
        <v>0</v>
      </c>
      <c r="U296" s="727">
        <v>0</v>
      </c>
      <c r="V296"/>
      <c r="W296" s="669"/>
      <c r="X296" s="650" t="s">
        <v>918</v>
      </c>
      <c r="Y296" s="639">
        <v>0</v>
      </c>
      <c r="Z296">
        <v>0</v>
      </c>
      <c r="AA296">
        <v>0</v>
      </c>
      <c r="AB296" s="727">
        <v>0</v>
      </c>
      <c r="AC296"/>
      <c r="AD296" s="675"/>
      <c r="AE296" s="650" t="s">
        <v>918</v>
      </c>
      <c r="AF296" s="639">
        <v>0</v>
      </c>
      <c r="AG296">
        <v>0</v>
      </c>
      <c r="AH296">
        <v>0</v>
      </c>
      <c r="AI296" s="727">
        <v>0</v>
      </c>
    </row>
    <row r="297" spans="1:35">
      <c r="A297"/>
      <c r="B297" s="656"/>
      <c r="C297" s="650" t="s">
        <v>1225</v>
      </c>
      <c r="D297" s="639">
        <v>0</v>
      </c>
      <c r="E297">
        <v>0</v>
      </c>
      <c r="F297">
        <v>0</v>
      </c>
      <c r="G297" s="727">
        <v>0</v>
      </c>
      <c r="H297"/>
      <c r="I297" s="663"/>
      <c r="J297" s="650" t="s">
        <v>1225</v>
      </c>
      <c r="K297" s="639">
        <v>0</v>
      </c>
      <c r="L297">
        <v>0</v>
      </c>
      <c r="M297">
        <v>0</v>
      </c>
      <c r="N297" s="727">
        <v>0</v>
      </c>
      <c r="O297"/>
      <c r="P297" s="644"/>
      <c r="Q297" s="650" t="s">
        <v>1225</v>
      </c>
      <c r="R297" s="639">
        <v>0</v>
      </c>
      <c r="S297">
        <v>0</v>
      </c>
      <c r="T297">
        <v>0</v>
      </c>
      <c r="U297" s="727">
        <v>0</v>
      </c>
      <c r="V297"/>
      <c r="W297" s="669"/>
      <c r="X297" s="650" t="s">
        <v>1225</v>
      </c>
      <c r="Y297" s="639">
        <v>0</v>
      </c>
      <c r="Z297">
        <v>0</v>
      </c>
      <c r="AA297">
        <v>0</v>
      </c>
      <c r="AB297" s="727">
        <v>0</v>
      </c>
      <c r="AC297"/>
      <c r="AD297" s="675"/>
      <c r="AE297" s="650" t="s">
        <v>1225</v>
      </c>
      <c r="AF297" s="639">
        <v>0</v>
      </c>
      <c r="AG297">
        <v>0</v>
      </c>
      <c r="AH297">
        <v>0</v>
      </c>
      <c r="AI297" s="727">
        <v>0</v>
      </c>
    </row>
    <row r="298" spans="1:35" ht="13.8" thickBot="1">
      <c r="A298"/>
      <c r="B298" s="655"/>
      <c r="C298" s="649" t="s">
        <v>919</v>
      </c>
      <c r="D298" s="639">
        <v>0</v>
      </c>
      <c r="E298">
        <v>0</v>
      </c>
      <c r="F298">
        <v>0</v>
      </c>
      <c r="G298" s="727">
        <v>0</v>
      </c>
      <c r="H298"/>
      <c r="I298" s="662"/>
      <c r="J298" s="649" t="s">
        <v>919</v>
      </c>
      <c r="K298" s="639">
        <v>0</v>
      </c>
      <c r="L298">
        <v>0</v>
      </c>
      <c r="M298">
        <v>0</v>
      </c>
      <c r="N298" s="727">
        <v>0</v>
      </c>
      <c r="O298"/>
      <c r="P298" s="643"/>
      <c r="Q298" s="649" t="s">
        <v>919</v>
      </c>
      <c r="R298" s="639">
        <v>0</v>
      </c>
      <c r="S298">
        <v>0</v>
      </c>
      <c r="T298">
        <v>0</v>
      </c>
      <c r="U298" s="727">
        <v>0</v>
      </c>
      <c r="V298"/>
      <c r="W298" s="668"/>
      <c r="X298" s="649" t="s">
        <v>919</v>
      </c>
      <c r="Y298" s="639">
        <v>0</v>
      </c>
      <c r="Z298">
        <v>0</v>
      </c>
      <c r="AA298">
        <v>0</v>
      </c>
      <c r="AB298" s="727">
        <v>0</v>
      </c>
      <c r="AC298"/>
      <c r="AD298" s="674"/>
      <c r="AE298" s="649" t="s">
        <v>919</v>
      </c>
      <c r="AF298" s="639">
        <v>0</v>
      </c>
      <c r="AG298">
        <v>0</v>
      </c>
      <c r="AH298">
        <v>0</v>
      </c>
      <c r="AI298" s="727">
        <v>0</v>
      </c>
    </row>
    <row r="299" spans="1:35" ht="13.8" thickBot="1">
      <c r="A299"/>
      <c r="B299" s="657" t="s">
        <v>1404</v>
      </c>
      <c r="C299" s="658"/>
      <c r="D299" s="608">
        <v>100397.45999999996</v>
      </c>
      <c r="E299" s="603">
        <v>0</v>
      </c>
      <c r="F299" s="603">
        <v>0</v>
      </c>
      <c r="G299" s="737">
        <v>100397.45999999996</v>
      </c>
      <c r="H299"/>
      <c r="I299" s="664" t="s">
        <v>1404</v>
      </c>
      <c r="J299" s="665"/>
      <c r="K299" s="659">
        <v>0</v>
      </c>
      <c r="L299" s="728">
        <v>0</v>
      </c>
      <c r="M299" s="728">
        <v>0</v>
      </c>
      <c r="N299" s="729">
        <v>0</v>
      </c>
      <c r="O299"/>
      <c r="P299" s="645" t="s">
        <v>1404</v>
      </c>
      <c r="Q299" s="646"/>
      <c r="R299" s="612">
        <v>0</v>
      </c>
      <c r="S299" s="604">
        <v>0</v>
      </c>
      <c r="T299" s="604">
        <v>0</v>
      </c>
      <c r="U299" s="736">
        <v>0</v>
      </c>
      <c r="V299"/>
      <c r="W299" s="670" t="s">
        <v>1404</v>
      </c>
      <c r="X299" s="671"/>
      <c r="Y299" s="613">
        <v>0</v>
      </c>
      <c r="Z299" s="605">
        <v>0</v>
      </c>
      <c r="AA299" s="605">
        <v>0</v>
      </c>
      <c r="AB299" s="738">
        <v>0</v>
      </c>
      <c r="AC299"/>
      <c r="AD299" s="676" t="s">
        <v>1404</v>
      </c>
      <c r="AE299" s="677"/>
      <c r="AF299" s="614">
        <v>0</v>
      </c>
      <c r="AG299" s="606">
        <v>0</v>
      </c>
      <c r="AH299" s="606">
        <v>0</v>
      </c>
      <c r="AI299" s="739">
        <v>0</v>
      </c>
    </row>
    <row r="300" spans="1:35">
      <c r="A300"/>
      <c r="B300" s="654" t="s">
        <v>1052</v>
      </c>
      <c r="C300" s="648" t="s">
        <v>920</v>
      </c>
      <c r="D300" s="639">
        <v>0</v>
      </c>
      <c r="E300">
        <v>0</v>
      </c>
      <c r="F300">
        <v>0</v>
      </c>
      <c r="G300" s="727">
        <v>0</v>
      </c>
      <c r="H300"/>
      <c r="I300" s="661" t="s">
        <v>1052</v>
      </c>
      <c r="J300" s="648" t="s">
        <v>920</v>
      </c>
      <c r="K300" s="639">
        <v>0</v>
      </c>
      <c r="L300">
        <v>0</v>
      </c>
      <c r="M300">
        <v>0</v>
      </c>
      <c r="N300" s="727">
        <v>0</v>
      </c>
      <c r="O300"/>
      <c r="P300" s="642" t="s">
        <v>1052</v>
      </c>
      <c r="Q300" s="648" t="s">
        <v>920</v>
      </c>
      <c r="R300" s="639">
        <v>0</v>
      </c>
      <c r="S300">
        <v>0</v>
      </c>
      <c r="T300">
        <v>0</v>
      </c>
      <c r="U300" s="727">
        <v>0</v>
      </c>
      <c r="V300"/>
      <c r="W300" s="667" t="s">
        <v>1052</v>
      </c>
      <c r="X300" s="648" t="s">
        <v>920</v>
      </c>
      <c r="Y300" s="639">
        <v>0</v>
      </c>
      <c r="Z300">
        <v>0</v>
      </c>
      <c r="AA300">
        <v>0</v>
      </c>
      <c r="AB300" s="727">
        <v>0</v>
      </c>
      <c r="AC300"/>
      <c r="AD300" s="673" t="s">
        <v>1052</v>
      </c>
      <c r="AE300" s="648" t="s">
        <v>920</v>
      </c>
      <c r="AF300" s="639">
        <v>0</v>
      </c>
      <c r="AG300">
        <v>0</v>
      </c>
      <c r="AH300">
        <v>0</v>
      </c>
      <c r="AI300" s="727">
        <v>0</v>
      </c>
    </row>
    <row r="301" spans="1:35">
      <c r="A301"/>
      <c r="B301" s="656"/>
      <c r="C301" s="650" t="s">
        <v>921</v>
      </c>
      <c r="D301" s="639">
        <v>4544202.2500000093</v>
      </c>
      <c r="E301">
        <v>0</v>
      </c>
      <c r="F301">
        <v>0</v>
      </c>
      <c r="G301" s="727">
        <v>4544202.2500000093</v>
      </c>
      <c r="H301"/>
      <c r="I301" s="663"/>
      <c r="J301" s="650" t="s">
        <v>921</v>
      </c>
      <c r="K301" s="639">
        <v>4300</v>
      </c>
      <c r="L301">
        <v>0</v>
      </c>
      <c r="M301">
        <v>0</v>
      </c>
      <c r="N301" s="727">
        <v>4300</v>
      </c>
      <c r="O301"/>
      <c r="P301" s="644"/>
      <c r="Q301" s="650" t="s">
        <v>921</v>
      </c>
      <c r="R301" s="639">
        <v>1072843.7700000047</v>
      </c>
      <c r="S301">
        <v>0</v>
      </c>
      <c r="T301">
        <v>0</v>
      </c>
      <c r="U301" s="727">
        <v>1072843.7700000047</v>
      </c>
      <c r="V301"/>
      <c r="W301" s="669"/>
      <c r="X301" s="650" t="s">
        <v>921</v>
      </c>
      <c r="Y301" s="639">
        <v>0</v>
      </c>
      <c r="Z301">
        <v>0</v>
      </c>
      <c r="AA301">
        <v>0</v>
      </c>
      <c r="AB301" s="727">
        <v>0</v>
      </c>
      <c r="AC301"/>
      <c r="AD301" s="675"/>
      <c r="AE301" s="650" t="s">
        <v>921</v>
      </c>
      <c r="AF301" s="639">
        <v>24193285.430000003</v>
      </c>
      <c r="AG301">
        <v>0</v>
      </c>
      <c r="AH301">
        <v>0</v>
      </c>
      <c r="AI301" s="727">
        <v>24193285.430000003</v>
      </c>
    </row>
    <row r="302" spans="1:35">
      <c r="A302"/>
      <c r="B302" s="656"/>
      <c r="C302" s="650" t="s">
        <v>922</v>
      </c>
      <c r="D302" s="639">
        <v>771.4999999999709</v>
      </c>
      <c r="E302">
        <v>0</v>
      </c>
      <c r="F302">
        <v>0</v>
      </c>
      <c r="G302" s="727">
        <v>771.4999999999709</v>
      </c>
      <c r="H302"/>
      <c r="I302" s="663"/>
      <c r="J302" s="650" t="s">
        <v>922</v>
      </c>
      <c r="K302" s="639">
        <v>0</v>
      </c>
      <c r="L302">
        <v>0</v>
      </c>
      <c r="M302">
        <v>0</v>
      </c>
      <c r="N302" s="727">
        <v>0</v>
      </c>
      <c r="O302"/>
      <c r="P302" s="644"/>
      <c r="Q302" s="650" t="s">
        <v>922</v>
      </c>
      <c r="R302" s="639">
        <v>-771.5</v>
      </c>
      <c r="S302">
        <v>0</v>
      </c>
      <c r="T302">
        <v>0</v>
      </c>
      <c r="U302" s="727">
        <v>-771.5</v>
      </c>
      <c r="V302"/>
      <c r="W302" s="669"/>
      <c r="X302" s="650" t="s">
        <v>922</v>
      </c>
      <c r="Y302" s="639">
        <v>0</v>
      </c>
      <c r="Z302">
        <v>0</v>
      </c>
      <c r="AA302">
        <v>0</v>
      </c>
      <c r="AB302" s="727">
        <v>0</v>
      </c>
      <c r="AC302"/>
      <c r="AD302" s="675"/>
      <c r="AE302" s="650" t="s">
        <v>922</v>
      </c>
      <c r="AF302" s="639">
        <v>0</v>
      </c>
      <c r="AG302">
        <v>0</v>
      </c>
      <c r="AH302">
        <v>0</v>
      </c>
      <c r="AI302" s="727">
        <v>0</v>
      </c>
    </row>
    <row r="303" spans="1:35">
      <c r="A303"/>
      <c r="B303" s="656"/>
      <c r="C303" s="650" t="s">
        <v>923</v>
      </c>
      <c r="D303" s="639">
        <v>-197967.94000000041</v>
      </c>
      <c r="E303">
        <v>0</v>
      </c>
      <c r="F303">
        <v>0</v>
      </c>
      <c r="G303" s="727">
        <v>-197967.94000000041</v>
      </c>
      <c r="H303"/>
      <c r="I303" s="663"/>
      <c r="J303" s="650" t="s">
        <v>923</v>
      </c>
      <c r="K303" s="639">
        <v>0</v>
      </c>
      <c r="L303">
        <v>0</v>
      </c>
      <c r="M303">
        <v>0</v>
      </c>
      <c r="N303" s="727">
        <v>0</v>
      </c>
      <c r="O303"/>
      <c r="P303" s="644"/>
      <c r="Q303" s="650" t="s">
        <v>923</v>
      </c>
      <c r="R303" s="639">
        <v>-313463.46999999974</v>
      </c>
      <c r="S303">
        <v>0</v>
      </c>
      <c r="T303">
        <v>0</v>
      </c>
      <c r="U303" s="727">
        <v>-313463.46999999974</v>
      </c>
      <c r="V303"/>
      <c r="W303" s="669"/>
      <c r="X303" s="650" t="s">
        <v>923</v>
      </c>
      <c r="Y303" s="639">
        <v>0</v>
      </c>
      <c r="Z303">
        <v>0</v>
      </c>
      <c r="AA303">
        <v>0</v>
      </c>
      <c r="AB303" s="727">
        <v>0</v>
      </c>
      <c r="AC303"/>
      <c r="AD303" s="675"/>
      <c r="AE303" s="650" t="s">
        <v>923</v>
      </c>
      <c r="AF303" s="639">
        <v>0</v>
      </c>
      <c r="AG303">
        <v>0</v>
      </c>
      <c r="AH303">
        <v>0</v>
      </c>
      <c r="AI303" s="727">
        <v>0</v>
      </c>
    </row>
    <row r="304" spans="1:35">
      <c r="A304"/>
      <c r="B304" s="656"/>
      <c r="C304" s="650" t="s">
        <v>1226</v>
      </c>
      <c r="D304" s="639">
        <v>0</v>
      </c>
      <c r="E304">
        <v>0</v>
      </c>
      <c r="F304">
        <v>0</v>
      </c>
      <c r="G304" s="727">
        <v>0</v>
      </c>
      <c r="H304"/>
      <c r="I304" s="663"/>
      <c r="J304" s="650" t="s">
        <v>1226</v>
      </c>
      <c r="K304" s="639">
        <v>0</v>
      </c>
      <c r="L304">
        <v>0</v>
      </c>
      <c r="M304">
        <v>0</v>
      </c>
      <c r="N304" s="727">
        <v>0</v>
      </c>
      <c r="O304"/>
      <c r="P304" s="644"/>
      <c r="Q304" s="650" t="s">
        <v>1226</v>
      </c>
      <c r="R304" s="639">
        <v>0</v>
      </c>
      <c r="S304">
        <v>0</v>
      </c>
      <c r="T304">
        <v>0</v>
      </c>
      <c r="U304" s="727">
        <v>0</v>
      </c>
      <c r="V304"/>
      <c r="W304" s="669"/>
      <c r="X304" s="650" t="s">
        <v>1226</v>
      </c>
      <c r="Y304" s="639">
        <v>0</v>
      </c>
      <c r="Z304">
        <v>0</v>
      </c>
      <c r="AA304">
        <v>0</v>
      </c>
      <c r="AB304" s="727">
        <v>0</v>
      </c>
      <c r="AC304"/>
      <c r="AD304" s="675"/>
      <c r="AE304" s="650" t="s">
        <v>1226</v>
      </c>
      <c r="AF304" s="639">
        <v>0</v>
      </c>
      <c r="AG304">
        <v>0</v>
      </c>
      <c r="AH304">
        <v>0</v>
      </c>
      <c r="AI304" s="727">
        <v>0</v>
      </c>
    </row>
    <row r="305" spans="1:35">
      <c r="A305"/>
      <c r="B305" s="656"/>
      <c r="C305" s="650" t="s">
        <v>924</v>
      </c>
      <c r="D305" s="639">
        <v>1.4551915228366852E-11</v>
      </c>
      <c r="E305">
        <v>0</v>
      </c>
      <c r="F305">
        <v>0</v>
      </c>
      <c r="G305" s="727">
        <v>1.4551915228366852E-11</v>
      </c>
      <c r="H305"/>
      <c r="I305" s="663"/>
      <c r="J305" s="650" t="s">
        <v>924</v>
      </c>
      <c r="K305" s="639">
        <v>0</v>
      </c>
      <c r="L305">
        <v>0</v>
      </c>
      <c r="M305">
        <v>0</v>
      </c>
      <c r="N305" s="727">
        <v>0</v>
      </c>
      <c r="O305"/>
      <c r="P305" s="644"/>
      <c r="Q305" s="650" t="s">
        <v>924</v>
      </c>
      <c r="R305" s="639">
        <v>0</v>
      </c>
      <c r="S305">
        <v>0</v>
      </c>
      <c r="T305">
        <v>0</v>
      </c>
      <c r="U305" s="727">
        <v>0</v>
      </c>
      <c r="V305"/>
      <c r="W305" s="669"/>
      <c r="X305" s="650" t="s">
        <v>924</v>
      </c>
      <c r="Y305" s="639">
        <v>0</v>
      </c>
      <c r="Z305">
        <v>0</v>
      </c>
      <c r="AA305">
        <v>0</v>
      </c>
      <c r="AB305" s="727">
        <v>0</v>
      </c>
      <c r="AC305"/>
      <c r="AD305" s="675"/>
      <c r="AE305" s="650" t="s">
        <v>924</v>
      </c>
      <c r="AF305" s="639">
        <v>0</v>
      </c>
      <c r="AG305">
        <v>0</v>
      </c>
      <c r="AH305">
        <v>0</v>
      </c>
      <c r="AI305" s="727">
        <v>0</v>
      </c>
    </row>
    <row r="306" spans="1:35" ht="13.8" thickBot="1">
      <c r="A306"/>
      <c r="B306" s="655"/>
      <c r="C306" s="649" t="s">
        <v>925</v>
      </c>
      <c r="D306" s="639">
        <v>0</v>
      </c>
      <c r="E306">
        <v>0</v>
      </c>
      <c r="F306">
        <v>0</v>
      </c>
      <c r="G306" s="727">
        <v>0</v>
      </c>
      <c r="H306"/>
      <c r="I306" s="662"/>
      <c r="J306" s="649" t="s">
        <v>925</v>
      </c>
      <c r="K306" s="639">
        <v>0</v>
      </c>
      <c r="L306">
        <v>0</v>
      </c>
      <c r="M306">
        <v>0</v>
      </c>
      <c r="N306" s="727">
        <v>0</v>
      </c>
      <c r="O306"/>
      <c r="P306" s="643"/>
      <c r="Q306" s="649" t="s">
        <v>925</v>
      </c>
      <c r="R306" s="639">
        <v>0</v>
      </c>
      <c r="S306">
        <v>0</v>
      </c>
      <c r="T306">
        <v>0</v>
      </c>
      <c r="U306" s="727">
        <v>0</v>
      </c>
      <c r="V306"/>
      <c r="W306" s="668"/>
      <c r="X306" s="649" t="s">
        <v>925</v>
      </c>
      <c r="Y306" s="639">
        <v>0</v>
      </c>
      <c r="Z306">
        <v>0</v>
      </c>
      <c r="AA306">
        <v>0</v>
      </c>
      <c r="AB306" s="727">
        <v>0</v>
      </c>
      <c r="AC306"/>
      <c r="AD306" s="674"/>
      <c r="AE306" s="649" t="s">
        <v>925</v>
      </c>
      <c r="AF306" s="639">
        <v>0</v>
      </c>
      <c r="AG306">
        <v>0</v>
      </c>
      <c r="AH306">
        <v>0</v>
      </c>
      <c r="AI306" s="727">
        <v>0</v>
      </c>
    </row>
    <row r="307" spans="1:35" ht="13.8" thickBot="1">
      <c r="A307"/>
      <c r="B307" s="657" t="s">
        <v>1405</v>
      </c>
      <c r="C307" s="658"/>
      <c r="D307" s="608">
        <v>4347005.8100000089</v>
      </c>
      <c r="E307" s="603">
        <v>0</v>
      </c>
      <c r="F307" s="603">
        <v>0</v>
      </c>
      <c r="G307" s="737">
        <v>4347005.8100000089</v>
      </c>
      <c r="H307"/>
      <c r="I307" s="664" t="s">
        <v>1405</v>
      </c>
      <c r="J307" s="665"/>
      <c r="K307" s="659">
        <v>4300</v>
      </c>
      <c r="L307" s="728">
        <v>0</v>
      </c>
      <c r="M307" s="728">
        <v>0</v>
      </c>
      <c r="N307" s="729">
        <v>4300</v>
      </c>
      <c r="O307"/>
      <c r="P307" s="645" t="s">
        <v>1405</v>
      </c>
      <c r="Q307" s="646"/>
      <c r="R307" s="612">
        <v>758608.80000000494</v>
      </c>
      <c r="S307" s="604">
        <v>0</v>
      </c>
      <c r="T307" s="604">
        <v>0</v>
      </c>
      <c r="U307" s="736">
        <v>758608.80000000494</v>
      </c>
      <c r="V307"/>
      <c r="W307" s="670" t="s">
        <v>1405</v>
      </c>
      <c r="X307" s="671"/>
      <c r="Y307" s="613">
        <v>0</v>
      </c>
      <c r="Z307" s="605">
        <v>0</v>
      </c>
      <c r="AA307" s="605">
        <v>0</v>
      </c>
      <c r="AB307" s="738">
        <v>0</v>
      </c>
      <c r="AC307"/>
      <c r="AD307" s="676" t="s">
        <v>1405</v>
      </c>
      <c r="AE307" s="677"/>
      <c r="AF307" s="614">
        <v>24193285.430000003</v>
      </c>
      <c r="AG307" s="606">
        <v>0</v>
      </c>
      <c r="AH307" s="606">
        <v>0</v>
      </c>
      <c r="AI307" s="739">
        <v>24193285.430000003</v>
      </c>
    </row>
    <row r="308" spans="1:35">
      <c r="A308"/>
      <c r="B308" s="654" t="s">
        <v>1053</v>
      </c>
      <c r="C308" s="648" t="s">
        <v>926</v>
      </c>
      <c r="D308" s="639">
        <v>0</v>
      </c>
      <c r="E308">
        <v>0</v>
      </c>
      <c r="F308">
        <v>0</v>
      </c>
      <c r="G308" s="727">
        <v>0</v>
      </c>
      <c r="H308"/>
      <c r="I308" s="661" t="s">
        <v>1053</v>
      </c>
      <c r="J308" s="648" t="s">
        <v>926</v>
      </c>
      <c r="K308" s="639">
        <v>0</v>
      </c>
      <c r="L308">
        <v>0</v>
      </c>
      <c r="M308">
        <v>0</v>
      </c>
      <c r="N308" s="727">
        <v>0</v>
      </c>
      <c r="O308"/>
      <c r="P308" s="642" t="s">
        <v>1053</v>
      </c>
      <c r="Q308" s="648" t="s">
        <v>926</v>
      </c>
      <c r="R308" s="639">
        <v>0</v>
      </c>
      <c r="S308">
        <v>0</v>
      </c>
      <c r="T308">
        <v>0</v>
      </c>
      <c r="U308" s="727">
        <v>0</v>
      </c>
      <c r="V308"/>
      <c r="W308" s="667" t="s">
        <v>1053</v>
      </c>
      <c r="X308" s="648" t="s">
        <v>926</v>
      </c>
      <c r="Y308" s="639">
        <v>0</v>
      </c>
      <c r="Z308">
        <v>0</v>
      </c>
      <c r="AA308">
        <v>0</v>
      </c>
      <c r="AB308" s="727">
        <v>0</v>
      </c>
      <c r="AC308"/>
      <c r="AD308" s="673" t="s">
        <v>1053</v>
      </c>
      <c r="AE308" s="648" t="s">
        <v>926</v>
      </c>
      <c r="AF308" s="639">
        <v>0</v>
      </c>
      <c r="AG308">
        <v>0</v>
      </c>
      <c r="AH308">
        <v>0</v>
      </c>
      <c r="AI308" s="727">
        <v>0</v>
      </c>
    </row>
    <row r="309" spans="1:35">
      <c r="A309"/>
      <c r="B309" s="656"/>
      <c r="C309" s="650" t="s">
        <v>930</v>
      </c>
      <c r="D309" s="639">
        <v>0</v>
      </c>
      <c r="E309">
        <v>0</v>
      </c>
      <c r="F309">
        <v>0</v>
      </c>
      <c r="G309" s="727">
        <v>0</v>
      </c>
      <c r="H309"/>
      <c r="I309" s="663"/>
      <c r="J309" s="650" t="s">
        <v>930</v>
      </c>
      <c r="K309" s="639">
        <v>0</v>
      </c>
      <c r="L309">
        <v>0</v>
      </c>
      <c r="M309">
        <v>0</v>
      </c>
      <c r="N309" s="727">
        <v>0</v>
      </c>
      <c r="O309"/>
      <c r="P309" s="644"/>
      <c r="Q309" s="650" t="s">
        <v>930</v>
      </c>
      <c r="R309" s="639">
        <v>0</v>
      </c>
      <c r="S309">
        <v>0</v>
      </c>
      <c r="T309">
        <v>0</v>
      </c>
      <c r="U309" s="727">
        <v>0</v>
      </c>
      <c r="V309"/>
      <c r="W309" s="669"/>
      <c r="X309" s="650" t="s">
        <v>930</v>
      </c>
      <c r="Y309" s="639">
        <v>0</v>
      </c>
      <c r="Z309">
        <v>0</v>
      </c>
      <c r="AA309">
        <v>0</v>
      </c>
      <c r="AB309" s="727">
        <v>0</v>
      </c>
      <c r="AC309"/>
      <c r="AD309" s="675"/>
      <c r="AE309" s="650" t="s">
        <v>930</v>
      </c>
      <c r="AF309" s="639">
        <v>0</v>
      </c>
      <c r="AG309">
        <v>0</v>
      </c>
      <c r="AH309">
        <v>0</v>
      </c>
      <c r="AI309" s="727">
        <v>0</v>
      </c>
    </row>
    <row r="310" spans="1:35">
      <c r="A310"/>
      <c r="B310" s="656"/>
      <c r="C310" s="650" t="s">
        <v>293</v>
      </c>
      <c r="D310" s="639">
        <v>0</v>
      </c>
      <c r="E310">
        <v>0</v>
      </c>
      <c r="F310">
        <v>0</v>
      </c>
      <c r="G310" s="727">
        <v>0</v>
      </c>
      <c r="H310"/>
      <c r="I310" s="663"/>
      <c r="J310" s="650" t="s">
        <v>293</v>
      </c>
      <c r="K310" s="639">
        <v>0</v>
      </c>
      <c r="L310">
        <v>0</v>
      </c>
      <c r="M310">
        <v>0</v>
      </c>
      <c r="N310" s="727">
        <v>0</v>
      </c>
      <c r="O310"/>
      <c r="P310" s="644"/>
      <c r="Q310" s="650" t="s">
        <v>293</v>
      </c>
      <c r="R310" s="639">
        <v>0</v>
      </c>
      <c r="S310">
        <v>0</v>
      </c>
      <c r="T310">
        <v>0</v>
      </c>
      <c r="U310" s="727">
        <v>0</v>
      </c>
      <c r="V310"/>
      <c r="W310" s="669"/>
      <c r="X310" s="650" t="s">
        <v>293</v>
      </c>
      <c r="Y310" s="639">
        <v>0</v>
      </c>
      <c r="Z310">
        <v>0</v>
      </c>
      <c r="AA310">
        <v>0</v>
      </c>
      <c r="AB310" s="727">
        <v>0</v>
      </c>
      <c r="AC310"/>
      <c r="AD310" s="675"/>
      <c r="AE310" s="650" t="s">
        <v>293</v>
      </c>
      <c r="AF310" s="639">
        <v>0</v>
      </c>
      <c r="AG310">
        <v>0</v>
      </c>
      <c r="AH310">
        <v>0</v>
      </c>
      <c r="AI310" s="727">
        <v>0</v>
      </c>
    </row>
    <row r="311" spans="1:35">
      <c r="A311"/>
      <c r="B311" s="656"/>
      <c r="C311" s="650" t="s">
        <v>1227</v>
      </c>
      <c r="D311" s="639">
        <v>0</v>
      </c>
      <c r="E311">
        <v>0</v>
      </c>
      <c r="F311">
        <v>0</v>
      </c>
      <c r="G311" s="727">
        <v>0</v>
      </c>
      <c r="H311"/>
      <c r="I311" s="663"/>
      <c r="J311" s="650" t="s">
        <v>1227</v>
      </c>
      <c r="K311" s="639">
        <v>0</v>
      </c>
      <c r="L311">
        <v>0</v>
      </c>
      <c r="M311">
        <v>0</v>
      </c>
      <c r="N311" s="727">
        <v>0</v>
      </c>
      <c r="O311"/>
      <c r="P311" s="644"/>
      <c r="Q311" s="650" t="s">
        <v>1227</v>
      </c>
      <c r="R311" s="639">
        <v>0</v>
      </c>
      <c r="S311">
        <v>0</v>
      </c>
      <c r="T311">
        <v>0</v>
      </c>
      <c r="U311" s="727">
        <v>0</v>
      </c>
      <c r="V311"/>
      <c r="W311" s="669"/>
      <c r="X311" s="650" t="s">
        <v>1227</v>
      </c>
      <c r="Y311" s="639">
        <v>0</v>
      </c>
      <c r="Z311">
        <v>0</v>
      </c>
      <c r="AA311">
        <v>0</v>
      </c>
      <c r="AB311" s="727">
        <v>0</v>
      </c>
      <c r="AC311"/>
      <c r="AD311" s="675"/>
      <c r="AE311" s="650" t="s">
        <v>1227</v>
      </c>
      <c r="AF311" s="639">
        <v>0</v>
      </c>
      <c r="AG311">
        <v>0</v>
      </c>
      <c r="AH311">
        <v>0</v>
      </c>
      <c r="AI311" s="727">
        <v>0</v>
      </c>
    </row>
    <row r="312" spans="1:35">
      <c r="A312"/>
      <c r="B312" s="656"/>
      <c r="C312" s="650" t="s">
        <v>1228</v>
      </c>
      <c r="D312" s="639">
        <v>0</v>
      </c>
      <c r="E312">
        <v>0</v>
      </c>
      <c r="F312">
        <v>0</v>
      </c>
      <c r="G312" s="727">
        <v>0</v>
      </c>
      <c r="H312"/>
      <c r="I312" s="663"/>
      <c r="J312" s="650" t="s">
        <v>1228</v>
      </c>
      <c r="K312" s="639">
        <v>0</v>
      </c>
      <c r="L312">
        <v>0</v>
      </c>
      <c r="M312">
        <v>0</v>
      </c>
      <c r="N312" s="727">
        <v>0</v>
      </c>
      <c r="O312"/>
      <c r="P312" s="644"/>
      <c r="Q312" s="650" t="s">
        <v>1228</v>
      </c>
      <c r="R312" s="639">
        <v>0</v>
      </c>
      <c r="S312">
        <v>0</v>
      </c>
      <c r="T312">
        <v>0</v>
      </c>
      <c r="U312" s="727">
        <v>0</v>
      </c>
      <c r="V312"/>
      <c r="W312" s="669"/>
      <c r="X312" s="650" t="s">
        <v>1228</v>
      </c>
      <c r="Y312" s="639">
        <v>0</v>
      </c>
      <c r="Z312">
        <v>0</v>
      </c>
      <c r="AA312">
        <v>0</v>
      </c>
      <c r="AB312" s="727">
        <v>0</v>
      </c>
      <c r="AC312"/>
      <c r="AD312" s="675"/>
      <c r="AE312" s="650" t="s">
        <v>1228</v>
      </c>
      <c r="AF312" s="639">
        <v>0</v>
      </c>
      <c r="AG312">
        <v>0</v>
      </c>
      <c r="AH312">
        <v>0</v>
      </c>
      <c r="AI312" s="727">
        <v>0</v>
      </c>
    </row>
    <row r="313" spans="1:35">
      <c r="A313"/>
      <c r="B313" s="656"/>
      <c r="C313" s="650" t="s">
        <v>927</v>
      </c>
      <c r="D313" s="639">
        <v>0</v>
      </c>
      <c r="E313">
        <v>0</v>
      </c>
      <c r="F313">
        <v>0</v>
      </c>
      <c r="G313" s="727">
        <v>0</v>
      </c>
      <c r="H313"/>
      <c r="I313" s="663"/>
      <c r="J313" s="650" t="s">
        <v>927</v>
      </c>
      <c r="K313" s="639">
        <v>0</v>
      </c>
      <c r="L313">
        <v>0</v>
      </c>
      <c r="M313">
        <v>0</v>
      </c>
      <c r="N313" s="727">
        <v>0</v>
      </c>
      <c r="O313"/>
      <c r="P313" s="644"/>
      <c r="Q313" s="650" t="s">
        <v>927</v>
      </c>
      <c r="R313" s="639">
        <v>0</v>
      </c>
      <c r="S313">
        <v>0</v>
      </c>
      <c r="T313">
        <v>0</v>
      </c>
      <c r="U313" s="727">
        <v>0</v>
      </c>
      <c r="V313"/>
      <c r="W313" s="669"/>
      <c r="X313" s="650" t="s">
        <v>927</v>
      </c>
      <c r="Y313" s="639">
        <v>0</v>
      </c>
      <c r="Z313">
        <v>0</v>
      </c>
      <c r="AA313">
        <v>0</v>
      </c>
      <c r="AB313" s="727">
        <v>0</v>
      </c>
      <c r="AC313"/>
      <c r="AD313" s="675"/>
      <c r="AE313" s="650" t="s">
        <v>927</v>
      </c>
      <c r="AF313" s="639">
        <v>0</v>
      </c>
      <c r="AG313">
        <v>0</v>
      </c>
      <c r="AH313">
        <v>0</v>
      </c>
      <c r="AI313" s="727">
        <v>0</v>
      </c>
    </row>
    <row r="314" spans="1:35">
      <c r="A314"/>
      <c r="B314" s="656"/>
      <c r="C314" s="650" t="s">
        <v>928</v>
      </c>
      <c r="D314" s="639">
        <v>0</v>
      </c>
      <c r="E314">
        <v>0</v>
      </c>
      <c r="F314">
        <v>0</v>
      </c>
      <c r="G314" s="727">
        <v>0</v>
      </c>
      <c r="H314"/>
      <c r="I314" s="663"/>
      <c r="J314" s="650" t="s">
        <v>928</v>
      </c>
      <c r="K314" s="639">
        <v>0</v>
      </c>
      <c r="L314">
        <v>0</v>
      </c>
      <c r="M314">
        <v>0</v>
      </c>
      <c r="N314" s="727">
        <v>0</v>
      </c>
      <c r="O314"/>
      <c r="P314" s="644"/>
      <c r="Q314" s="650" t="s">
        <v>928</v>
      </c>
      <c r="R314" s="639">
        <v>0</v>
      </c>
      <c r="S314">
        <v>0</v>
      </c>
      <c r="T314">
        <v>0</v>
      </c>
      <c r="U314" s="727">
        <v>0</v>
      </c>
      <c r="V314"/>
      <c r="W314" s="669"/>
      <c r="X314" s="650" t="s">
        <v>928</v>
      </c>
      <c r="Y314" s="639">
        <v>0</v>
      </c>
      <c r="Z314">
        <v>0</v>
      </c>
      <c r="AA314">
        <v>0</v>
      </c>
      <c r="AB314" s="727">
        <v>0</v>
      </c>
      <c r="AC314"/>
      <c r="AD314" s="675"/>
      <c r="AE314" s="650" t="s">
        <v>928</v>
      </c>
      <c r="AF314" s="639">
        <v>0</v>
      </c>
      <c r="AG314">
        <v>0</v>
      </c>
      <c r="AH314">
        <v>0</v>
      </c>
      <c r="AI314" s="727">
        <v>0</v>
      </c>
    </row>
    <row r="315" spans="1:35" ht="13.8" thickBot="1">
      <c r="A315"/>
      <c r="B315" s="655"/>
      <c r="C315" s="649" t="s">
        <v>929</v>
      </c>
      <c r="D315" s="639">
        <v>0</v>
      </c>
      <c r="E315">
        <v>0</v>
      </c>
      <c r="F315">
        <v>0</v>
      </c>
      <c r="G315" s="727">
        <v>0</v>
      </c>
      <c r="H315"/>
      <c r="I315" s="662"/>
      <c r="J315" s="649" t="s">
        <v>929</v>
      </c>
      <c r="K315" s="639">
        <v>0</v>
      </c>
      <c r="L315">
        <v>0</v>
      </c>
      <c r="M315">
        <v>0</v>
      </c>
      <c r="N315" s="727">
        <v>0</v>
      </c>
      <c r="O315"/>
      <c r="P315" s="643"/>
      <c r="Q315" s="649" t="s">
        <v>929</v>
      </c>
      <c r="R315" s="639">
        <v>0</v>
      </c>
      <c r="S315">
        <v>0</v>
      </c>
      <c r="T315">
        <v>0</v>
      </c>
      <c r="U315" s="727">
        <v>0</v>
      </c>
      <c r="V315"/>
      <c r="W315" s="668"/>
      <c r="X315" s="649" t="s">
        <v>929</v>
      </c>
      <c r="Y315" s="639">
        <v>0</v>
      </c>
      <c r="Z315">
        <v>0</v>
      </c>
      <c r="AA315">
        <v>0</v>
      </c>
      <c r="AB315" s="727">
        <v>0</v>
      </c>
      <c r="AC315"/>
      <c r="AD315" s="674"/>
      <c r="AE315" s="649" t="s">
        <v>929</v>
      </c>
      <c r="AF315" s="639">
        <v>0</v>
      </c>
      <c r="AG315">
        <v>0</v>
      </c>
      <c r="AH315">
        <v>0</v>
      </c>
      <c r="AI315" s="727">
        <v>0</v>
      </c>
    </row>
    <row r="316" spans="1:35" ht="13.8" thickBot="1">
      <c r="A316"/>
      <c r="B316" s="657" t="s">
        <v>1406</v>
      </c>
      <c r="C316" s="658"/>
      <c r="D316" s="608">
        <v>0</v>
      </c>
      <c r="E316" s="603">
        <v>0</v>
      </c>
      <c r="F316" s="603">
        <v>0</v>
      </c>
      <c r="G316" s="737">
        <v>0</v>
      </c>
      <c r="H316"/>
      <c r="I316" s="664" t="s">
        <v>1406</v>
      </c>
      <c r="J316" s="665"/>
      <c r="K316" s="659">
        <v>0</v>
      </c>
      <c r="L316" s="728">
        <v>0</v>
      </c>
      <c r="M316" s="728">
        <v>0</v>
      </c>
      <c r="N316" s="729">
        <v>0</v>
      </c>
      <c r="O316"/>
      <c r="P316" s="645" t="s">
        <v>1406</v>
      </c>
      <c r="Q316" s="646"/>
      <c r="R316" s="612">
        <v>0</v>
      </c>
      <c r="S316" s="604">
        <v>0</v>
      </c>
      <c r="T316" s="604">
        <v>0</v>
      </c>
      <c r="U316" s="736">
        <v>0</v>
      </c>
      <c r="V316"/>
      <c r="W316" s="670" t="s">
        <v>1406</v>
      </c>
      <c r="X316" s="671"/>
      <c r="Y316" s="613">
        <v>0</v>
      </c>
      <c r="Z316" s="605">
        <v>0</v>
      </c>
      <c r="AA316" s="605">
        <v>0</v>
      </c>
      <c r="AB316" s="738">
        <v>0</v>
      </c>
      <c r="AC316"/>
      <c r="AD316" s="676" t="s">
        <v>1406</v>
      </c>
      <c r="AE316" s="677"/>
      <c r="AF316" s="614">
        <v>0</v>
      </c>
      <c r="AG316" s="606">
        <v>0</v>
      </c>
      <c r="AH316" s="606">
        <v>0</v>
      </c>
      <c r="AI316" s="739">
        <v>0</v>
      </c>
    </row>
    <row r="317" spans="1:35">
      <c r="A317"/>
      <c r="B317" s="654" t="s">
        <v>1054</v>
      </c>
      <c r="C317" s="648" t="s">
        <v>931</v>
      </c>
      <c r="D317" s="639">
        <v>0</v>
      </c>
      <c r="E317">
        <v>0</v>
      </c>
      <c r="F317">
        <v>0</v>
      </c>
      <c r="G317" s="727">
        <v>0</v>
      </c>
      <c r="H317"/>
      <c r="I317" s="661" t="s">
        <v>1054</v>
      </c>
      <c r="J317" s="648" t="s">
        <v>931</v>
      </c>
      <c r="K317" s="639">
        <v>0</v>
      </c>
      <c r="L317">
        <v>0</v>
      </c>
      <c r="M317">
        <v>0</v>
      </c>
      <c r="N317" s="727">
        <v>0</v>
      </c>
      <c r="O317"/>
      <c r="P317" s="642" t="s">
        <v>1054</v>
      </c>
      <c r="Q317" s="648" t="s">
        <v>931</v>
      </c>
      <c r="R317" s="639">
        <v>0</v>
      </c>
      <c r="S317">
        <v>0</v>
      </c>
      <c r="T317">
        <v>0</v>
      </c>
      <c r="U317" s="727">
        <v>0</v>
      </c>
      <c r="V317"/>
      <c r="W317" s="667" t="s">
        <v>1054</v>
      </c>
      <c r="X317" s="648" t="s">
        <v>931</v>
      </c>
      <c r="Y317" s="639">
        <v>0</v>
      </c>
      <c r="Z317">
        <v>0</v>
      </c>
      <c r="AA317">
        <v>0</v>
      </c>
      <c r="AB317" s="727">
        <v>0</v>
      </c>
      <c r="AC317"/>
      <c r="AD317" s="673" t="s">
        <v>1054</v>
      </c>
      <c r="AE317" s="648" t="s">
        <v>931</v>
      </c>
      <c r="AF317" s="639">
        <v>0</v>
      </c>
      <c r="AG317">
        <v>0</v>
      </c>
      <c r="AH317">
        <v>0</v>
      </c>
      <c r="AI317" s="727">
        <v>0</v>
      </c>
    </row>
    <row r="318" spans="1:35">
      <c r="A318"/>
      <c r="B318" s="656"/>
      <c r="C318" s="650" t="s">
        <v>932</v>
      </c>
      <c r="D318" s="639">
        <v>210450.7800000507</v>
      </c>
      <c r="E318">
        <v>0</v>
      </c>
      <c r="F318">
        <v>0</v>
      </c>
      <c r="G318" s="727">
        <v>210450.7800000507</v>
      </c>
      <c r="H318"/>
      <c r="I318" s="663"/>
      <c r="J318" s="650" t="s">
        <v>932</v>
      </c>
      <c r="K318" s="639">
        <v>11355.74</v>
      </c>
      <c r="L318">
        <v>0</v>
      </c>
      <c r="M318">
        <v>0</v>
      </c>
      <c r="N318" s="727">
        <v>11355.74</v>
      </c>
      <c r="O318"/>
      <c r="P318" s="644"/>
      <c r="Q318" s="650" t="s">
        <v>932</v>
      </c>
      <c r="R318" s="639">
        <v>-439561.7099999896</v>
      </c>
      <c r="S318">
        <v>0</v>
      </c>
      <c r="T318">
        <v>0</v>
      </c>
      <c r="U318" s="727">
        <v>-439561.7099999896</v>
      </c>
      <c r="V318"/>
      <c r="W318" s="669"/>
      <c r="X318" s="650" t="s">
        <v>932</v>
      </c>
      <c r="Y318" s="639">
        <v>0</v>
      </c>
      <c r="Z318">
        <v>0</v>
      </c>
      <c r="AA318">
        <v>0</v>
      </c>
      <c r="AB318" s="727">
        <v>0</v>
      </c>
      <c r="AC318"/>
      <c r="AD318" s="675"/>
      <c r="AE318" s="650" t="s">
        <v>932</v>
      </c>
      <c r="AF318" s="639">
        <v>31807.05</v>
      </c>
      <c r="AG318">
        <v>0</v>
      </c>
      <c r="AH318">
        <v>0</v>
      </c>
      <c r="AI318" s="727">
        <v>31807.05</v>
      </c>
    </row>
    <row r="319" spans="1:35">
      <c r="A319"/>
      <c r="B319" s="656"/>
      <c r="C319" s="650" t="s">
        <v>933</v>
      </c>
      <c r="D319" s="639">
        <v>-239073824.33000001</v>
      </c>
      <c r="E319">
        <v>0</v>
      </c>
      <c r="F319">
        <v>0</v>
      </c>
      <c r="G319" s="727">
        <v>-239073824.33000001</v>
      </c>
      <c r="H319"/>
      <c r="I319" s="663"/>
      <c r="J319" s="650" t="s">
        <v>933</v>
      </c>
      <c r="K319" s="639">
        <v>0</v>
      </c>
      <c r="L319">
        <v>0</v>
      </c>
      <c r="M319">
        <v>0</v>
      </c>
      <c r="N319" s="727">
        <v>0</v>
      </c>
      <c r="O319"/>
      <c r="P319" s="644"/>
      <c r="Q319" s="650" t="s">
        <v>933</v>
      </c>
      <c r="R319" s="639">
        <v>7321666.9800000004</v>
      </c>
      <c r="S319">
        <v>0</v>
      </c>
      <c r="T319">
        <v>0</v>
      </c>
      <c r="U319" s="727">
        <v>7321666.9800000004</v>
      </c>
      <c r="V319"/>
      <c r="W319" s="669"/>
      <c r="X319" s="650" t="s">
        <v>933</v>
      </c>
      <c r="Y319" s="639">
        <v>0</v>
      </c>
      <c r="Z319">
        <v>0</v>
      </c>
      <c r="AA319">
        <v>0</v>
      </c>
      <c r="AB319" s="727">
        <v>0</v>
      </c>
      <c r="AC319"/>
      <c r="AD319" s="675"/>
      <c r="AE319" s="650" t="s">
        <v>933</v>
      </c>
      <c r="AF319" s="639">
        <v>0</v>
      </c>
      <c r="AG319">
        <v>0</v>
      </c>
      <c r="AH319">
        <v>0</v>
      </c>
      <c r="AI319" s="727">
        <v>0</v>
      </c>
    </row>
    <row r="320" spans="1:35">
      <c r="A320"/>
      <c r="B320" s="656"/>
      <c r="C320" s="650" t="s">
        <v>934</v>
      </c>
      <c r="D320" s="639">
        <v>0</v>
      </c>
      <c r="E320">
        <v>0</v>
      </c>
      <c r="F320">
        <v>0</v>
      </c>
      <c r="G320" s="727">
        <v>0</v>
      </c>
      <c r="H320"/>
      <c r="I320" s="663"/>
      <c r="J320" s="650" t="s">
        <v>934</v>
      </c>
      <c r="K320" s="639">
        <v>0</v>
      </c>
      <c r="L320">
        <v>0</v>
      </c>
      <c r="M320">
        <v>0</v>
      </c>
      <c r="N320" s="727">
        <v>0</v>
      </c>
      <c r="O320"/>
      <c r="P320" s="644"/>
      <c r="Q320" s="650" t="s">
        <v>934</v>
      </c>
      <c r="R320" s="639">
        <v>0</v>
      </c>
      <c r="S320">
        <v>0</v>
      </c>
      <c r="T320">
        <v>0</v>
      </c>
      <c r="U320" s="727">
        <v>0</v>
      </c>
      <c r="V320"/>
      <c r="W320" s="669"/>
      <c r="X320" s="650" t="s">
        <v>934</v>
      </c>
      <c r="Y320" s="639">
        <v>0</v>
      </c>
      <c r="Z320">
        <v>0</v>
      </c>
      <c r="AA320">
        <v>0</v>
      </c>
      <c r="AB320" s="727">
        <v>0</v>
      </c>
      <c r="AC320"/>
      <c r="AD320" s="675"/>
      <c r="AE320" s="650" t="s">
        <v>934</v>
      </c>
      <c r="AF320" s="639">
        <v>0</v>
      </c>
      <c r="AG320">
        <v>0</v>
      </c>
      <c r="AH320">
        <v>0</v>
      </c>
      <c r="AI320" s="727">
        <v>0</v>
      </c>
    </row>
    <row r="321" spans="1:35">
      <c r="A321"/>
      <c r="B321" s="656"/>
      <c r="C321" s="650" t="s">
        <v>1229</v>
      </c>
      <c r="D321" s="639">
        <v>0</v>
      </c>
      <c r="E321">
        <v>0</v>
      </c>
      <c r="F321">
        <v>0</v>
      </c>
      <c r="G321" s="727">
        <v>0</v>
      </c>
      <c r="H321"/>
      <c r="I321" s="663"/>
      <c r="J321" s="650" t="s">
        <v>1229</v>
      </c>
      <c r="K321" s="639">
        <v>0</v>
      </c>
      <c r="L321">
        <v>0</v>
      </c>
      <c r="M321">
        <v>0</v>
      </c>
      <c r="N321" s="727">
        <v>0</v>
      </c>
      <c r="O321"/>
      <c r="P321" s="644"/>
      <c r="Q321" s="650" t="s">
        <v>1229</v>
      </c>
      <c r="R321" s="639">
        <v>0</v>
      </c>
      <c r="S321">
        <v>0</v>
      </c>
      <c r="T321">
        <v>0</v>
      </c>
      <c r="U321" s="727">
        <v>0</v>
      </c>
      <c r="V321"/>
      <c r="W321" s="669"/>
      <c r="X321" s="650" t="s">
        <v>1229</v>
      </c>
      <c r="Y321" s="639">
        <v>0</v>
      </c>
      <c r="Z321">
        <v>0</v>
      </c>
      <c r="AA321">
        <v>0</v>
      </c>
      <c r="AB321" s="727">
        <v>0</v>
      </c>
      <c r="AC321"/>
      <c r="AD321" s="675"/>
      <c r="AE321" s="650" t="s">
        <v>1229</v>
      </c>
      <c r="AF321" s="639">
        <v>0</v>
      </c>
      <c r="AG321">
        <v>0</v>
      </c>
      <c r="AH321">
        <v>0</v>
      </c>
      <c r="AI321" s="727">
        <v>0</v>
      </c>
    </row>
    <row r="322" spans="1:35">
      <c r="A322"/>
      <c r="B322" s="656"/>
      <c r="C322" s="650" t="s">
        <v>1230</v>
      </c>
      <c r="D322" s="639">
        <v>10577664.630000001</v>
      </c>
      <c r="E322">
        <v>0</v>
      </c>
      <c r="F322">
        <v>0</v>
      </c>
      <c r="G322" s="727">
        <v>10577664.630000001</v>
      </c>
      <c r="H322"/>
      <c r="I322" s="663"/>
      <c r="J322" s="650" t="s">
        <v>1230</v>
      </c>
      <c r="K322" s="639">
        <v>0</v>
      </c>
      <c r="L322">
        <v>0</v>
      </c>
      <c r="M322">
        <v>0</v>
      </c>
      <c r="N322" s="727">
        <v>0</v>
      </c>
      <c r="O322"/>
      <c r="P322" s="644"/>
      <c r="Q322" s="650" t="s">
        <v>1230</v>
      </c>
      <c r="R322" s="639">
        <v>50034104.579999998</v>
      </c>
      <c r="S322">
        <v>0</v>
      </c>
      <c r="T322">
        <v>0</v>
      </c>
      <c r="U322" s="727">
        <v>50034104.579999998</v>
      </c>
      <c r="V322"/>
      <c r="W322" s="669"/>
      <c r="X322" s="650" t="s">
        <v>1230</v>
      </c>
      <c r="Y322" s="639">
        <v>0</v>
      </c>
      <c r="Z322">
        <v>0</v>
      </c>
      <c r="AA322">
        <v>0</v>
      </c>
      <c r="AB322" s="727">
        <v>0</v>
      </c>
      <c r="AC322"/>
      <c r="AD322" s="675"/>
      <c r="AE322" s="650" t="s">
        <v>1230</v>
      </c>
      <c r="AF322" s="639">
        <v>0</v>
      </c>
      <c r="AG322">
        <v>0</v>
      </c>
      <c r="AH322">
        <v>0</v>
      </c>
      <c r="AI322" s="727">
        <v>0</v>
      </c>
    </row>
    <row r="323" spans="1:35">
      <c r="A323"/>
      <c r="B323" s="656"/>
      <c r="C323" s="650" t="s">
        <v>1231</v>
      </c>
      <c r="D323" s="639">
        <v>0</v>
      </c>
      <c r="E323">
        <v>0</v>
      </c>
      <c r="F323">
        <v>0</v>
      </c>
      <c r="G323" s="727">
        <v>0</v>
      </c>
      <c r="H323"/>
      <c r="I323" s="663"/>
      <c r="J323" s="650" t="s">
        <v>1231</v>
      </c>
      <c r="K323" s="639">
        <v>0</v>
      </c>
      <c r="L323">
        <v>0</v>
      </c>
      <c r="M323">
        <v>0</v>
      </c>
      <c r="N323" s="727">
        <v>0</v>
      </c>
      <c r="O323"/>
      <c r="P323" s="644"/>
      <c r="Q323" s="650" t="s">
        <v>1231</v>
      </c>
      <c r="R323" s="639">
        <v>0</v>
      </c>
      <c r="S323">
        <v>0</v>
      </c>
      <c r="T323">
        <v>0</v>
      </c>
      <c r="U323" s="727">
        <v>0</v>
      </c>
      <c r="V323"/>
      <c r="W323" s="669"/>
      <c r="X323" s="650" t="s">
        <v>1231</v>
      </c>
      <c r="Y323" s="639">
        <v>0</v>
      </c>
      <c r="Z323">
        <v>0</v>
      </c>
      <c r="AA323">
        <v>0</v>
      </c>
      <c r="AB323" s="727">
        <v>0</v>
      </c>
      <c r="AC323"/>
      <c r="AD323" s="675"/>
      <c r="AE323" s="650" t="s">
        <v>1231</v>
      </c>
      <c r="AF323" s="639">
        <v>0</v>
      </c>
      <c r="AG323">
        <v>0</v>
      </c>
      <c r="AH323">
        <v>0</v>
      </c>
      <c r="AI323" s="727">
        <v>0</v>
      </c>
    </row>
    <row r="324" spans="1:35">
      <c r="A324"/>
      <c r="B324" s="656"/>
      <c r="C324" s="650" t="s">
        <v>1232</v>
      </c>
      <c r="D324" s="639">
        <v>0</v>
      </c>
      <c r="E324">
        <v>0</v>
      </c>
      <c r="F324">
        <v>0</v>
      </c>
      <c r="G324" s="727">
        <v>0</v>
      </c>
      <c r="H324"/>
      <c r="I324" s="663"/>
      <c r="J324" s="650" t="s">
        <v>1232</v>
      </c>
      <c r="K324" s="639">
        <v>0</v>
      </c>
      <c r="L324">
        <v>0</v>
      </c>
      <c r="M324">
        <v>0</v>
      </c>
      <c r="N324" s="727">
        <v>0</v>
      </c>
      <c r="O324"/>
      <c r="P324" s="644"/>
      <c r="Q324" s="650" t="s">
        <v>1232</v>
      </c>
      <c r="R324" s="639">
        <v>0</v>
      </c>
      <c r="S324">
        <v>0</v>
      </c>
      <c r="T324">
        <v>0</v>
      </c>
      <c r="U324" s="727">
        <v>0</v>
      </c>
      <c r="V324"/>
      <c r="W324" s="669"/>
      <c r="X324" s="650" t="s">
        <v>1232</v>
      </c>
      <c r="Y324" s="639">
        <v>0</v>
      </c>
      <c r="Z324">
        <v>0</v>
      </c>
      <c r="AA324">
        <v>0</v>
      </c>
      <c r="AB324" s="727">
        <v>0</v>
      </c>
      <c r="AC324"/>
      <c r="AD324" s="675"/>
      <c r="AE324" s="650" t="s">
        <v>1232</v>
      </c>
      <c r="AF324" s="639">
        <v>0</v>
      </c>
      <c r="AG324">
        <v>0</v>
      </c>
      <c r="AH324">
        <v>0</v>
      </c>
      <c r="AI324" s="727">
        <v>0</v>
      </c>
    </row>
    <row r="325" spans="1:35">
      <c r="A325"/>
      <c r="B325" s="656"/>
      <c r="C325" s="650" t="s">
        <v>1233</v>
      </c>
      <c r="D325" s="639">
        <v>0</v>
      </c>
      <c r="E325">
        <v>0</v>
      </c>
      <c r="F325">
        <v>0</v>
      </c>
      <c r="G325" s="727">
        <v>0</v>
      </c>
      <c r="H325"/>
      <c r="I325" s="663"/>
      <c r="J325" s="650" t="s">
        <v>1233</v>
      </c>
      <c r="K325" s="639">
        <v>0</v>
      </c>
      <c r="L325">
        <v>0</v>
      </c>
      <c r="M325">
        <v>0</v>
      </c>
      <c r="N325" s="727">
        <v>0</v>
      </c>
      <c r="O325"/>
      <c r="P325" s="644"/>
      <c r="Q325" s="650" t="s">
        <v>1233</v>
      </c>
      <c r="R325" s="639">
        <v>0</v>
      </c>
      <c r="S325">
        <v>0</v>
      </c>
      <c r="T325">
        <v>0</v>
      </c>
      <c r="U325" s="727">
        <v>0</v>
      </c>
      <c r="V325"/>
      <c r="W325" s="669"/>
      <c r="X325" s="650" t="s">
        <v>1233</v>
      </c>
      <c r="Y325" s="639">
        <v>0</v>
      </c>
      <c r="Z325">
        <v>0</v>
      </c>
      <c r="AA325">
        <v>0</v>
      </c>
      <c r="AB325" s="727">
        <v>0</v>
      </c>
      <c r="AC325"/>
      <c r="AD325" s="675"/>
      <c r="AE325" s="650" t="s">
        <v>1233</v>
      </c>
      <c r="AF325" s="639">
        <v>0</v>
      </c>
      <c r="AG325">
        <v>0</v>
      </c>
      <c r="AH325">
        <v>0</v>
      </c>
      <c r="AI325" s="727">
        <v>0</v>
      </c>
    </row>
    <row r="326" spans="1:35">
      <c r="A326"/>
      <c r="B326" s="656"/>
      <c r="C326" s="650" t="s">
        <v>1234</v>
      </c>
      <c r="D326" s="639">
        <v>0</v>
      </c>
      <c r="E326">
        <v>0</v>
      </c>
      <c r="F326">
        <v>0</v>
      </c>
      <c r="G326" s="727">
        <v>0</v>
      </c>
      <c r="H326"/>
      <c r="I326" s="663"/>
      <c r="J326" s="650" t="s">
        <v>1234</v>
      </c>
      <c r="K326" s="639">
        <v>0</v>
      </c>
      <c r="L326">
        <v>0</v>
      </c>
      <c r="M326">
        <v>0</v>
      </c>
      <c r="N326" s="727">
        <v>0</v>
      </c>
      <c r="O326"/>
      <c r="P326" s="644"/>
      <c r="Q326" s="650" t="s">
        <v>1234</v>
      </c>
      <c r="R326" s="639">
        <v>0</v>
      </c>
      <c r="S326">
        <v>0</v>
      </c>
      <c r="T326">
        <v>0</v>
      </c>
      <c r="U326" s="727">
        <v>0</v>
      </c>
      <c r="V326"/>
      <c r="W326" s="669"/>
      <c r="X326" s="650" t="s">
        <v>1234</v>
      </c>
      <c r="Y326" s="639">
        <v>0</v>
      </c>
      <c r="Z326">
        <v>0</v>
      </c>
      <c r="AA326">
        <v>0</v>
      </c>
      <c r="AB326" s="727">
        <v>0</v>
      </c>
      <c r="AC326"/>
      <c r="AD326" s="675"/>
      <c r="AE326" s="650" t="s">
        <v>1234</v>
      </c>
      <c r="AF326" s="639">
        <v>0</v>
      </c>
      <c r="AG326">
        <v>0</v>
      </c>
      <c r="AH326">
        <v>0</v>
      </c>
      <c r="AI326" s="727">
        <v>0</v>
      </c>
    </row>
    <row r="327" spans="1:35">
      <c r="A327"/>
      <c r="B327" s="656"/>
      <c r="C327" s="650" t="s">
        <v>1235</v>
      </c>
      <c r="D327" s="639">
        <v>0</v>
      </c>
      <c r="E327">
        <v>0</v>
      </c>
      <c r="F327">
        <v>0</v>
      </c>
      <c r="G327" s="727">
        <v>0</v>
      </c>
      <c r="H327"/>
      <c r="I327" s="663"/>
      <c r="J327" s="650" t="s">
        <v>1235</v>
      </c>
      <c r="K327" s="639">
        <v>0</v>
      </c>
      <c r="L327">
        <v>0</v>
      </c>
      <c r="M327">
        <v>0</v>
      </c>
      <c r="N327" s="727">
        <v>0</v>
      </c>
      <c r="O327"/>
      <c r="P327" s="644"/>
      <c r="Q327" s="650" t="s">
        <v>1235</v>
      </c>
      <c r="R327" s="639">
        <v>0</v>
      </c>
      <c r="S327">
        <v>0</v>
      </c>
      <c r="T327">
        <v>0</v>
      </c>
      <c r="U327" s="727">
        <v>0</v>
      </c>
      <c r="V327"/>
      <c r="W327" s="669"/>
      <c r="X327" s="650" t="s">
        <v>1235</v>
      </c>
      <c r="Y327" s="639">
        <v>0</v>
      </c>
      <c r="Z327">
        <v>0</v>
      </c>
      <c r="AA327">
        <v>0</v>
      </c>
      <c r="AB327" s="727">
        <v>0</v>
      </c>
      <c r="AC327"/>
      <c r="AD327" s="675"/>
      <c r="AE327" s="650" t="s">
        <v>1235</v>
      </c>
      <c r="AF327" s="639">
        <v>0</v>
      </c>
      <c r="AG327">
        <v>0</v>
      </c>
      <c r="AH327">
        <v>0</v>
      </c>
      <c r="AI327" s="727">
        <v>0</v>
      </c>
    </row>
    <row r="328" spans="1:35">
      <c r="A328"/>
      <c r="B328" s="656"/>
      <c r="C328" s="650" t="s">
        <v>1236</v>
      </c>
      <c r="D328" s="639">
        <v>0</v>
      </c>
      <c r="E328">
        <v>0</v>
      </c>
      <c r="F328">
        <v>0</v>
      </c>
      <c r="G328" s="727">
        <v>0</v>
      </c>
      <c r="H328"/>
      <c r="I328" s="663"/>
      <c r="J328" s="650" t="s">
        <v>1236</v>
      </c>
      <c r="K328" s="639">
        <v>0</v>
      </c>
      <c r="L328">
        <v>0</v>
      </c>
      <c r="M328">
        <v>0</v>
      </c>
      <c r="N328" s="727">
        <v>0</v>
      </c>
      <c r="O328"/>
      <c r="P328" s="644"/>
      <c r="Q328" s="650" t="s">
        <v>1236</v>
      </c>
      <c r="R328" s="639">
        <v>0</v>
      </c>
      <c r="S328">
        <v>0</v>
      </c>
      <c r="T328">
        <v>0</v>
      </c>
      <c r="U328" s="727">
        <v>0</v>
      </c>
      <c r="V328"/>
      <c r="W328" s="669"/>
      <c r="X328" s="650" t="s">
        <v>1236</v>
      </c>
      <c r="Y328" s="639">
        <v>0</v>
      </c>
      <c r="Z328">
        <v>0</v>
      </c>
      <c r="AA328">
        <v>0</v>
      </c>
      <c r="AB328" s="727">
        <v>0</v>
      </c>
      <c r="AC328"/>
      <c r="AD328" s="675"/>
      <c r="AE328" s="650" t="s">
        <v>1236</v>
      </c>
      <c r="AF328" s="639">
        <v>0</v>
      </c>
      <c r="AG328">
        <v>0</v>
      </c>
      <c r="AH328">
        <v>0</v>
      </c>
      <c r="AI328" s="727">
        <v>0</v>
      </c>
    </row>
    <row r="329" spans="1:35">
      <c r="A329"/>
      <c r="B329" s="656"/>
      <c r="C329" s="650" t="s">
        <v>935</v>
      </c>
      <c r="D329" s="639">
        <v>0</v>
      </c>
      <c r="E329">
        <v>0</v>
      </c>
      <c r="F329">
        <v>0</v>
      </c>
      <c r="G329" s="727">
        <v>0</v>
      </c>
      <c r="H329"/>
      <c r="I329" s="663"/>
      <c r="J329" s="650" t="s">
        <v>935</v>
      </c>
      <c r="K329" s="639">
        <v>0</v>
      </c>
      <c r="L329">
        <v>0</v>
      </c>
      <c r="M329">
        <v>0</v>
      </c>
      <c r="N329" s="727">
        <v>0</v>
      </c>
      <c r="O329"/>
      <c r="P329" s="644"/>
      <c r="Q329" s="650" t="s">
        <v>935</v>
      </c>
      <c r="R329" s="639">
        <v>0</v>
      </c>
      <c r="S329">
        <v>0</v>
      </c>
      <c r="T329">
        <v>0</v>
      </c>
      <c r="U329" s="727">
        <v>0</v>
      </c>
      <c r="V329"/>
      <c r="W329" s="669"/>
      <c r="X329" s="650" t="s">
        <v>935</v>
      </c>
      <c r="Y329" s="639">
        <v>0</v>
      </c>
      <c r="Z329">
        <v>0</v>
      </c>
      <c r="AA329">
        <v>0</v>
      </c>
      <c r="AB329" s="727">
        <v>0</v>
      </c>
      <c r="AC329"/>
      <c r="AD329" s="675"/>
      <c r="AE329" s="650" t="s">
        <v>935</v>
      </c>
      <c r="AF329" s="639">
        <v>0</v>
      </c>
      <c r="AG329">
        <v>0</v>
      </c>
      <c r="AH329">
        <v>0</v>
      </c>
      <c r="AI329" s="727">
        <v>0</v>
      </c>
    </row>
    <row r="330" spans="1:35" ht="13.8" thickBot="1">
      <c r="A330"/>
      <c r="B330" s="655"/>
      <c r="C330" s="649" t="s">
        <v>1237</v>
      </c>
      <c r="D330" s="639">
        <v>0</v>
      </c>
      <c r="E330">
        <v>0</v>
      </c>
      <c r="F330">
        <v>0</v>
      </c>
      <c r="G330" s="727">
        <v>0</v>
      </c>
      <c r="H330"/>
      <c r="I330" s="662"/>
      <c r="J330" s="649" t="s">
        <v>1237</v>
      </c>
      <c r="K330" s="639">
        <v>0</v>
      </c>
      <c r="L330">
        <v>0</v>
      </c>
      <c r="M330">
        <v>0</v>
      </c>
      <c r="N330" s="727">
        <v>0</v>
      </c>
      <c r="O330"/>
      <c r="P330" s="643"/>
      <c r="Q330" s="649" t="s">
        <v>1237</v>
      </c>
      <c r="R330" s="639">
        <v>0</v>
      </c>
      <c r="S330">
        <v>0</v>
      </c>
      <c r="T330">
        <v>0</v>
      </c>
      <c r="U330" s="727">
        <v>0</v>
      </c>
      <c r="V330"/>
      <c r="W330" s="668"/>
      <c r="X330" s="649" t="s">
        <v>1237</v>
      </c>
      <c r="Y330" s="639">
        <v>0</v>
      </c>
      <c r="Z330">
        <v>0</v>
      </c>
      <c r="AA330">
        <v>0</v>
      </c>
      <c r="AB330" s="727">
        <v>0</v>
      </c>
      <c r="AC330"/>
      <c r="AD330" s="674"/>
      <c r="AE330" s="649" t="s">
        <v>1237</v>
      </c>
      <c r="AF330" s="639">
        <v>0</v>
      </c>
      <c r="AG330">
        <v>0</v>
      </c>
      <c r="AH330">
        <v>0</v>
      </c>
      <c r="AI330" s="727">
        <v>0</v>
      </c>
    </row>
    <row r="331" spans="1:35" ht="13.8" thickBot="1">
      <c r="A331"/>
      <c r="B331" s="657" t="s">
        <v>1407</v>
      </c>
      <c r="C331" s="658"/>
      <c r="D331" s="608">
        <v>-228285708.91999996</v>
      </c>
      <c r="E331" s="603">
        <v>0</v>
      </c>
      <c r="F331" s="603">
        <v>0</v>
      </c>
      <c r="G331" s="737">
        <v>-228285708.91999996</v>
      </c>
      <c r="H331"/>
      <c r="I331" s="664" t="s">
        <v>1407</v>
      </c>
      <c r="J331" s="665"/>
      <c r="K331" s="659">
        <v>11355.74</v>
      </c>
      <c r="L331" s="728">
        <v>0</v>
      </c>
      <c r="M331" s="728">
        <v>0</v>
      </c>
      <c r="N331" s="729">
        <v>11355.74</v>
      </c>
      <c r="O331"/>
      <c r="P331" s="645" t="s">
        <v>1407</v>
      </c>
      <c r="Q331" s="646"/>
      <c r="R331" s="612">
        <v>56916209.850000009</v>
      </c>
      <c r="S331" s="604">
        <v>0</v>
      </c>
      <c r="T331" s="604">
        <v>0</v>
      </c>
      <c r="U331" s="736">
        <v>56916209.850000009</v>
      </c>
      <c r="V331"/>
      <c r="W331" s="670" t="s">
        <v>1407</v>
      </c>
      <c r="X331" s="671"/>
      <c r="Y331" s="613">
        <v>0</v>
      </c>
      <c r="Z331" s="605">
        <v>0</v>
      </c>
      <c r="AA331" s="605">
        <v>0</v>
      </c>
      <c r="AB331" s="738">
        <v>0</v>
      </c>
      <c r="AC331"/>
      <c r="AD331" s="676" t="s">
        <v>1407</v>
      </c>
      <c r="AE331" s="677"/>
      <c r="AF331" s="614">
        <v>31807.05</v>
      </c>
      <c r="AG331" s="606">
        <v>0</v>
      </c>
      <c r="AH331" s="606">
        <v>0</v>
      </c>
      <c r="AI331" s="739">
        <v>31807.05</v>
      </c>
    </row>
    <row r="332" spans="1:35">
      <c r="A332"/>
      <c r="B332" s="654" t="s">
        <v>1055</v>
      </c>
      <c r="C332" s="648" t="s">
        <v>936</v>
      </c>
      <c r="D332" s="639">
        <v>0</v>
      </c>
      <c r="E332">
        <v>0</v>
      </c>
      <c r="F332">
        <v>0</v>
      </c>
      <c r="G332" s="727">
        <v>0</v>
      </c>
      <c r="H332"/>
      <c r="I332" s="661" t="s">
        <v>1055</v>
      </c>
      <c r="J332" s="648" t="s">
        <v>936</v>
      </c>
      <c r="K332" s="639">
        <v>0</v>
      </c>
      <c r="L332">
        <v>0</v>
      </c>
      <c r="M332">
        <v>0</v>
      </c>
      <c r="N332" s="727">
        <v>0</v>
      </c>
      <c r="O332"/>
      <c r="P332" s="642" t="s">
        <v>1055</v>
      </c>
      <c r="Q332" s="648" t="s">
        <v>936</v>
      </c>
      <c r="R332" s="639">
        <v>0</v>
      </c>
      <c r="S332">
        <v>0</v>
      </c>
      <c r="T332">
        <v>0</v>
      </c>
      <c r="U332" s="727">
        <v>0</v>
      </c>
      <c r="V332"/>
      <c r="W332" s="667" t="s">
        <v>1055</v>
      </c>
      <c r="X332" s="648" t="s">
        <v>936</v>
      </c>
      <c r="Y332" s="639">
        <v>0</v>
      </c>
      <c r="Z332">
        <v>0</v>
      </c>
      <c r="AA332">
        <v>0</v>
      </c>
      <c r="AB332" s="727">
        <v>0</v>
      </c>
      <c r="AC332"/>
      <c r="AD332" s="673" t="s">
        <v>1055</v>
      </c>
      <c r="AE332" s="648" t="s">
        <v>936</v>
      </c>
      <c r="AF332" s="639">
        <v>0</v>
      </c>
      <c r="AG332">
        <v>0</v>
      </c>
      <c r="AH332">
        <v>0</v>
      </c>
      <c r="AI332" s="727">
        <v>0</v>
      </c>
    </row>
    <row r="333" spans="1:35">
      <c r="A333"/>
      <c r="B333" s="656"/>
      <c r="C333" s="650" t="s">
        <v>937</v>
      </c>
      <c r="D333" s="639">
        <v>-2081250.6499999962</v>
      </c>
      <c r="E333">
        <v>0</v>
      </c>
      <c r="F333">
        <v>0</v>
      </c>
      <c r="G333" s="727">
        <v>-2081250.6499999962</v>
      </c>
      <c r="H333"/>
      <c r="I333" s="663"/>
      <c r="J333" s="650" t="s">
        <v>937</v>
      </c>
      <c r="K333" s="639">
        <v>59600</v>
      </c>
      <c r="L333">
        <v>0</v>
      </c>
      <c r="M333">
        <v>0</v>
      </c>
      <c r="N333" s="727">
        <v>59600</v>
      </c>
      <c r="O333"/>
      <c r="P333" s="644"/>
      <c r="Q333" s="650" t="s">
        <v>937</v>
      </c>
      <c r="R333" s="639">
        <v>0</v>
      </c>
      <c r="S333">
        <v>0</v>
      </c>
      <c r="T333">
        <v>0</v>
      </c>
      <c r="U333" s="727">
        <v>0</v>
      </c>
      <c r="V333"/>
      <c r="W333" s="669"/>
      <c r="X333" s="650" t="s">
        <v>937</v>
      </c>
      <c r="Y333" s="639">
        <v>0</v>
      </c>
      <c r="Z333">
        <v>0</v>
      </c>
      <c r="AA333">
        <v>0</v>
      </c>
      <c r="AB333" s="727">
        <v>0</v>
      </c>
      <c r="AC333"/>
      <c r="AD333" s="675"/>
      <c r="AE333" s="650" t="s">
        <v>937</v>
      </c>
      <c r="AF333" s="639">
        <v>0</v>
      </c>
      <c r="AG333">
        <v>0</v>
      </c>
      <c r="AH333">
        <v>0</v>
      </c>
      <c r="AI333" s="727">
        <v>0</v>
      </c>
    </row>
    <row r="334" spans="1:35">
      <c r="A334"/>
      <c r="B334" s="656"/>
      <c r="C334" s="650" t="s">
        <v>938</v>
      </c>
      <c r="D334" s="639">
        <v>519883.86000000004</v>
      </c>
      <c r="E334">
        <v>0</v>
      </c>
      <c r="F334">
        <v>0</v>
      </c>
      <c r="G334" s="727">
        <v>519883.86000000004</v>
      </c>
      <c r="H334"/>
      <c r="I334" s="663"/>
      <c r="J334" s="650" t="s">
        <v>938</v>
      </c>
      <c r="K334" s="639">
        <v>0</v>
      </c>
      <c r="L334">
        <v>0</v>
      </c>
      <c r="M334">
        <v>0</v>
      </c>
      <c r="N334" s="727">
        <v>0</v>
      </c>
      <c r="O334"/>
      <c r="P334" s="644"/>
      <c r="Q334" s="650" t="s">
        <v>938</v>
      </c>
      <c r="R334" s="639">
        <v>0</v>
      </c>
      <c r="S334">
        <v>0</v>
      </c>
      <c r="T334">
        <v>0</v>
      </c>
      <c r="U334" s="727">
        <v>0</v>
      </c>
      <c r="V334"/>
      <c r="W334" s="669"/>
      <c r="X334" s="650" t="s">
        <v>938</v>
      </c>
      <c r="Y334" s="639">
        <v>0</v>
      </c>
      <c r="Z334">
        <v>0</v>
      </c>
      <c r="AA334">
        <v>0</v>
      </c>
      <c r="AB334" s="727">
        <v>0</v>
      </c>
      <c r="AC334"/>
      <c r="AD334" s="675"/>
      <c r="AE334" s="650" t="s">
        <v>938</v>
      </c>
      <c r="AF334" s="639">
        <v>0</v>
      </c>
      <c r="AG334">
        <v>0</v>
      </c>
      <c r="AH334">
        <v>0</v>
      </c>
      <c r="AI334" s="727">
        <v>0</v>
      </c>
    </row>
    <row r="335" spans="1:35">
      <c r="A335"/>
      <c r="B335" s="656"/>
      <c r="C335" s="650" t="s">
        <v>1238</v>
      </c>
      <c r="D335" s="639">
        <v>-292004.19</v>
      </c>
      <c r="E335">
        <v>0</v>
      </c>
      <c r="F335">
        <v>0</v>
      </c>
      <c r="G335" s="727">
        <v>-292004.19</v>
      </c>
      <c r="H335"/>
      <c r="I335" s="663"/>
      <c r="J335" s="650" t="s">
        <v>1238</v>
      </c>
      <c r="K335" s="639">
        <v>0</v>
      </c>
      <c r="L335">
        <v>0</v>
      </c>
      <c r="M335">
        <v>0</v>
      </c>
      <c r="N335" s="727">
        <v>0</v>
      </c>
      <c r="O335"/>
      <c r="P335" s="644"/>
      <c r="Q335" s="650" t="s">
        <v>1238</v>
      </c>
      <c r="R335" s="639">
        <v>0</v>
      </c>
      <c r="S335">
        <v>0</v>
      </c>
      <c r="T335">
        <v>0</v>
      </c>
      <c r="U335" s="727">
        <v>0</v>
      </c>
      <c r="V335"/>
      <c r="W335" s="669"/>
      <c r="X335" s="650" t="s">
        <v>1238</v>
      </c>
      <c r="Y335" s="639">
        <v>0</v>
      </c>
      <c r="Z335">
        <v>0</v>
      </c>
      <c r="AA335">
        <v>0</v>
      </c>
      <c r="AB335" s="727">
        <v>0</v>
      </c>
      <c r="AC335"/>
      <c r="AD335" s="675"/>
      <c r="AE335" s="650" t="s">
        <v>1238</v>
      </c>
      <c r="AF335" s="639">
        <v>0</v>
      </c>
      <c r="AG335">
        <v>0</v>
      </c>
      <c r="AH335">
        <v>0</v>
      </c>
      <c r="AI335" s="727">
        <v>0</v>
      </c>
    </row>
    <row r="336" spans="1:35">
      <c r="A336"/>
      <c r="B336" s="656"/>
      <c r="C336" s="650" t="s">
        <v>1239</v>
      </c>
      <c r="D336" s="639">
        <v>0</v>
      </c>
      <c r="E336">
        <v>0</v>
      </c>
      <c r="F336">
        <v>0</v>
      </c>
      <c r="G336" s="727">
        <v>0</v>
      </c>
      <c r="H336"/>
      <c r="I336" s="663"/>
      <c r="J336" s="650" t="s">
        <v>1239</v>
      </c>
      <c r="K336" s="639">
        <v>0</v>
      </c>
      <c r="L336">
        <v>0</v>
      </c>
      <c r="M336">
        <v>0</v>
      </c>
      <c r="N336" s="727">
        <v>0</v>
      </c>
      <c r="O336"/>
      <c r="P336" s="644"/>
      <c r="Q336" s="650" t="s">
        <v>1239</v>
      </c>
      <c r="R336" s="639">
        <v>0</v>
      </c>
      <c r="S336">
        <v>0</v>
      </c>
      <c r="T336">
        <v>0</v>
      </c>
      <c r="U336" s="727">
        <v>0</v>
      </c>
      <c r="V336"/>
      <c r="W336" s="669"/>
      <c r="X336" s="650" t="s">
        <v>1239</v>
      </c>
      <c r="Y336" s="639">
        <v>0</v>
      </c>
      <c r="Z336">
        <v>0</v>
      </c>
      <c r="AA336">
        <v>0</v>
      </c>
      <c r="AB336" s="727">
        <v>0</v>
      </c>
      <c r="AC336"/>
      <c r="AD336" s="675"/>
      <c r="AE336" s="650" t="s">
        <v>1239</v>
      </c>
      <c r="AF336" s="639">
        <v>0</v>
      </c>
      <c r="AG336">
        <v>0</v>
      </c>
      <c r="AH336">
        <v>0</v>
      </c>
      <c r="AI336" s="727">
        <v>0</v>
      </c>
    </row>
    <row r="337" spans="1:35">
      <c r="A337"/>
      <c r="B337" s="656"/>
      <c r="C337" s="650" t="s">
        <v>939</v>
      </c>
      <c r="D337" s="639">
        <v>249339.59000000008</v>
      </c>
      <c r="E337">
        <v>0</v>
      </c>
      <c r="F337">
        <v>0</v>
      </c>
      <c r="G337" s="727">
        <v>249339.59000000008</v>
      </c>
      <c r="H337"/>
      <c r="I337" s="663"/>
      <c r="J337" s="650" t="s">
        <v>939</v>
      </c>
      <c r="K337" s="639">
        <v>0</v>
      </c>
      <c r="L337">
        <v>0</v>
      </c>
      <c r="M337">
        <v>0</v>
      </c>
      <c r="N337" s="727">
        <v>0</v>
      </c>
      <c r="O337"/>
      <c r="P337" s="644"/>
      <c r="Q337" s="650" t="s">
        <v>939</v>
      </c>
      <c r="R337" s="639">
        <v>0</v>
      </c>
      <c r="S337">
        <v>0</v>
      </c>
      <c r="T337">
        <v>0</v>
      </c>
      <c r="U337" s="727">
        <v>0</v>
      </c>
      <c r="V337"/>
      <c r="W337" s="669"/>
      <c r="X337" s="650" t="s">
        <v>939</v>
      </c>
      <c r="Y337" s="639">
        <v>0</v>
      </c>
      <c r="Z337">
        <v>0</v>
      </c>
      <c r="AA337">
        <v>0</v>
      </c>
      <c r="AB337" s="727">
        <v>0</v>
      </c>
      <c r="AC337"/>
      <c r="AD337" s="675"/>
      <c r="AE337" s="650" t="s">
        <v>939</v>
      </c>
      <c r="AF337" s="639">
        <v>0</v>
      </c>
      <c r="AG337">
        <v>0</v>
      </c>
      <c r="AH337">
        <v>0</v>
      </c>
      <c r="AI337" s="727">
        <v>0</v>
      </c>
    </row>
    <row r="338" spans="1:35" ht="13.8" thickBot="1">
      <c r="A338"/>
      <c r="B338" s="655"/>
      <c r="C338" s="649" t="s">
        <v>940</v>
      </c>
      <c r="D338" s="639">
        <v>0.1</v>
      </c>
      <c r="E338">
        <v>0</v>
      </c>
      <c r="F338">
        <v>0</v>
      </c>
      <c r="G338" s="727">
        <v>0.1</v>
      </c>
      <c r="H338"/>
      <c r="I338" s="662"/>
      <c r="J338" s="649" t="s">
        <v>940</v>
      </c>
      <c r="K338" s="639">
        <v>0</v>
      </c>
      <c r="L338">
        <v>0</v>
      </c>
      <c r="M338">
        <v>0</v>
      </c>
      <c r="N338" s="727">
        <v>0</v>
      </c>
      <c r="O338"/>
      <c r="P338" s="643"/>
      <c r="Q338" s="649" t="s">
        <v>940</v>
      </c>
      <c r="R338" s="639">
        <v>0</v>
      </c>
      <c r="S338">
        <v>0</v>
      </c>
      <c r="T338">
        <v>0</v>
      </c>
      <c r="U338" s="727">
        <v>0</v>
      </c>
      <c r="V338"/>
      <c r="W338" s="668"/>
      <c r="X338" s="649" t="s">
        <v>940</v>
      </c>
      <c r="Y338" s="639">
        <v>0</v>
      </c>
      <c r="Z338">
        <v>0</v>
      </c>
      <c r="AA338">
        <v>0</v>
      </c>
      <c r="AB338" s="727">
        <v>0</v>
      </c>
      <c r="AC338"/>
      <c r="AD338" s="674"/>
      <c r="AE338" s="649" t="s">
        <v>940</v>
      </c>
      <c r="AF338" s="639">
        <v>0</v>
      </c>
      <c r="AG338">
        <v>0</v>
      </c>
      <c r="AH338">
        <v>0</v>
      </c>
      <c r="AI338" s="727">
        <v>0</v>
      </c>
    </row>
    <row r="339" spans="1:35" ht="13.8" thickBot="1">
      <c r="A339"/>
      <c r="B339" s="657" t="s">
        <v>1408</v>
      </c>
      <c r="C339" s="658"/>
      <c r="D339" s="608">
        <v>-1604031.2899999958</v>
      </c>
      <c r="E339" s="603">
        <v>0</v>
      </c>
      <c r="F339" s="603">
        <v>0</v>
      </c>
      <c r="G339" s="737">
        <v>-1604031.2899999958</v>
      </c>
      <c r="H339"/>
      <c r="I339" s="664" t="s">
        <v>1408</v>
      </c>
      <c r="J339" s="665"/>
      <c r="K339" s="659">
        <v>59600</v>
      </c>
      <c r="L339" s="728">
        <v>0</v>
      </c>
      <c r="M339" s="728">
        <v>0</v>
      </c>
      <c r="N339" s="729">
        <v>59600</v>
      </c>
      <c r="O339"/>
      <c r="P339" s="645" t="s">
        <v>1408</v>
      </c>
      <c r="Q339" s="646"/>
      <c r="R339" s="612">
        <v>0</v>
      </c>
      <c r="S339" s="604">
        <v>0</v>
      </c>
      <c r="T339" s="604">
        <v>0</v>
      </c>
      <c r="U339" s="736">
        <v>0</v>
      </c>
      <c r="V339"/>
      <c r="W339" s="670" t="s">
        <v>1408</v>
      </c>
      <c r="X339" s="671"/>
      <c r="Y339" s="613">
        <v>0</v>
      </c>
      <c r="Z339" s="605">
        <v>0</v>
      </c>
      <c r="AA339" s="605">
        <v>0</v>
      </c>
      <c r="AB339" s="738">
        <v>0</v>
      </c>
      <c r="AC339"/>
      <c r="AD339" s="676" t="s">
        <v>1408</v>
      </c>
      <c r="AE339" s="677"/>
      <c r="AF339" s="614">
        <v>0</v>
      </c>
      <c r="AG339" s="606">
        <v>0</v>
      </c>
      <c r="AH339" s="606">
        <v>0</v>
      </c>
      <c r="AI339" s="739">
        <v>0</v>
      </c>
    </row>
    <row r="340" spans="1:35">
      <c r="A340"/>
      <c r="B340" s="654" t="s">
        <v>1056</v>
      </c>
      <c r="C340" s="648" t="s">
        <v>1240</v>
      </c>
      <c r="D340" s="639">
        <v>0</v>
      </c>
      <c r="E340">
        <v>0</v>
      </c>
      <c r="F340">
        <v>0</v>
      </c>
      <c r="G340" s="727">
        <v>0</v>
      </c>
      <c r="H340"/>
      <c r="I340" s="661" t="s">
        <v>1056</v>
      </c>
      <c r="J340" s="648" t="s">
        <v>1240</v>
      </c>
      <c r="K340" s="639">
        <v>0</v>
      </c>
      <c r="L340">
        <v>0</v>
      </c>
      <c r="M340">
        <v>0</v>
      </c>
      <c r="N340" s="727">
        <v>0</v>
      </c>
      <c r="O340"/>
      <c r="P340" s="642" t="s">
        <v>1056</v>
      </c>
      <c r="Q340" s="648" t="s">
        <v>1240</v>
      </c>
      <c r="R340" s="639">
        <v>0</v>
      </c>
      <c r="S340">
        <v>0</v>
      </c>
      <c r="T340">
        <v>0</v>
      </c>
      <c r="U340" s="727">
        <v>0</v>
      </c>
      <c r="V340"/>
      <c r="W340" s="667" t="s">
        <v>1056</v>
      </c>
      <c r="X340" s="648" t="s">
        <v>1240</v>
      </c>
      <c r="Y340" s="639">
        <v>0</v>
      </c>
      <c r="Z340">
        <v>0</v>
      </c>
      <c r="AA340">
        <v>0</v>
      </c>
      <c r="AB340" s="727">
        <v>0</v>
      </c>
      <c r="AC340"/>
      <c r="AD340" s="673" t="s">
        <v>1056</v>
      </c>
      <c r="AE340" s="648" t="s">
        <v>1240</v>
      </c>
      <c r="AF340" s="639">
        <v>0</v>
      </c>
      <c r="AG340">
        <v>0</v>
      </c>
      <c r="AH340">
        <v>0</v>
      </c>
      <c r="AI340" s="727">
        <v>0</v>
      </c>
    </row>
    <row r="341" spans="1:35">
      <c r="A341"/>
      <c r="B341" s="656"/>
      <c r="C341" s="650" t="s">
        <v>942</v>
      </c>
      <c r="D341" s="639">
        <v>0</v>
      </c>
      <c r="E341">
        <v>0</v>
      </c>
      <c r="F341">
        <v>0</v>
      </c>
      <c r="G341" s="727">
        <v>0</v>
      </c>
      <c r="H341"/>
      <c r="I341" s="663"/>
      <c r="J341" s="650" t="s">
        <v>942</v>
      </c>
      <c r="K341" s="639">
        <v>0</v>
      </c>
      <c r="L341">
        <v>0</v>
      </c>
      <c r="M341">
        <v>0</v>
      </c>
      <c r="N341" s="727">
        <v>0</v>
      </c>
      <c r="O341"/>
      <c r="P341" s="644"/>
      <c r="Q341" s="650" t="s">
        <v>942</v>
      </c>
      <c r="R341" s="639">
        <v>0</v>
      </c>
      <c r="S341">
        <v>0</v>
      </c>
      <c r="T341">
        <v>0</v>
      </c>
      <c r="U341" s="727">
        <v>0</v>
      </c>
      <c r="V341"/>
      <c r="W341" s="669"/>
      <c r="X341" s="650" t="s">
        <v>942</v>
      </c>
      <c r="Y341" s="639">
        <v>0</v>
      </c>
      <c r="Z341">
        <v>0</v>
      </c>
      <c r="AA341">
        <v>0</v>
      </c>
      <c r="AB341" s="727">
        <v>0</v>
      </c>
      <c r="AC341"/>
      <c r="AD341" s="675"/>
      <c r="AE341" s="650" t="s">
        <v>942</v>
      </c>
      <c r="AF341" s="639">
        <v>0</v>
      </c>
      <c r="AG341">
        <v>0</v>
      </c>
      <c r="AH341">
        <v>0</v>
      </c>
      <c r="AI341" s="727">
        <v>0</v>
      </c>
    </row>
    <row r="342" spans="1:35">
      <c r="A342"/>
      <c r="B342" s="656"/>
      <c r="C342" s="650" t="s">
        <v>1241</v>
      </c>
      <c r="D342" s="639">
        <v>0</v>
      </c>
      <c r="E342">
        <v>0</v>
      </c>
      <c r="F342">
        <v>0</v>
      </c>
      <c r="G342" s="727">
        <v>0</v>
      </c>
      <c r="H342"/>
      <c r="I342" s="663"/>
      <c r="J342" s="650" t="s">
        <v>1241</v>
      </c>
      <c r="K342" s="639">
        <v>0</v>
      </c>
      <c r="L342">
        <v>0</v>
      </c>
      <c r="M342">
        <v>0</v>
      </c>
      <c r="N342" s="727">
        <v>0</v>
      </c>
      <c r="O342"/>
      <c r="P342" s="644"/>
      <c r="Q342" s="650" t="s">
        <v>1241</v>
      </c>
      <c r="R342" s="639">
        <v>0</v>
      </c>
      <c r="S342">
        <v>0</v>
      </c>
      <c r="T342">
        <v>0</v>
      </c>
      <c r="U342" s="727">
        <v>0</v>
      </c>
      <c r="V342"/>
      <c r="W342" s="669"/>
      <c r="X342" s="650" t="s">
        <v>1241</v>
      </c>
      <c r="Y342" s="639">
        <v>0</v>
      </c>
      <c r="Z342">
        <v>0</v>
      </c>
      <c r="AA342">
        <v>0</v>
      </c>
      <c r="AB342" s="727">
        <v>0</v>
      </c>
      <c r="AC342"/>
      <c r="AD342" s="675"/>
      <c r="AE342" s="650" t="s">
        <v>1241</v>
      </c>
      <c r="AF342" s="639">
        <v>0</v>
      </c>
      <c r="AG342">
        <v>0</v>
      </c>
      <c r="AH342">
        <v>0</v>
      </c>
      <c r="AI342" s="727">
        <v>0</v>
      </c>
    </row>
    <row r="343" spans="1:35">
      <c r="A343"/>
      <c r="B343" s="656"/>
      <c r="C343" s="650" t="s">
        <v>941</v>
      </c>
      <c r="D343" s="639">
        <v>0</v>
      </c>
      <c r="E343">
        <v>0</v>
      </c>
      <c r="F343">
        <v>0</v>
      </c>
      <c r="G343" s="727">
        <v>0</v>
      </c>
      <c r="H343"/>
      <c r="I343" s="663"/>
      <c r="J343" s="650" t="s">
        <v>941</v>
      </c>
      <c r="K343" s="639">
        <v>0</v>
      </c>
      <c r="L343">
        <v>0</v>
      </c>
      <c r="M343">
        <v>0</v>
      </c>
      <c r="N343" s="727">
        <v>0</v>
      </c>
      <c r="O343"/>
      <c r="P343" s="644"/>
      <c r="Q343" s="650" t="s">
        <v>941</v>
      </c>
      <c r="R343" s="639">
        <v>0</v>
      </c>
      <c r="S343">
        <v>0</v>
      </c>
      <c r="T343">
        <v>0</v>
      </c>
      <c r="U343" s="727">
        <v>0</v>
      </c>
      <c r="V343"/>
      <c r="W343" s="669"/>
      <c r="X343" s="650" t="s">
        <v>941</v>
      </c>
      <c r="Y343" s="639">
        <v>0</v>
      </c>
      <c r="Z343">
        <v>0</v>
      </c>
      <c r="AA343">
        <v>0</v>
      </c>
      <c r="AB343" s="727">
        <v>0</v>
      </c>
      <c r="AC343"/>
      <c r="AD343" s="675"/>
      <c r="AE343" s="650" t="s">
        <v>941</v>
      </c>
      <c r="AF343" s="639">
        <v>0</v>
      </c>
      <c r="AG343">
        <v>0</v>
      </c>
      <c r="AH343">
        <v>0</v>
      </c>
      <c r="AI343" s="727">
        <v>0</v>
      </c>
    </row>
    <row r="344" spans="1:35" ht="13.8" thickBot="1">
      <c r="A344"/>
      <c r="B344" s="655"/>
      <c r="C344" s="649" t="s">
        <v>1242</v>
      </c>
      <c r="D344" s="639">
        <v>0</v>
      </c>
      <c r="E344">
        <v>0</v>
      </c>
      <c r="F344">
        <v>0</v>
      </c>
      <c r="G344" s="727">
        <v>0</v>
      </c>
      <c r="H344"/>
      <c r="I344" s="662"/>
      <c r="J344" s="649" t="s">
        <v>1242</v>
      </c>
      <c r="K344" s="639">
        <v>0</v>
      </c>
      <c r="L344">
        <v>0</v>
      </c>
      <c r="M344">
        <v>0</v>
      </c>
      <c r="N344" s="727">
        <v>0</v>
      </c>
      <c r="O344"/>
      <c r="P344" s="643"/>
      <c r="Q344" s="649" t="s">
        <v>1242</v>
      </c>
      <c r="R344" s="639">
        <v>0</v>
      </c>
      <c r="S344">
        <v>0</v>
      </c>
      <c r="T344">
        <v>0</v>
      </c>
      <c r="U344" s="727">
        <v>0</v>
      </c>
      <c r="V344"/>
      <c r="W344" s="668"/>
      <c r="X344" s="649" t="s">
        <v>1242</v>
      </c>
      <c r="Y344" s="639">
        <v>0</v>
      </c>
      <c r="Z344">
        <v>0</v>
      </c>
      <c r="AA344">
        <v>0</v>
      </c>
      <c r="AB344" s="727">
        <v>0</v>
      </c>
      <c r="AC344"/>
      <c r="AD344" s="674"/>
      <c r="AE344" s="649" t="s">
        <v>1242</v>
      </c>
      <c r="AF344" s="639">
        <v>0</v>
      </c>
      <c r="AG344">
        <v>0</v>
      </c>
      <c r="AH344">
        <v>0</v>
      </c>
      <c r="AI344" s="727">
        <v>0</v>
      </c>
    </row>
    <row r="345" spans="1:35" ht="13.8" thickBot="1">
      <c r="A345"/>
      <c r="B345" s="657" t="s">
        <v>1409</v>
      </c>
      <c r="C345" s="658"/>
      <c r="D345" s="608">
        <v>0</v>
      </c>
      <c r="E345" s="603">
        <v>0</v>
      </c>
      <c r="F345" s="603">
        <v>0</v>
      </c>
      <c r="G345" s="737">
        <v>0</v>
      </c>
      <c r="H345"/>
      <c r="I345" s="664" t="s">
        <v>1409</v>
      </c>
      <c r="J345" s="665"/>
      <c r="K345" s="659">
        <v>0</v>
      </c>
      <c r="L345" s="728">
        <v>0</v>
      </c>
      <c r="M345" s="728">
        <v>0</v>
      </c>
      <c r="N345" s="729">
        <v>0</v>
      </c>
      <c r="O345"/>
      <c r="P345" s="645" t="s">
        <v>1409</v>
      </c>
      <c r="Q345" s="646"/>
      <c r="R345" s="612">
        <v>0</v>
      </c>
      <c r="S345" s="604">
        <v>0</v>
      </c>
      <c r="T345" s="604">
        <v>0</v>
      </c>
      <c r="U345" s="736">
        <v>0</v>
      </c>
      <c r="V345"/>
      <c r="W345" s="670" t="s">
        <v>1409</v>
      </c>
      <c r="X345" s="671"/>
      <c r="Y345" s="613">
        <v>0</v>
      </c>
      <c r="Z345" s="605">
        <v>0</v>
      </c>
      <c r="AA345" s="605">
        <v>0</v>
      </c>
      <c r="AB345" s="738">
        <v>0</v>
      </c>
      <c r="AC345"/>
      <c r="AD345" s="676" t="s">
        <v>1409</v>
      </c>
      <c r="AE345" s="677"/>
      <c r="AF345" s="614">
        <v>0</v>
      </c>
      <c r="AG345" s="606">
        <v>0</v>
      </c>
      <c r="AH345" s="606">
        <v>0</v>
      </c>
      <c r="AI345" s="739">
        <v>0</v>
      </c>
    </row>
    <row r="346" spans="1:35" ht="13.8" thickBot="1">
      <c r="A346"/>
      <c r="B346" s="653" t="s">
        <v>1102</v>
      </c>
      <c r="C346" s="690" t="s">
        <v>582</v>
      </c>
      <c r="D346" s="639">
        <v>0</v>
      </c>
      <c r="E346">
        <v>0</v>
      </c>
      <c r="F346">
        <v>0</v>
      </c>
      <c r="G346" s="727">
        <v>0</v>
      </c>
      <c r="H346"/>
      <c r="I346" s="660" t="s">
        <v>1102</v>
      </c>
      <c r="J346" s="690" t="s">
        <v>582</v>
      </c>
      <c r="K346" s="639">
        <v>0</v>
      </c>
      <c r="L346">
        <v>0</v>
      </c>
      <c r="M346">
        <v>0</v>
      </c>
      <c r="N346" s="727">
        <v>0</v>
      </c>
      <c r="O346"/>
      <c r="P346" s="640" t="s">
        <v>1102</v>
      </c>
      <c r="Q346" s="690" t="s">
        <v>582</v>
      </c>
      <c r="R346" s="639">
        <v>0</v>
      </c>
      <c r="S346">
        <v>0</v>
      </c>
      <c r="T346">
        <v>0</v>
      </c>
      <c r="U346" s="727">
        <v>0</v>
      </c>
      <c r="V346"/>
      <c r="W346" s="666" t="s">
        <v>1102</v>
      </c>
      <c r="X346" s="690" t="s">
        <v>582</v>
      </c>
      <c r="Y346" s="639">
        <v>0</v>
      </c>
      <c r="Z346">
        <v>0</v>
      </c>
      <c r="AA346">
        <v>0</v>
      </c>
      <c r="AB346" s="727">
        <v>0</v>
      </c>
      <c r="AC346"/>
      <c r="AD346" s="672" t="s">
        <v>1102</v>
      </c>
      <c r="AE346" s="690" t="s">
        <v>582</v>
      </c>
      <c r="AF346" s="639">
        <v>0</v>
      </c>
      <c r="AG346">
        <v>0</v>
      </c>
      <c r="AH346">
        <v>0</v>
      </c>
      <c r="AI346" s="727">
        <v>0</v>
      </c>
    </row>
    <row r="347" spans="1:35" ht="13.8" thickBot="1">
      <c r="A347"/>
      <c r="B347" s="657" t="s">
        <v>1410</v>
      </c>
      <c r="C347" s="658"/>
      <c r="D347" s="608">
        <v>0</v>
      </c>
      <c r="E347" s="603">
        <v>0</v>
      </c>
      <c r="F347" s="603">
        <v>0</v>
      </c>
      <c r="G347" s="737">
        <v>0</v>
      </c>
      <c r="H347"/>
      <c r="I347" s="664" t="s">
        <v>1410</v>
      </c>
      <c r="J347" s="665"/>
      <c r="K347" s="659">
        <v>0</v>
      </c>
      <c r="L347" s="728">
        <v>0</v>
      </c>
      <c r="M347" s="728">
        <v>0</v>
      </c>
      <c r="N347" s="729">
        <v>0</v>
      </c>
      <c r="O347"/>
      <c r="P347" s="645" t="s">
        <v>1410</v>
      </c>
      <c r="Q347" s="646"/>
      <c r="R347" s="612">
        <v>0</v>
      </c>
      <c r="S347" s="604">
        <v>0</v>
      </c>
      <c r="T347" s="604">
        <v>0</v>
      </c>
      <c r="U347" s="736">
        <v>0</v>
      </c>
      <c r="V347"/>
      <c r="W347" s="670" t="s">
        <v>1410</v>
      </c>
      <c r="X347" s="671"/>
      <c r="Y347" s="613">
        <v>0</v>
      </c>
      <c r="Z347" s="605">
        <v>0</v>
      </c>
      <c r="AA347" s="605">
        <v>0</v>
      </c>
      <c r="AB347" s="738">
        <v>0</v>
      </c>
      <c r="AC347"/>
      <c r="AD347" s="676" t="s">
        <v>1410</v>
      </c>
      <c r="AE347" s="677"/>
      <c r="AF347" s="614">
        <v>0</v>
      </c>
      <c r="AG347" s="606">
        <v>0</v>
      </c>
      <c r="AH347" s="606">
        <v>0</v>
      </c>
      <c r="AI347" s="739">
        <v>0</v>
      </c>
    </row>
    <row r="348" spans="1:35">
      <c r="A348"/>
      <c r="B348" s="654" t="s">
        <v>1057</v>
      </c>
      <c r="C348" s="648" t="s">
        <v>1130</v>
      </c>
      <c r="D348" s="639">
        <v>0</v>
      </c>
      <c r="E348">
        <v>0</v>
      </c>
      <c r="F348">
        <v>0</v>
      </c>
      <c r="G348" s="727">
        <v>0</v>
      </c>
      <c r="H348"/>
      <c r="I348" s="661" t="s">
        <v>1057</v>
      </c>
      <c r="J348" s="648" t="s">
        <v>1130</v>
      </c>
      <c r="K348" s="639">
        <v>0</v>
      </c>
      <c r="L348">
        <v>0</v>
      </c>
      <c r="M348">
        <v>0</v>
      </c>
      <c r="N348" s="727">
        <v>0</v>
      </c>
      <c r="O348"/>
      <c r="P348" s="642" t="s">
        <v>1057</v>
      </c>
      <c r="Q348" s="648" t="s">
        <v>1130</v>
      </c>
      <c r="R348" s="639">
        <v>0</v>
      </c>
      <c r="S348">
        <v>0</v>
      </c>
      <c r="T348">
        <v>0</v>
      </c>
      <c r="U348" s="727">
        <v>0</v>
      </c>
      <c r="V348"/>
      <c r="W348" s="667" t="s">
        <v>1057</v>
      </c>
      <c r="X348" s="648" t="s">
        <v>1130</v>
      </c>
      <c r="Y348" s="639">
        <v>0</v>
      </c>
      <c r="Z348">
        <v>0</v>
      </c>
      <c r="AA348">
        <v>0</v>
      </c>
      <c r="AB348" s="727">
        <v>0</v>
      </c>
      <c r="AC348"/>
      <c r="AD348" s="673" t="s">
        <v>1057</v>
      </c>
      <c r="AE348" s="648" t="s">
        <v>1130</v>
      </c>
      <c r="AF348" s="639">
        <v>0</v>
      </c>
      <c r="AG348">
        <v>0</v>
      </c>
      <c r="AH348">
        <v>0</v>
      </c>
      <c r="AI348" s="727">
        <v>0</v>
      </c>
    </row>
    <row r="349" spans="1:35">
      <c r="A349"/>
      <c r="B349" s="656"/>
      <c r="C349" s="650" t="s">
        <v>943</v>
      </c>
      <c r="D349" s="639">
        <v>1399889.6199999999</v>
      </c>
      <c r="E349">
        <v>0</v>
      </c>
      <c r="F349">
        <v>0</v>
      </c>
      <c r="G349" s="727">
        <v>1399889.6199999999</v>
      </c>
      <c r="H349"/>
      <c r="I349" s="663"/>
      <c r="J349" s="650" t="s">
        <v>943</v>
      </c>
      <c r="K349" s="639">
        <v>0</v>
      </c>
      <c r="L349">
        <v>0</v>
      </c>
      <c r="M349">
        <v>0</v>
      </c>
      <c r="N349" s="727">
        <v>0</v>
      </c>
      <c r="O349"/>
      <c r="P349" s="644"/>
      <c r="Q349" s="650" t="s">
        <v>943</v>
      </c>
      <c r="R349" s="639">
        <v>20997406.93</v>
      </c>
      <c r="S349">
        <v>0</v>
      </c>
      <c r="T349">
        <v>0</v>
      </c>
      <c r="U349" s="727">
        <v>20997406.93</v>
      </c>
      <c r="V349"/>
      <c r="W349" s="669"/>
      <c r="X349" s="650" t="s">
        <v>943</v>
      </c>
      <c r="Y349" s="639">
        <v>0</v>
      </c>
      <c r="Z349">
        <v>0</v>
      </c>
      <c r="AA349">
        <v>0</v>
      </c>
      <c r="AB349" s="727">
        <v>0</v>
      </c>
      <c r="AC349"/>
      <c r="AD349" s="675"/>
      <c r="AE349" s="650" t="s">
        <v>943</v>
      </c>
      <c r="AF349" s="639">
        <v>0</v>
      </c>
      <c r="AG349">
        <v>0</v>
      </c>
      <c r="AH349">
        <v>0</v>
      </c>
      <c r="AI349" s="727">
        <v>0</v>
      </c>
    </row>
    <row r="350" spans="1:35">
      <c r="A350"/>
      <c r="B350" s="656"/>
      <c r="C350" s="650" t="s">
        <v>1243</v>
      </c>
      <c r="D350" s="639">
        <v>0</v>
      </c>
      <c r="E350">
        <v>0</v>
      </c>
      <c r="F350">
        <v>0</v>
      </c>
      <c r="G350" s="727">
        <v>0</v>
      </c>
      <c r="H350"/>
      <c r="I350" s="663"/>
      <c r="J350" s="650" t="s">
        <v>1243</v>
      </c>
      <c r="K350" s="639">
        <v>0</v>
      </c>
      <c r="L350">
        <v>0</v>
      </c>
      <c r="M350">
        <v>0</v>
      </c>
      <c r="N350" s="727">
        <v>0</v>
      </c>
      <c r="O350"/>
      <c r="P350" s="644"/>
      <c r="Q350" s="650" t="s">
        <v>1243</v>
      </c>
      <c r="R350" s="639">
        <v>0</v>
      </c>
      <c r="S350">
        <v>0</v>
      </c>
      <c r="T350">
        <v>0</v>
      </c>
      <c r="U350" s="727">
        <v>0</v>
      </c>
      <c r="V350"/>
      <c r="W350" s="669"/>
      <c r="X350" s="650" t="s">
        <v>1243</v>
      </c>
      <c r="Y350" s="639">
        <v>0</v>
      </c>
      <c r="Z350">
        <v>0</v>
      </c>
      <c r="AA350">
        <v>0</v>
      </c>
      <c r="AB350" s="727">
        <v>0</v>
      </c>
      <c r="AC350"/>
      <c r="AD350" s="675"/>
      <c r="AE350" s="650" t="s">
        <v>1243</v>
      </c>
      <c r="AF350" s="639">
        <v>0</v>
      </c>
      <c r="AG350">
        <v>0</v>
      </c>
      <c r="AH350">
        <v>0</v>
      </c>
      <c r="AI350" s="727">
        <v>0</v>
      </c>
    </row>
    <row r="351" spans="1:35">
      <c r="A351"/>
      <c r="B351" s="656"/>
      <c r="C351" s="650" t="s">
        <v>944</v>
      </c>
      <c r="D351" s="639">
        <v>0</v>
      </c>
      <c r="E351">
        <v>0</v>
      </c>
      <c r="F351">
        <v>0</v>
      </c>
      <c r="G351" s="727">
        <v>0</v>
      </c>
      <c r="H351"/>
      <c r="I351" s="663"/>
      <c r="J351" s="650" t="s">
        <v>944</v>
      </c>
      <c r="K351" s="639">
        <v>0</v>
      </c>
      <c r="L351">
        <v>0</v>
      </c>
      <c r="M351">
        <v>0</v>
      </c>
      <c r="N351" s="727">
        <v>0</v>
      </c>
      <c r="O351"/>
      <c r="P351" s="644"/>
      <c r="Q351" s="650" t="s">
        <v>944</v>
      </c>
      <c r="R351" s="639">
        <v>-253039.29</v>
      </c>
      <c r="S351">
        <v>0</v>
      </c>
      <c r="T351">
        <v>0</v>
      </c>
      <c r="U351" s="727">
        <v>-253039.29</v>
      </c>
      <c r="V351"/>
      <c r="W351" s="669"/>
      <c r="X351" s="650" t="s">
        <v>944</v>
      </c>
      <c r="Y351" s="639">
        <v>0</v>
      </c>
      <c r="Z351">
        <v>0</v>
      </c>
      <c r="AA351">
        <v>0</v>
      </c>
      <c r="AB351" s="727">
        <v>0</v>
      </c>
      <c r="AC351"/>
      <c r="AD351" s="675"/>
      <c r="AE351" s="650" t="s">
        <v>944</v>
      </c>
      <c r="AF351" s="639">
        <v>0</v>
      </c>
      <c r="AG351">
        <v>0</v>
      </c>
      <c r="AH351">
        <v>0</v>
      </c>
      <c r="AI351" s="727">
        <v>0</v>
      </c>
    </row>
    <row r="352" spans="1:35">
      <c r="A352"/>
      <c r="B352" s="656"/>
      <c r="C352" s="650" t="s">
        <v>1244</v>
      </c>
      <c r="D352" s="639">
        <v>0</v>
      </c>
      <c r="E352">
        <v>0</v>
      </c>
      <c r="F352">
        <v>0</v>
      </c>
      <c r="G352" s="727">
        <v>0</v>
      </c>
      <c r="H352"/>
      <c r="I352" s="663"/>
      <c r="J352" s="650" t="s">
        <v>1244</v>
      </c>
      <c r="K352" s="639">
        <v>0</v>
      </c>
      <c r="L352">
        <v>0</v>
      </c>
      <c r="M352">
        <v>0</v>
      </c>
      <c r="N352" s="727">
        <v>0</v>
      </c>
      <c r="O352"/>
      <c r="P352" s="644"/>
      <c r="Q352" s="650" t="s">
        <v>1244</v>
      </c>
      <c r="R352" s="639">
        <v>0</v>
      </c>
      <c r="S352">
        <v>0</v>
      </c>
      <c r="T352">
        <v>0</v>
      </c>
      <c r="U352" s="727">
        <v>0</v>
      </c>
      <c r="V352"/>
      <c r="W352" s="669"/>
      <c r="X352" s="650" t="s">
        <v>1244</v>
      </c>
      <c r="Y352" s="639">
        <v>0</v>
      </c>
      <c r="Z352">
        <v>0</v>
      </c>
      <c r="AA352">
        <v>0</v>
      </c>
      <c r="AB352" s="727">
        <v>0</v>
      </c>
      <c r="AC352"/>
      <c r="AD352" s="675"/>
      <c r="AE352" s="650" t="s">
        <v>1244</v>
      </c>
      <c r="AF352" s="639">
        <v>0</v>
      </c>
      <c r="AG352">
        <v>0</v>
      </c>
      <c r="AH352">
        <v>0</v>
      </c>
      <c r="AI352" s="727">
        <v>0</v>
      </c>
    </row>
    <row r="353" spans="1:35">
      <c r="A353"/>
      <c r="B353" s="656"/>
      <c r="C353" s="650" t="s">
        <v>945</v>
      </c>
      <c r="D353" s="639">
        <v>0</v>
      </c>
      <c r="E353">
        <v>0</v>
      </c>
      <c r="F353">
        <v>0</v>
      </c>
      <c r="G353" s="727">
        <v>0</v>
      </c>
      <c r="H353"/>
      <c r="I353" s="663"/>
      <c r="J353" s="650" t="s">
        <v>945</v>
      </c>
      <c r="K353" s="639">
        <v>0</v>
      </c>
      <c r="L353">
        <v>0</v>
      </c>
      <c r="M353">
        <v>0</v>
      </c>
      <c r="N353" s="727">
        <v>0</v>
      </c>
      <c r="O353"/>
      <c r="P353" s="644"/>
      <c r="Q353" s="650" t="s">
        <v>945</v>
      </c>
      <c r="R353" s="639">
        <v>0</v>
      </c>
      <c r="S353">
        <v>0</v>
      </c>
      <c r="T353">
        <v>0</v>
      </c>
      <c r="U353" s="727">
        <v>0</v>
      </c>
      <c r="V353"/>
      <c r="W353" s="669"/>
      <c r="X353" s="650" t="s">
        <v>945</v>
      </c>
      <c r="Y353" s="639">
        <v>0</v>
      </c>
      <c r="Z353">
        <v>0</v>
      </c>
      <c r="AA353">
        <v>0</v>
      </c>
      <c r="AB353" s="727">
        <v>0</v>
      </c>
      <c r="AC353"/>
      <c r="AD353" s="675"/>
      <c r="AE353" s="650" t="s">
        <v>945</v>
      </c>
      <c r="AF353" s="639">
        <v>0</v>
      </c>
      <c r="AG353">
        <v>0</v>
      </c>
      <c r="AH353">
        <v>0</v>
      </c>
      <c r="AI353" s="727">
        <v>0</v>
      </c>
    </row>
    <row r="354" spans="1:35" ht="13.8" thickBot="1">
      <c r="A354"/>
      <c r="B354" s="655"/>
      <c r="C354" s="649" t="s">
        <v>1245</v>
      </c>
      <c r="D354" s="639">
        <v>0</v>
      </c>
      <c r="E354">
        <v>0</v>
      </c>
      <c r="F354">
        <v>0</v>
      </c>
      <c r="G354" s="727">
        <v>0</v>
      </c>
      <c r="H354"/>
      <c r="I354" s="662"/>
      <c r="J354" s="649" t="s">
        <v>1245</v>
      </c>
      <c r="K354" s="639">
        <v>0</v>
      </c>
      <c r="L354">
        <v>0</v>
      </c>
      <c r="M354">
        <v>0</v>
      </c>
      <c r="N354" s="727">
        <v>0</v>
      </c>
      <c r="O354"/>
      <c r="P354" s="643"/>
      <c r="Q354" s="649" t="s">
        <v>1245</v>
      </c>
      <c r="R354" s="639">
        <v>4299.25</v>
      </c>
      <c r="S354">
        <v>0</v>
      </c>
      <c r="T354">
        <v>0</v>
      </c>
      <c r="U354" s="727">
        <v>4299.25</v>
      </c>
      <c r="V354"/>
      <c r="W354" s="668"/>
      <c r="X354" s="649" t="s">
        <v>1245</v>
      </c>
      <c r="Y354" s="639">
        <v>0</v>
      </c>
      <c r="Z354">
        <v>0</v>
      </c>
      <c r="AA354">
        <v>0</v>
      </c>
      <c r="AB354" s="727">
        <v>0</v>
      </c>
      <c r="AC354"/>
      <c r="AD354" s="674"/>
      <c r="AE354" s="649" t="s">
        <v>1245</v>
      </c>
      <c r="AF354" s="639">
        <v>0</v>
      </c>
      <c r="AG354">
        <v>0</v>
      </c>
      <c r="AH354">
        <v>0</v>
      </c>
      <c r="AI354" s="727">
        <v>0</v>
      </c>
    </row>
    <row r="355" spans="1:35" ht="13.8" thickBot="1">
      <c r="A355"/>
      <c r="B355" s="657" t="s">
        <v>1411</v>
      </c>
      <c r="C355" s="658"/>
      <c r="D355" s="608">
        <v>1399889.6199999999</v>
      </c>
      <c r="E355" s="603">
        <v>0</v>
      </c>
      <c r="F355" s="603">
        <v>0</v>
      </c>
      <c r="G355" s="737">
        <v>1399889.6199999999</v>
      </c>
      <c r="H355"/>
      <c r="I355" s="664" t="s">
        <v>1411</v>
      </c>
      <c r="J355" s="665"/>
      <c r="K355" s="659">
        <v>0</v>
      </c>
      <c r="L355" s="728">
        <v>0</v>
      </c>
      <c r="M355" s="728">
        <v>0</v>
      </c>
      <c r="N355" s="729">
        <v>0</v>
      </c>
      <c r="O355"/>
      <c r="P355" s="645" t="s">
        <v>1411</v>
      </c>
      <c r="Q355" s="646"/>
      <c r="R355" s="612">
        <v>20748666.890000001</v>
      </c>
      <c r="S355" s="604">
        <v>0</v>
      </c>
      <c r="T355" s="604">
        <v>0</v>
      </c>
      <c r="U355" s="736">
        <v>20748666.890000001</v>
      </c>
      <c r="V355"/>
      <c r="W355" s="670" t="s">
        <v>1411</v>
      </c>
      <c r="X355" s="671"/>
      <c r="Y355" s="613">
        <v>0</v>
      </c>
      <c r="Z355" s="605">
        <v>0</v>
      </c>
      <c r="AA355" s="605">
        <v>0</v>
      </c>
      <c r="AB355" s="738">
        <v>0</v>
      </c>
      <c r="AC355"/>
      <c r="AD355" s="676" t="s">
        <v>1411</v>
      </c>
      <c r="AE355" s="677"/>
      <c r="AF355" s="614">
        <v>0</v>
      </c>
      <c r="AG355" s="606">
        <v>0</v>
      </c>
      <c r="AH355" s="606">
        <v>0</v>
      </c>
      <c r="AI355" s="739">
        <v>0</v>
      </c>
    </row>
    <row r="356" spans="1:35">
      <c r="A356"/>
      <c r="B356" s="654" t="s">
        <v>1058</v>
      </c>
      <c r="C356" s="648" t="s">
        <v>946</v>
      </c>
      <c r="D356" s="639">
        <v>0</v>
      </c>
      <c r="E356">
        <v>0</v>
      </c>
      <c r="F356">
        <v>0</v>
      </c>
      <c r="G356" s="727">
        <v>0</v>
      </c>
      <c r="H356"/>
      <c r="I356" s="661" t="s">
        <v>1058</v>
      </c>
      <c r="J356" s="648" t="s">
        <v>946</v>
      </c>
      <c r="K356" s="639">
        <v>0</v>
      </c>
      <c r="L356">
        <v>0</v>
      </c>
      <c r="M356">
        <v>0</v>
      </c>
      <c r="N356" s="727">
        <v>0</v>
      </c>
      <c r="O356"/>
      <c r="P356" s="642" t="s">
        <v>1058</v>
      </c>
      <c r="Q356" s="648" t="s">
        <v>946</v>
      </c>
      <c r="R356" s="639">
        <v>0</v>
      </c>
      <c r="S356">
        <v>0</v>
      </c>
      <c r="T356">
        <v>0</v>
      </c>
      <c r="U356" s="727">
        <v>0</v>
      </c>
      <c r="V356"/>
      <c r="W356" s="667" t="s">
        <v>1058</v>
      </c>
      <c r="X356" s="648" t="s">
        <v>946</v>
      </c>
      <c r="Y356" s="639">
        <v>0</v>
      </c>
      <c r="Z356">
        <v>0</v>
      </c>
      <c r="AA356">
        <v>0</v>
      </c>
      <c r="AB356" s="727">
        <v>0</v>
      </c>
      <c r="AC356"/>
      <c r="AD356" s="673" t="s">
        <v>1058</v>
      </c>
      <c r="AE356" s="648" t="s">
        <v>946</v>
      </c>
      <c r="AF356" s="639">
        <v>0</v>
      </c>
      <c r="AG356">
        <v>0</v>
      </c>
      <c r="AH356">
        <v>0</v>
      </c>
      <c r="AI356" s="727">
        <v>0</v>
      </c>
    </row>
    <row r="357" spans="1:35">
      <c r="A357"/>
      <c r="B357" s="656"/>
      <c r="C357" s="650" t="s">
        <v>952</v>
      </c>
      <c r="D357" s="639">
        <v>-2686857.1100000013</v>
      </c>
      <c r="E357">
        <v>0</v>
      </c>
      <c r="F357">
        <v>0</v>
      </c>
      <c r="G357" s="727">
        <v>-2686857.1100000013</v>
      </c>
      <c r="H357"/>
      <c r="I357" s="663"/>
      <c r="J357" s="650" t="s">
        <v>952</v>
      </c>
      <c r="K357" s="639">
        <v>0</v>
      </c>
      <c r="L357">
        <v>0</v>
      </c>
      <c r="M357">
        <v>0</v>
      </c>
      <c r="N357" s="727">
        <v>0</v>
      </c>
      <c r="O357"/>
      <c r="P357" s="644"/>
      <c r="Q357" s="650" t="s">
        <v>952</v>
      </c>
      <c r="R357" s="639">
        <v>0</v>
      </c>
      <c r="S357">
        <v>0</v>
      </c>
      <c r="T357">
        <v>0</v>
      </c>
      <c r="U357" s="727">
        <v>0</v>
      </c>
      <c r="V357"/>
      <c r="W357" s="669"/>
      <c r="X357" s="650" t="s">
        <v>952</v>
      </c>
      <c r="Y357" s="639">
        <v>0</v>
      </c>
      <c r="Z357">
        <v>0</v>
      </c>
      <c r="AA357">
        <v>0</v>
      </c>
      <c r="AB357" s="727">
        <v>0</v>
      </c>
      <c r="AC357"/>
      <c r="AD357" s="675"/>
      <c r="AE357" s="650" t="s">
        <v>952</v>
      </c>
      <c r="AF357" s="639">
        <v>4824816.1400000006</v>
      </c>
      <c r="AG357">
        <v>0</v>
      </c>
      <c r="AH357">
        <v>0</v>
      </c>
      <c r="AI357" s="727">
        <v>4824816.1400000006</v>
      </c>
    </row>
    <row r="358" spans="1:35">
      <c r="A358"/>
      <c r="B358" s="656"/>
      <c r="C358" s="650" t="s">
        <v>947</v>
      </c>
      <c r="D358" s="639">
        <v>26051438.280000001</v>
      </c>
      <c r="E358">
        <v>0</v>
      </c>
      <c r="F358">
        <v>0</v>
      </c>
      <c r="G358" s="727">
        <v>26051438.280000001</v>
      </c>
      <c r="H358"/>
      <c r="I358" s="663"/>
      <c r="J358" s="650" t="s">
        <v>947</v>
      </c>
      <c r="K358" s="639">
        <v>0</v>
      </c>
      <c r="L358">
        <v>0</v>
      </c>
      <c r="M358">
        <v>0</v>
      </c>
      <c r="N358" s="727">
        <v>0</v>
      </c>
      <c r="O358"/>
      <c r="P358" s="644"/>
      <c r="Q358" s="650" t="s">
        <v>947</v>
      </c>
      <c r="R358" s="639">
        <v>0</v>
      </c>
      <c r="S358">
        <v>0</v>
      </c>
      <c r="T358">
        <v>0</v>
      </c>
      <c r="U358" s="727">
        <v>0</v>
      </c>
      <c r="V358"/>
      <c r="W358" s="669"/>
      <c r="X358" s="650" t="s">
        <v>947</v>
      </c>
      <c r="Y358" s="639">
        <v>0</v>
      </c>
      <c r="Z358">
        <v>0</v>
      </c>
      <c r="AA358">
        <v>0</v>
      </c>
      <c r="AB358" s="727">
        <v>0</v>
      </c>
      <c r="AC358"/>
      <c r="AD358" s="675"/>
      <c r="AE358" s="650" t="s">
        <v>947</v>
      </c>
      <c r="AF358" s="639">
        <v>0</v>
      </c>
      <c r="AG358">
        <v>0</v>
      </c>
      <c r="AH358">
        <v>0</v>
      </c>
      <c r="AI358" s="727">
        <v>0</v>
      </c>
    </row>
    <row r="359" spans="1:35">
      <c r="A359"/>
      <c r="B359" s="656"/>
      <c r="C359" s="650" t="s">
        <v>1246</v>
      </c>
      <c r="D359" s="639">
        <v>460421.06000000006</v>
      </c>
      <c r="E359">
        <v>0</v>
      </c>
      <c r="F359">
        <v>0</v>
      </c>
      <c r="G359" s="727">
        <v>460421.06000000006</v>
      </c>
      <c r="H359"/>
      <c r="I359" s="663"/>
      <c r="J359" s="650" t="s">
        <v>1246</v>
      </c>
      <c r="K359" s="639">
        <v>0</v>
      </c>
      <c r="L359">
        <v>0</v>
      </c>
      <c r="M359">
        <v>0</v>
      </c>
      <c r="N359" s="727">
        <v>0</v>
      </c>
      <c r="O359"/>
      <c r="P359" s="644"/>
      <c r="Q359" s="650" t="s">
        <v>1246</v>
      </c>
      <c r="R359" s="639">
        <v>0</v>
      </c>
      <c r="S359">
        <v>0</v>
      </c>
      <c r="T359">
        <v>0</v>
      </c>
      <c r="U359" s="727">
        <v>0</v>
      </c>
      <c r="V359"/>
      <c r="W359" s="669"/>
      <c r="X359" s="650" t="s">
        <v>1246</v>
      </c>
      <c r="Y359" s="639">
        <v>0</v>
      </c>
      <c r="Z359">
        <v>0</v>
      </c>
      <c r="AA359">
        <v>0</v>
      </c>
      <c r="AB359" s="727">
        <v>0</v>
      </c>
      <c r="AC359"/>
      <c r="AD359" s="675"/>
      <c r="AE359" s="650" t="s">
        <v>1246</v>
      </c>
      <c r="AF359" s="639">
        <v>0</v>
      </c>
      <c r="AG359">
        <v>0</v>
      </c>
      <c r="AH359">
        <v>0</v>
      </c>
      <c r="AI359" s="727">
        <v>0</v>
      </c>
    </row>
    <row r="360" spans="1:35">
      <c r="A360"/>
      <c r="B360" s="656"/>
      <c r="C360" s="650" t="s">
        <v>1247</v>
      </c>
      <c r="D360" s="639">
        <v>0</v>
      </c>
      <c r="E360">
        <v>0</v>
      </c>
      <c r="F360">
        <v>0</v>
      </c>
      <c r="G360" s="727">
        <v>0</v>
      </c>
      <c r="H360"/>
      <c r="I360" s="663"/>
      <c r="J360" s="650" t="s">
        <v>1247</v>
      </c>
      <c r="K360" s="639">
        <v>0</v>
      </c>
      <c r="L360">
        <v>0</v>
      </c>
      <c r="M360">
        <v>0</v>
      </c>
      <c r="N360" s="727">
        <v>0</v>
      </c>
      <c r="O360"/>
      <c r="P360" s="644"/>
      <c r="Q360" s="650" t="s">
        <v>1247</v>
      </c>
      <c r="R360" s="639">
        <v>0</v>
      </c>
      <c r="S360">
        <v>0</v>
      </c>
      <c r="T360">
        <v>0</v>
      </c>
      <c r="U360" s="727">
        <v>0</v>
      </c>
      <c r="V360"/>
      <c r="W360" s="669"/>
      <c r="X360" s="650" t="s">
        <v>1247</v>
      </c>
      <c r="Y360" s="639">
        <v>0</v>
      </c>
      <c r="Z360">
        <v>0</v>
      </c>
      <c r="AA360">
        <v>0</v>
      </c>
      <c r="AB360" s="727">
        <v>0</v>
      </c>
      <c r="AC360"/>
      <c r="AD360" s="675"/>
      <c r="AE360" s="650" t="s">
        <v>1247</v>
      </c>
      <c r="AF360" s="639">
        <v>0</v>
      </c>
      <c r="AG360">
        <v>0</v>
      </c>
      <c r="AH360">
        <v>0</v>
      </c>
      <c r="AI360" s="727">
        <v>0</v>
      </c>
    </row>
    <row r="361" spans="1:35">
      <c r="A361"/>
      <c r="B361" s="656"/>
      <c r="C361" s="650" t="s">
        <v>948</v>
      </c>
      <c r="D361" s="639">
        <v>1148730.78</v>
      </c>
      <c r="E361">
        <v>0</v>
      </c>
      <c r="F361">
        <v>0</v>
      </c>
      <c r="G361" s="727">
        <v>1148730.78</v>
      </c>
      <c r="H361"/>
      <c r="I361" s="663"/>
      <c r="J361" s="650" t="s">
        <v>948</v>
      </c>
      <c r="K361" s="639">
        <v>0</v>
      </c>
      <c r="L361">
        <v>0</v>
      </c>
      <c r="M361">
        <v>0</v>
      </c>
      <c r="N361" s="727">
        <v>0</v>
      </c>
      <c r="O361"/>
      <c r="P361" s="644"/>
      <c r="Q361" s="650" t="s">
        <v>948</v>
      </c>
      <c r="R361" s="639">
        <v>0</v>
      </c>
      <c r="S361">
        <v>0</v>
      </c>
      <c r="T361">
        <v>0</v>
      </c>
      <c r="U361" s="727">
        <v>0</v>
      </c>
      <c r="V361"/>
      <c r="W361" s="669"/>
      <c r="X361" s="650" t="s">
        <v>948</v>
      </c>
      <c r="Y361" s="639">
        <v>0</v>
      </c>
      <c r="Z361">
        <v>0</v>
      </c>
      <c r="AA361">
        <v>0</v>
      </c>
      <c r="AB361" s="727">
        <v>0</v>
      </c>
      <c r="AC361"/>
      <c r="AD361" s="675"/>
      <c r="AE361" s="650" t="s">
        <v>948</v>
      </c>
      <c r="AF361" s="639">
        <v>0</v>
      </c>
      <c r="AG361">
        <v>0</v>
      </c>
      <c r="AH361">
        <v>0</v>
      </c>
      <c r="AI361" s="727">
        <v>0</v>
      </c>
    </row>
    <row r="362" spans="1:35">
      <c r="A362"/>
      <c r="B362" s="656"/>
      <c r="C362" s="650" t="s">
        <v>951</v>
      </c>
      <c r="D362" s="639">
        <v>0</v>
      </c>
      <c r="E362">
        <v>0</v>
      </c>
      <c r="F362">
        <v>0</v>
      </c>
      <c r="G362" s="727">
        <v>0</v>
      </c>
      <c r="H362"/>
      <c r="I362" s="663"/>
      <c r="J362" s="650" t="s">
        <v>951</v>
      </c>
      <c r="K362" s="639">
        <v>0</v>
      </c>
      <c r="L362">
        <v>0</v>
      </c>
      <c r="M362">
        <v>0</v>
      </c>
      <c r="N362" s="727">
        <v>0</v>
      </c>
      <c r="O362"/>
      <c r="P362" s="644"/>
      <c r="Q362" s="650" t="s">
        <v>951</v>
      </c>
      <c r="R362" s="639">
        <v>0</v>
      </c>
      <c r="S362">
        <v>0</v>
      </c>
      <c r="T362">
        <v>0</v>
      </c>
      <c r="U362" s="727">
        <v>0</v>
      </c>
      <c r="V362"/>
      <c r="W362" s="669"/>
      <c r="X362" s="650" t="s">
        <v>951</v>
      </c>
      <c r="Y362" s="639">
        <v>0</v>
      </c>
      <c r="Z362">
        <v>0</v>
      </c>
      <c r="AA362">
        <v>0</v>
      </c>
      <c r="AB362" s="727">
        <v>0</v>
      </c>
      <c r="AC362"/>
      <c r="AD362" s="675"/>
      <c r="AE362" s="650" t="s">
        <v>951</v>
      </c>
      <c r="AF362" s="639">
        <v>0</v>
      </c>
      <c r="AG362">
        <v>0</v>
      </c>
      <c r="AH362">
        <v>0</v>
      </c>
      <c r="AI362" s="727">
        <v>0</v>
      </c>
    </row>
    <row r="363" spans="1:35">
      <c r="A363"/>
      <c r="B363" s="656"/>
      <c r="C363" s="650" t="s">
        <v>949</v>
      </c>
      <c r="D363" s="639">
        <v>198690</v>
      </c>
      <c r="E363">
        <v>0</v>
      </c>
      <c r="F363">
        <v>0</v>
      </c>
      <c r="G363" s="727">
        <v>198690</v>
      </c>
      <c r="H363"/>
      <c r="I363" s="663"/>
      <c r="J363" s="650" t="s">
        <v>949</v>
      </c>
      <c r="K363" s="639">
        <v>0</v>
      </c>
      <c r="L363">
        <v>0</v>
      </c>
      <c r="M363">
        <v>0</v>
      </c>
      <c r="N363" s="727">
        <v>0</v>
      </c>
      <c r="O363"/>
      <c r="P363" s="644"/>
      <c r="Q363" s="650" t="s">
        <v>949</v>
      </c>
      <c r="R363" s="639">
        <v>0</v>
      </c>
      <c r="S363">
        <v>0</v>
      </c>
      <c r="T363">
        <v>0</v>
      </c>
      <c r="U363" s="727">
        <v>0</v>
      </c>
      <c r="V363"/>
      <c r="W363" s="669"/>
      <c r="X363" s="650" t="s">
        <v>949</v>
      </c>
      <c r="Y363" s="639">
        <v>0</v>
      </c>
      <c r="Z363">
        <v>0</v>
      </c>
      <c r="AA363">
        <v>0</v>
      </c>
      <c r="AB363" s="727">
        <v>0</v>
      </c>
      <c r="AC363"/>
      <c r="AD363" s="675"/>
      <c r="AE363" s="650" t="s">
        <v>949</v>
      </c>
      <c r="AF363" s="639">
        <v>599515.29</v>
      </c>
      <c r="AG363">
        <v>0</v>
      </c>
      <c r="AH363">
        <v>0</v>
      </c>
      <c r="AI363" s="727">
        <v>599515.29</v>
      </c>
    </row>
    <row r="364" spans="1:35" ht="13.8" thickBot="1">
      <c r="A364"/>
      <c r="B364" s="655"/>
      <c r="C364" s="649" t="s">
        <v>950</v>
      </c>
      <c r="D364" s="639">
        <v>-165484.39000000001</v>
      </c>
      <c r="E364">
        <v>0</v>
      </c>
      <c r="F364">
        <v>0</v>
      </c>
      <c r="G364" s="727">
        <v>-165484.39000000001</v>
      </c>
      <c r="H364"/>
      <c r="I364" s="662"/>
      <c r="J364" s="649" t="s">
        <v>950</v>
      </c>
      <c r="K364" s="639">
        <v>0</v>
      </c>
      <c r="L364">
        <v>0</v>
      </c>
      <c r="M364">
        <v>0</v>
      </c>
      <c r="N364" s="727">
        <v>0</v>
      </c>
      <c r="O364"/>
      <c r="P364" s="643"/>
      <c r="Q364" s="649" t="s">
        <v>950</v>
      </c>
      <c r="R364" s="639">
        <v>0</v>
      </c>
      <c r="S364">
        <v>0</v>
      </c>
      <c r="T364">
        <v>0</v>
      </c>
      <c r="U364" s="727">
        <v>0</v>
      </c>
      <c r="V364"/>
      <c r="W364" s="668"/>
      <c r="X364" s="649" t="s">
        <v>950</v>
      </c>
      <c r="Y364" s="639">
        <v>0</v>
      </c>
      <c r="Z364">
        <v>0</v>
      </c>
      <c r="AA364">
        <v>0</v>
      </c>
      <c r="AB364" s="727">
        <v>0</v>
      </c>
      <c r="AC364"/>
      <c r="AD364" s="674"/>
      <c r="AE364" s="649" t="s">
        <v>950</v>
      </c>
      <c r="AF364" s="639">
        <v>2437337.5999999996</v>
      </c>
      <c r="AG364">
        <v>0</v>
      </c>
      <c r="AH364">
        <v>0</v>
      </c>
      <c r="AI364" s="727">
        <v>2437337.5999999996</v>
      </c>
    </row>
    <row r="365" spans="1:35" ht="13.8" thickBot="1">
      <c r="A365"/>
      <c r="B365" s="657" t="s">
        <v>1412</v>
      </c>
      <c r="C365" s="658"/>
      <c r="D365" s="608">
        <v>25006938.620000001</v>
      </c>
      <c r="E365" s="603">
        <v>0</v>
      </c>
      <c r="F365" s="603">
        <v>0</v>
      </c>
      <c r="G365" s="737">
        <v>25006938.620000001</v>
      </c>
      <c r="H365"/>
      <c r="I365" s="664" t="s">
        <v>1412</v>
      </c>
      <c r="J365" s="665"/>
      <c r="K365" s="659">
        <v>0</v>
      </c>
      <c r="L365" s="728">
        <v>0</v>
      </c>
      <c r="M365" s="728">
        <v>0</v>
      </c>
      <c r="N365" s="729">
        <v>0</v>
      </c>
      <c r="O365"/>
      <c r="P365" s="645" t="s">
        <v>1412</v>
      </c>
      <c r="Q365" s="646"/>
      <c r="R365" s="612">
        <v>0</v>
      </c>
      <c r="S365" s="604">
        <v>0</v>
      </c>
      <c r="T365" s="604">
        <v>0</v>
      </c>
      <c r="U365" s="736">
        <v>0</v>
      </c>
      <c r="V365"/>
      <c r="W365" s="670" t="s">
        <v>1412</v>
      </c>
      <c r="X365" s="671"/>
      <c r="Y365" s="613">
        <v>0</v>
      </c>
      <c r="Z365" s="605">
        <v>0</v>
      </c>
      <c r="AA365" s="605">
        <v>0</v>
      </c>
      <c r="AB365" s="738">
        <v>0</v>
      </c>
      <c r="AC365"/>
      <c r="AD365" s="676" t="s">
        <v>1412</v>
      </c>
      <c r="AE365" s="677"/>
      <c r="AF365" s="614">
        <v>7861669.0300000003</v>
      </c>
      <c r="AG365" s="606">
        <v>0</v>
      </c>
      <c r="AH365" s="606">
        <v>0</v>
      </c>
      <c r="AI365" s="739">
        <v>7861669.0300000003</v>
      </c>
    </row>
    <row r="366" spans="1:35">
      <c r="A366"/>
      <c r="B366" s="654" t="s">
        <v>1059</v>
      </c>
      <c r="C366" s="648" t="s">
        <v>953</v>
      </c>
      <c r="D366" s="639">
        <v>0</v>
      </c>
      <c r="E366">
        <v>0</v>
      </c>
      <c r="F366">
        <v>0</v>
      </c>
      <c r="G366" s="727">
        <v>0</v>
      </c>
      <c r="H366"/>
      <c r="I366" s="661" t="s">
        <v>1059</v>
      </c>
      <c r="J366" s="648" t="s">
        <v>953</v>
      </c>
      <c r="K366" s="639">
        <v>0</v>
      </c>
      <c r="L366">
        <v>0</v>
      </c>
      <c r="M366">
        <v>0</v>
      </c>
      <c r="N366" s="727">
        <v>0</v>
      </c>
      <c r="O366"/>
      <c r="P366" s="642" t="s">
        <v>1059</v>
      </c>
      <c r="Q366" s="648" t="s">
        <v>953</v>
      </c>
      <c r="R366" s="639">
        <v>0</v>
      </c>
      <c r="S366">
        <v>0</v>
      </c>
      <c r="T366">
        <v>0</v>
      </c>
      <c r="U366" s="727">
        <v>0</v>
      </c>
      <c r="V366"/>
      <c r="W366" s="667" t="s">
        <v>1059</v>
      </c>
      <c r="X366" s="648" t="s">
        <v>953</v>
      </c>
      <c r="Y366" s="639">
        <v>0</v>
      </c>
      <c r="Z366">
        <v>0</v>
      </c>
      <c r="AA366">
        <v>0</v>
      </c>
      <c r="AB366" s="727">
        <v>0</v>
      </c>
      <c r="AC366"/>
      <c r="AD366" s="673" t="s">
        <v>1059</v>
      </c>
      <c r="AE366" s="648" t="s">
        <v>953</v>
      </c>
      <c r="AF366" s="639">
        <v>0</v>
      </c>
      <c r="AG366">
        <v>0</v>
      </c>
      <c r="AH366">
        <v>0</v>
      </c>
      <c r="AI366" s="727">
        <v>0</v>
      </c>
    </row>
    <row r="367" spans="1:35">
      <c r="A367"/>
      <c r="B367" s="656"/>
      <c r="C367" s="650" t="s">
        <v>954</v>
      </c>
      <c r="D367" s="639">
        <v>0</v>
      </c>
      <c r="E367">
        <v>0</v>
      </c>
      <c r="F367">
        <v>0</v>
      </c>
      <c r="G367" s="727">
        <v>0</v>
      </c>
      <c r="H367"/>
      <c r="I367" s="663"/>
      <c r="J367" s="650" t="s">
        <v>954</v>
      </c>
      <c r="K367" s="639">
        <v>0</v>
      </c>
      <c r="L367">
        <v>0</v>
      </c>
      <c r="M367">
        <v>0</v>
      </c>
      <c r="N367" s="727">
        <v>0</v>
      </c>
      <c r="O367"/>
      <c r="P367" s="644"/>
      <c r="Q367" s="650" t="s">
        <v>954</v>
      </c>
      <c r="R367" s="639">
        <v>0</v>
      </c>
      <c r="S367">
        <v>0</v>
      </c>
      <c r="T367">
        <v>0</v>
      </c>
      <c r="U367" s="727">
        <v>0</v>
      </c>
      <c r="V367"/>
      <c r="W367" s="669"/>
      <c r="X367" s="650" t="s">
        <v>954</v>
      </c>
      <c r="Y367" s="639">
        <v>0</v>
      </c>
      <c r="Z367">
        <v>0</v>
      </c>
      <c r="AA367">
        <v>0</v>
      </c>
      <c r="AB367" s="727">
        <v>0</v>
      </c>
      <c r="AC367"/>
      <c r="AD367" s="675"/>
      <c r="AE367" s="650" t="s">
        <v>954</v>
      </c>
      <c r="AF367" s="639">
        <v>0</v>
      </c>
      <c r="AG367">
        <v>0</v>
      </c>
      <c r="AH367">
        <v>0</v>
      </c>
      <c r="AI367" s="727">
        <v>0</v>
      </c>
    </row>
    <row r="368" spans="1:35" ht="13.8" thickBot="1">
      <c r="A368"/>
      <c r="B368" s="655"/>
      <c r="C368" s="649" t="s">
        <v>298</v>
      </c>
      <c r="D368" s="639">
        <v>0</v>
      </c>
      <c r="E368">
        <v>0</v>
      </c>
      <c r="F368">
        <v>0</v>
      </c>
      <c r="G368" s="727">
        <v>0</v>
      </c>
      <c r="H368"/>
      <c r="I368" s="662"/>
      <c r="J368" s="649" t="s">
        <v>298</v>
      </c>
      <c r="K368" s="639">
        <v>0</v>
      </c>
      <c r="L368">
        <v>0</v>
      </c>
      <c r="M368">
        <v>0</v>
      </c>
      <c r="N368" s="727">
        <v>0</v>
      </c>
      <c r="O368"/>
      <c r="P368" s="643"/>
      <c r="Q368" s="649" t="s">
        <v>298</v>
      </c>
      <c r="R368" s="639">
        <v>0</v>
      </c>
      <c r="S368">
        <v>0</v>
      </c>
      <c r="T368">
        <v>0</v>
      </c>
      <c r="U368" s="727">
        <v>0</v>
      </c>
      <c r="V368"/>
      <c r="W368" s="668"/>
      <c r="X368" s="649" t="s">
        <v>298</v>
      </c>
      <c r="Y368" s="639">
        <v>0</v>
      </c>
      <c r="Z368">
        <v>0</v>
      </c>
      <c r="AA368">
        <v>0</v>
      </c>
      <c r="AB368" s="727">
        <v>0</v>
      </c>
      <c r="AC368"/>
      <c r="AD368" s="674"/>
      <c r="AE368" s="649" t="s">
        <v>298</v>
      </c>
      <c r="AF368" s="639">
        <v>0</v>
      </c>
      <c r="AG368">
        <v>0</v>
      </c>
      <c r="AH368">
        <v>0</v>
      </c>
      <c r="AI368" s="727">
        <v>0</v>
      </c>
    </row>
    <row r="369" spans="1:35" ht="13.8" thickBot="1">
      <c r="A369"/>
      <c r="B369" s="657" t="s">
        <v>1413</v>
      </c>
      <c r="C369" s="658"/>
      <c r="D369" s="608">
        <v>0</v>
      </c>
      <c r="E369" s="603">
        <v>0</v>
      </c>
      <c r="F369" s="603">
        <v>0</v>
      </c>
      <c r="G369" s="737">
        <v>0</v>
      </c>
      <c r="H369"/>
      <c r="I369" s="664" t="s">
        <v>1413</v>
      </c>
      <c r="J369" s="665"/>
      <c r="K369" s="659">
        <v>0</v>
      </c>
      <c r="L369" s="728">
        <v>0</v>
      </c>
      <c r="M369" s="728">
        <v>0</v>
      </c>
      <c r="N369" s="729">
        <v>0</v>
      </c>
      <c r="O369"/>
      <c r="P369" s="645" t="s">
        <v>1413</v>
      </c>
      <c r="Q369" s="646"/>
      <c r="R369" s="612">
        <v>0</v>
      </c>
      <c r="S369" s="604">
        <v>0</v>
      </c>
      <c r="T369" s="604">
        <v>0</v>
      </c>
      <c r="U369" s="736">
        <v>0</v>
      </c>
      <c r="V369"/>
      <c r="W369" s="670" t="s">
        <v>1413</v>
      </c>
      <c r="X369" s="671"/>
      <c r="Y369" s="613">
        <v>0</v>
      </c>
      <c r="Z369" s="605">
        <v>0</v>
      </c>
      <c r="AA369" s="605">
        <v>0</v>
      </c>
      <c r="AB369" s="738">
        <v>0</v>
      </c>
      <c r="AC369"/>
      <c r="AD369" s="676" t="s">
        <v>1413</v>
      </c>
      <c r="AE369" s="677"/>
      <c r="AF369" s="614">
        <v>0</v>
      </c>
      <c r="AG369" s="606">
        <v>0</v>
      </c>
      <c r="AH369" s="606">
        <v>0</v>
      </c>
      <c r="AI369" s="739">
        <v>0</v>
      </c>
    </row>
    <row r="370" spans="1:35">
      <c r="A370"/>
      <c r="B370" s="654" t="s">
        <v>1060</v>
      </c>
      <c r="C370" s="648" t="s">
        <v>955</v>
      </c>
      <c r="D370" s="639">
        <v>0</v>
      </c>
      <c r="E370">
        <v>0</v>
      </c>
      <c r="F370">
        <v>0</v>
      </c>
      <c r="G370" s="727">
        <v>0</v>
      </c>
      <c r="H370"/>
      <c r="I370" s="661" t="s">
        <v>1060</v>
      </c>
      <c r="J370" s="648" t="s">
        <v>955</v>
      </c>
      <c r="K370" s="639">
        <v>0</v>
      </c>
      <c r="L370">
        <v>0</v>
      </c>
      <c r="M370">
        <v>0</v>
      </c>
      <c r="N370" s="727">
        <v>0</v>
      </c>
      <c r="O370"/>
      <c r="P370" s="642" t="s">
        <v>1060</v>
      </c>
      <c r="Q370" s="648" t="s">
        <v>955</v>
      </c>
      <c r="R370" s="639">
        <v>0</v>
      </c>
      <c r="S370">
        <v>0</v>
      </c>
      <c r="T370">
        <v>0</v>
      </c>
      <c r="U370" s="727">
        <v>0</v>
      </c>
      <c r="V370"/>
      <c r="W370" s="667" t="s">
        <v>1060</v>
      </c>
      <c r="X370" s="648" t="s">
        <v>955</v>
      </c>
      <c r="Y370" s="639">
        <v>0</v>
      </c>
      <c r="Z370">
        <v>0</v>
      </c>
      <c r="AA370">
        <v>0</v>
      </c>
      <c r="AB370" s="727">
        <v>0</v>
      </c>
      <c r="AC370"/>
      <c r="AD370" s="673" t="s">
        <v>1060</v>
      </c>
      <c r="AE370" s="648" t="s">
        <v>955</v>
      </c>
      <c r="AF370" s="639">
        <v>0</v>
      </c>
      <c r="AG370">
        <v>0</v>
      </c>
      <c r="AH370">
        <v>0</v>
      </c>
      <c r="AI370" s="727">
        <v>0</v>
      </c>
    </row>
    <row r="371" spans="1:35">
      <c r="A371"/>
      <c r="B371" s="656"/>
      <c r="C371" s="650" t="s">
        <v>956</v>
      </c>
      <c r="D371" s="639">
        <v>5522286.3500000006</v>
      </c>
      <c r="E371">
        <v>0</v>
      </c>
      <c r="F371">
        <v>0</v>
      </c>
      <c r="G371" s="727">
        <v>5522286.3500000006</v>
      </c>
      <c r="H371"/>
      <c r="I371" s="663"/>
      <c r="J371" s="650" t="s">
        <v>956</v>
      </c>
      <c r="K371" s="639">
        <v>0</v>
      </c>
      <c r="L371">
        <v>0</v>
      </c>
      <c r="M371">
        <v>0</v>
      </c>
      <c r="N371" s="727">
        <v>0</v>
      </c>
      <c r="O371"/>
      <c r="P371" s="644"/>
      <c r="Q371" s="650" t="s">
        <v>956</v>
      </c>
      <c r="R371" s="639">
        <v>45210396.710000038</v>
      </c>
      <c r="S371">
        <v>0</v>
      </c>
      <c r="T371">
        <v>0</v>
      </c>
      <c r="U371" s="727">
        <v>45210396.710000038</v>
      </c>
      <c r="V371"/>
      <c r="W371" s="669"/>
      <c r="X371" s="650" t="s">
        <v>956</v>
      </c>
      <c r="Y371" s="639">
        <v>0</v>
      </c>
      <c r="Z371">
        <v>0</v>
      </c>
      <c r="AA371">
        <v>0</v>
      </c>
      <c r="AB371" s="727">
        <v>0</v>
      </c>
      <c r="AC371"/>
      <c r="AD371" s="675"/>
      <c r="AE371" s="650" t="s">
        <v>956</v>
      </c>
      <c r="AF371" s="639">
        <v>2852709662.46</v>
      </c>
      <c r="AG371">
        <v>0</v>
      </c>
      <c r="AH371">
        <v>0</v>
      </c>
      <c r="AI371" s="727">
        <v>2852709662.46</v>
      </c>
    </row>
    <row r="372" spans="1:35">
      <c r="A372"/>
      <c r="B372" s="656"/>
      <c r="C372" s="650" t="s">
        <v>1248</v>
      </c>
      <c r="D372" s="639">
        <v>0</v>
      </c>
      <c r="E372">
        <v>0</v>
      </c>
      <c r="F372">
        <v>0</v>
      </c>
      <c r="G372" s="727">
        <v>0</v>
      </c>
      <c r="H372"/>
      <c r="I372" s="663"/>
      <c r="J372" s="650" t="s">
        <v>1248</v>
      </c>
      <c r="K372" s="639">
        <v>0</v>
      </c>
      <c r="L372">
        <v>0</v>
      </c>
      <c r="M372">
        <v>0</v>
      </c>
      <c r="N372" s="727">
        <v>0</v>
      </c>
      <c r="O372"/>
      <c r="P372" s="644"/>
      <c r="Q372" s="650" t="s">
        <v>1248</v>
      </c>
      <c r="R372" s="639">
        <v>0</v>
      </c>
      <c r="S372">
        <v>0</v>
      </c>
      <c r="T372">
        <v>0</v>
      </c>
      <c r="U372" s="727">
        <v>0</v>
      </c>
      <c r="V372"/>
      <c r="W372" s="669"/>
      <c r="X372" s="650" t="s">
        <v>1248</v>
      </c>
      <c r="Y372" s="639">
        <v>0</v>
      </c>
      <c r="Z372">
        <v>0</v>
      </c>
      <c r="AA372">
        <v>0</v>
      </c>
      <c r="AB372" s="727">
        <v>0</v>
      </c>
      <c r="AC372"/>
      <c r="AD372" s="675"/>
      <c r="AE372" s="650" t="s">
        <v>1248</v>
      </c>
      <c r="AF372" s="639">
        <v>0</v>
      </c>
      <c r="AG372">
        <v>0</v>
      </c>
      <c r="AH372">
        <v>0</v>
      </c>
      <c r="AI372" s="727">
        <v>0</v>
      </c>
    </row>
    <row r="373" spans="1:35">
      <c r="A373"/>
      <c r="B373" s="656"/>
      <c r="C373" s="650" t="s">
        <v>638</v>
      </c>
      <c r="D373" s="639">
        <v>0</v>
      </c>
      <c r="E373">
        <v>0</v>
      </c>
      <c r="F373">
        <v>0</v>
      </c>
      <c r="G373" s="727">
        <v>0</v>
      </c>
      <c r="H373"/>
      <c r="I373" s="663"/>
      <c r="J373" s="650" t="s">
        <v>638</v>
      </c>
      <c r="K373" s="639">
        <v>0</v>
      </c>
      <c r="L373">
        <v>0</v>
      </c>
      <c r="M373">
        <v>0</v>
      </c>
      <c r="N373" s="727">
        <v>0</v>
      </c>
      <c r="O373"/>
      <c r="P373" s="644"/>
      <c r="Q373" s="650" t="s">
        <v>638</v>
      </c>
      <c r="R373" s="639">
        <v>-8003820.7800000003</v>
      </c>
      <c r="S373">
        <v>0</v>
      </c>
      <c r="T373">
        <v>0</v>
      </c>
      <c r="U373" s="727">
        <v>-8003820.7800000003</v>
      </c>
      <c r="V373"/>
      <c r="W373" s="669"/>
      <c r="X373" s="650" t="s">
        <v>638</v>
      </c>
      <c r="Y373" s="639">
        <v>0</v>
      </c>
      <c r="Z373">
        <v>0</v>
      </c>
      <c r="AA373">
        <v>0</v>
      </c>
      <c r="AB373" s="727">
        <v>0</v>
      </c>
      <c r="AC373"/>
      <c r="AD373" s="675"/>
      <c r="AE373" s="650" t="s">
        <v>638</v>
      </c>
      <c r="AF373" s="639">
        <v>0</v>
      </c>
      <c r="AG373">
        <v>0</v>
      </c>
      <c r="AH373">
        <v>0</v>
      </c>
      <c r="AI373" s="727">
        <v>0</v>
      </c>
    </row>
    <row r="374" spans="1:35">
      <c r="A374"/>
      <c r="B374" s="656"/>
      <c r="C374" s="650" t="s">
        <v>957</v>
      </c>
      <c r="D374" s="639">
        <v>0</v>
      </c>
      <c r="E374">
        <v>0</v>
      </c>
      <c r="F374">
        <v>0</v>
      </c>
      <c r="G374" s="727">
        <v>0</v>
      </c>
      <c r="H374"/>
      <c r="I374" s="663"/>
      <c r="J374" s="650" t="s">
        <v>957</v>
      </c>
      <c r="K374" s="639">
        <v>0</v>
      </c>
      <c r="L374">
        <v>0</v>
      </c>
      <c r="M374">
        <v>0</v>
      </c>
      <c r="N374" s="727">
        <v>0</v>
      </c>
      <c r="O374"/>
      <c r="P374" s="644"/>
      <c r="Q374" s="650" t="s">
        <v>957</v>
      </c>
      <c r="R374" s="639">
        <v>-7207968.8900000006</v>
      </c>
      <c r="S374">
        <v>0</v>
      </c>
      <c r="T374">
        <v>0</v>
      </c>
      <c r="U374" s="727">
        <v>-7207968.8900000006</v>
      </c>
      <c r="V374"/>
      <c r="W374" s="669"/>
      <c r="X374" s="650" t="s">
        <v>957</v>
      </c>
      <c r="Y374" s="639">
        <v>0</v>
      </c>
      <c r="Z374">
        <v>0</v>
      </c>
      <c r="AA374">
        <v>0</v>
      </c>
      <c r="AB374" s="727">
        <v>0</v>
      </c>
      <c r="AC374"/>
      <c r="AD374" s="675"/>
      <c r="AE374" s="650" t="s">
        <v>957</v>
      </c>
      <c r="AF374" s="639">
        <v>0</v>
      </c>
      <c r="AG374">
        <v>0</v>
      </c>
      <c r="AH374">
        <v>0</v>
      </c>
      <c r="AI374" s="727">
        <v>0</v>
      </c>
    </row>
    <row r="375" spans="1:35">
      <c r="A375"/>
      <c r="B375" s="656"/>
      <c r="C375" s="650" t="s">
        <v>958</v>
      </c>
      <c r="D375" s="639">
        <v>0</v>
      </c>
      <c r="E375">
        <v>0</v>
      </c>
      <c r="F375">
        <v>0</v>
      </c>
      <c r="G375" s="727">
        <v>0</v>
      </c>
      <c r="H375"/>
      <c r="I375" s="663"/>
      <c r="J375" s="650" t="s">
        <v>958</v>
      </c>
      <c r="K375" s="639">
        <v>0</v>
      </c>
      <c r="L375">
        <v>0</v>
      </c>
      <c r="M375">
        <v>0</v>
      </c>
      <c r="N375" s="727">
        <v>0</v>
      </c>
      <c r="O375"/>
      <c r="P375" s="644"/>
      <c r="Q375" s="650" t="s">
        <v>958</v>
      </c>
      <c r="R375" s="639">
        <v>0</v>
      </c>
      <c r="S375">
        <v>0</v>
      </c>
      <c r="T375">
        <v>0</v>
      </c>
      <c r="U375" s="727">
        <v>0</v>
      </c>
      <c r="V375"/>
      <c r="W375" s="669"/>
      <c r="X375" s="650" t="s">
        <v>958</v>
      </c>
      <c r="Y375" s="639">
        <v>0</v>
      </c>
      <c r="Z375">
        <v>0</v>
      </c>
      <c r="AA375">
        <v>0</v>
      </c>
      <c r="AB375" s="727">
        <v>0</v>
      </c>
      <c r="AC375"/>
      <c r="AD375" s="675"/>
      <c r="AE375" s="650" t="s">
        <v>958</v>
      </c>
      <c r="AF375" s="639">
        <v>0</v>
      </c>
      <c r="AG375">
        <v>0</v>
      </c>
      <c r="AH375">
        <v>0</v>
      </c>
      <c r="AI375" s="727">
        <v>0</v>
      </c>
    </row>
    <row r="376" spans="1:35" ht="13.8" thickBot="1">
      <c r="A376"/>
      <c r="B376" s="655"/>
      <c r="C376" s="649" t="s">
        <v>984</v>
      </c>
      <c r="D376" s="639">
        <v>0</v>
      </c>
      <c r="E376">
        <v>0</v>
      </c>
      <c r="F376">
        <v>0</v>
      </c>
      <c r="G376" s="727">
        <v>0</v>
      </c>
      <c r="H376"/>
      <c r="I376" s="662"/>
      <c r="J376" s="649" t="s">
        <v>984</v>
      </c>
      <c r="K376" s="639">
        <v>0</v>
      </c>
      <c r="L376">
        <v>0</v>
      </c>
      <c r="M376">
        <v>0</v>
      </c>
      <c r="N376" s="727">
        <v>0</v>
      </c>
      <c r="O376"/>
      <c r="P376" s="643"/>
      <c r="Q376" s="649" t="s">
        <v>984</v>
      </c>
      <c r="R376" s="639">
        <v>0</v>
      </c>
      <c r="S376">
        <v>0</v>
      </c>
      <c r="T376">
        <v>0</v>
      </c>
      <c r="U376" s="727">
        <v>0</v>
      </c>
      <c r="V376"/>
      <c r="W376" s="668"/>
      <c r="X376" s="649" t="s">
        <v>984</v>
      </c>
      <c r="Y376" s="639">
        <v>0</v>
      </c>
      <c r="Z376">
        <v>0</v>
      </c>
      <c r="AA376">
        <v>0</v>
      </c>
      <c r="AB376" s="727">
        <v>0</v>
      </c>
      <c r="AC376"/>
      <c r="AD376" s="674"/>
      <c r="AE376" s="649" t="s">
        <v>984</v>
      </c>
      <c r="AF376" s="639">
        <v>0</v>
      </c>
      <c r="AG376">
        <v>0</v>
      </c>
      <c r="AH376">
        <v>0</v>
      </c>
      <c r="AI376" s="727">
        <v>0</v>
      </c>
    </row>
    <row r="377" spans="1:35" ht="13.8" thickBot="1">
      <c r="A377"/>
      <c r="B377" s="657" t="s">
        <v>1414</v>
      </c>
      <c r="C377" s="658"/>
      <c r="D377" s="608">
        <v>5522286.3500000006</v>
      </c>
      <c r="E377" s="603">
        <v>0</v>
      </c>
      <c r="F377" s="603">
        <v>0</v>
      </c>
      <c r="G377" s="737">
        <v>5522286.3500000006</v>
      </c>
      <c r="H377"/>
      <c r="I377" s="664" t="s">
        <v>1414</v>
      </c>
      <c r="J377" s="665"/>
      <c r="K377" s="659">
        <v>0</v>
      </c>
      <c r="L377" s="728">
        <v>0</v>
      </c>
      <c r="M377" s="728">
        <v>0</v>
      </c>
      <c r="N377" s="729">
        <v>0</v>
      </c>
      <c r="O377"/>
      <c r="P377" s="645" t="s">
        <v>1414</v>
      </c>
      <c r="Q377" s="646"/>
      <c r="R377" s="612">
        <v>29998607.040000036</v>
      </c>
      <c r="S377" s="604">
        <v>0</v>
      </c>
      <c r="T377" s="604">
        <v>0</v>
      </c>
      <c r="U377" s="736">
        <v>29998607.040000036</v>
      </c>
      <c r="V377"/>
      <c r="W377" s="670" t="s">
        <v>1414</v>
      </c>
      <c r="X377" s="671"/>
      <c r="Y377" s="613">
        <v>0</v>
      </c>
      <c r="Z377" s="605">
        <v>0</v>
      </c>
      <c r="AA377" s="605">
        <v>0</v>
      </c>
      <c r="AB377" s="738">
        <v>0</v>
      </c>
      <c r="AC377"/>
      <c r="AD377" s="676" t="s">
        <v>1414</v>
      </c>
      <c r="AE377" s="677"/>
      <c r="AF377" s="614">
        <v>2852709662.46</v>
      </c>
      <c r="AG377" s="606">
        <v>0</v>
      </c>
      <c r="AH377" s="606">
        <v>0</v>
      </c>
      <c r="AI377" s="739">
        <v>2852709662.46</v>
      </c>
    </row>
    <row r="378" spans="1:35">
      <c r="A378"/>
      <c r="B378" s="654" t="s">
        <v>1061</v>
      </c>
      <c r="C378" s="648" t="s">
        <v>959</v>
      </c>
      <c r="D378" s="639">
        <v>0</v>
      </c>
      <c r="E378">
        <v>0</v>
      </c>
      <c r="F378">
        <v>0</v>
      </c>
      <c r="G378" s="727">
        <v>0</v>
      </c>
      <c r="H378"/>
      <c r="I378" s="661" t="s">
        <v>1061</v>
      </c>
      <c r="J378" s="648" t="s">
        <v>959</v>
      </c>
      <c r="K378" s="639">
        <v>0</v>
      </c>
      <c r="L378">
        <v>0</v>
      </c>
      <c r="M378">
        <v>0</v>
      </c>
      <c r="N378" s="727">
        <v>0</v>
      </c>
      <c r="O378"/>
      <c r="P378" s="642" t="s">
        <v>1061</v>
      </c>
      <c r="Q378" s="648" t="s">
        <v>959</v>
      </c>
      <c r="R378" s="639">
        <v>0</v>
      </c>
      <c r="S378">
        <v>0</v>
      </c>
      <c r="T378">
        <v>0</v>
      </c>
      <c r="U378" s="727">
        <v>0</v>
      </c>
      <c r="V378"/>
      <c r="W378" s="667" t="s">
        <v>1061</v>
      </c>
      <c r="X378" s="648" t="s">
        <v>959</v>
      </c>
      <c r="Y378" s="639">
        <v>0</v>
      </c>
      <c r="Z378">
        <v>0</v>
      </c>
      <c r="AA378">
        <v>0</v>
      </c>
      <c r="AB378" s="727">
        <v>0</v>
      </c>
      <c r="AC378"/>
      <c r="AD378" s="673" t="s">
        <v>1061</v>
      </c>
      <c r="AE378" s="648" t="s">
        <v>959</v>
      </c>
      <c r="AF378" s="639">
        <v>0</v>
      </c>
      <c r="AG378">
        <v>0</v>
      </c>
      <c r="AH378">
        <v>0</v>
      </c>
      <c r="AI378" s="727">
        <v>0</v>
      </c>
    </row>
    <row r="379" spans="1:35">
      <c r="A379"/>
      <c r="B379" s="656"/>
      <c r="C379" s="650" t="s">
        <v>1249</v>
      </c>
      <c r="D379" s="639">
        <v>0</v>
      </c>
      <c r="E379">
        <v>0</v>
      </c>
      <c r="F379">
        <v>0</v>
      </c>
      <c r="G379" s="727">
        <v>0</v>
      </c>
      <c r="H379"/>
      <c r="I379" s="663"/>
      <c r="J379" s="650" t="s">
        <v>1249</v>
      </c>
      <c r="K379" s="639">
        <v>0</v>
      </c>
      <c r="L379">
        <v>0</v>
      </c>
      <c r="M379">
        <v>0</v>
      </c>
      <c r="N379" s="727">
        <v>0</v>
      </c>
      <c r="O379"/>
      <c r="P379" s="644"/>
      <c r="Q379" s="650" t="s">
        <v>1249</v>
      </c>
      <c r="R379" s="639">
        <v>0</v>
      </c>
      <c r="S379">
        <v>0</v>
      </c>
      <c r="T379">
        <v>0</v>
      </c>
      <c r="U379" s="727">
        <v>0</v>
      </c>
      <c r="V379"/>
      <c r="W379" s="669"/>
      <c r="X379" s="650" t="s">
        <v>1249</v>
      </c>
      <c r="Y379" s="639">
        <v>0</v>
      </c>
      <c r="Z379">
        <v>0</v>
      </c>
      <c r="AA379">
        <v>0</v>
      </c>
      <c r="AB379" s="727">
        <v>0</v>
      </c>
      <c r="AC379"/>
      <c r="AD379" s="675"/>
      <c r="AE379" s="650" t="s">
        <v>1249</v>
      </c>
      <c r="AF379" s="639">
        <v>0</v>
      </c>
      <c r="AG379">
        <v>0</v>
      </c>
      <c r="AH379">
        <v>0</v>
      </c>
      <c r="AI379" s="727">
        <v>0</v>
      </c>
    </row>
    <row r="380" spans="1:35">
      <c r="A380"/>
      <c r="B380" s="656"/>
      <c r="C380" s="650" t="s">
        <v>960</v>
      </c>
      <c r="D380" s="639">
        <v>0</v>
      </c>
      <c r="E380">
        <v>0</v>
      </c>
      <c r="F380">
        <v>0</v>
      </c>
      <c r="G380" s="727">
        <v>0</v>
      </c>
      <c r="H380"/>
      <c r="I380" s="663"/>
      <c r="J380" s="650" t="s">
        <v>960</v>
      </c>
      <c r="K380" s="639">
        <v>0</v>
      </c>
      <c r="L380">
        <v>0</v>
      </c>
      <c r="M380">
        <v>0</v>
      </c>
      <c r="N380" s="727">
        <v>0</v>
      </c>
      <c r="O380"/>
      <c r="P380" s="644"/>
      <c r="Q380" s="650" t="s">
        <v>960</v>
      </c>
      <c r="R380" s="639">
        <v>0</v>
      </c>
      <c r="S380">
        <v>0</v>
      </c>
      <c r="T380">
        <v>0</v>
      </c>
      <c r="U380" s="727">
        <v>0</v>
      </c>
      <c r="V380"/>
      <c r="W380" s="669"/>
      <c r="X380" s="650" t="s">
        <v>960</v>
      </c>
      <c r="Y380" s="639">
        <v>0</v>
      </c>
      <c r="Z380">
        <v>0</v>
      </c>
      <c r="AA380">
        <v>0</v>
      </c>
      <c r="AB380" s="727">
        <v>0</v>
      </c>
      <c r="AC380"/>
      <c r="AD380" s="675"/>
      <c r="AE380" s="650" t="s">
        <v>960</v>
      </c>
      <c r="AF380" s="639">
        <v>0</v>
      </c>
      <c r="AG380">
        <v>0</v>
      </c>
      <c r="AH380">
        <v>0</v>
      </c>
      <c r="AI380" s="727">
        <v>0</v>
      </c>
    </row>
    <row r="381" spans="1:35">
      <c r="A381"/>
      <c r="B381" s="656"/>
      <c r="C381" s="650" t="s">
        <v>1250</v>
      </c>
      <c r="D381" s="639">
        <v>0</v>
      </c>
      <c r="E381">
        <v>0</v>
      </c>
      <c r="F381">
        <v>0</v>
      </c>
      <c r="G381" s="727">
        <v>0</v>
      </c>
      <c r="H381"/>
      <c r="I381" s="663"/>
      <c r="J381" s="650" t="s">
        <v>1250</v>
      </c>
      <c r="K381" s="639">
        <v>0</v>
      </c>
      <c r="L381">
        <v>0</v>
      </c>
      <c r="M381">
        <v>0</v>
      </c>
      <c r="N381" s="727">
        <v>0</v>
      </c>
      <c r="O381"/>
      <c r="P381" s="644"/>
      <c r="Q381" s="650" t="s">
        <v>1250</v>
      </c>
      <c r="R381" s="639">
        <v>0</v>
      </c>
      <c r="S381">
        <v>0</v>
      </c>
      <c r="T381">
        <v>0</v>
      </c>
      <c r="U381" s="727">
        <v>0</v>
      </c>
      <c r="V381"/>
      <c r="W381" s="669"/>
      <c r="X381" s="650" t="s">
        <v>1250</v>
      </c>
      <c r="Y381" s="639">
        <v>0</v>
      </c>
      <c r="Z381">
        <v>0</v>
      </c>
      <c r="AA381">
        <v>0</v>
      </c>
      <c r="AB381" s="727">
        <v>0</v>
      </c>
      <c r="AC381"/>
      <c r="AD381" s="675"/>
      <c r="AE381" s="650" t="s">
        <v>1250</v>
      </c>
      <c r="AF381" s="639">
        <v>0</v>
      </c>
      <c r="AG381">
        <v>0</v>
      </c>
      <c r="AH381">
        <v>0</v>
      </c>
      <c r="AI381" s="727">
        <v>0</v>
      </c>
    </row>
    <row r="382" spans="1:35">
      <c r="A382"/>
      <c r="B382" s="656"/>
      <c r="C382" s="650" t="s">
        <v>1251</v>
      </c>
      <c r="D382" s="639">
        <v>0</v>
      </c>
      <c r="E382">
        <v>0</v>
      </c>
      <c r="F382">
        <v>0</v>
      </c>
      <c r="G382" s="727">
        <v>0</v>
      </c>
      <c r="H382"/>
      <c r="I382" s="663"/>
      <c r="J382" s="650" t="s">
        <v>1251</v>
      </c>
      <c r="K382" s="639">
        <v>0</v>
      </c>
      <c r="L382">
        <v>0</v>
      </c>
      <c r="M382">
        <v>0</v>
      </c>
      <c r="N382" s="727">
        <v>0</v>
      </c>
      <c r="O382"/>
      <c r="P382" s="644"/>
      <c r="Q382" s="650" t="s">
        <v>1251</v>
      </c>
      <c r="R382" s="639">
        <v>0</v>
      </c>
      <c r="S382">
        <v>0</v>
      </c>
      <c r="T382">
        <v>0</v>
      </c>
      <c r="U382" s="727">
        <v>0</v>
      </c>
      <c r="V382"/>
      <c r="W382" s="669"/>
      <c r="X382" s="650" t="s">
        <v>1251</v>
      </c>
      <c r="Y382" s="639">
        <v>0</v>
      </c>
      <c r="Z382">
        <v>0</v>
      </c>
      <c r="AA382">
        <v>0</v>
      </c>
      <c r="AB382" s="727">
        <v>0</v>
      </c>
      <c r="AC382"/>
      <c r="AD382" s="675"/>
      <c r="AE382" s="650" t="s">
        <v>1251</v>
      </c>
      <c r="AF382" s="639">
        <v>0</v>
      </c>
      <c r="AG382">
        <v>0</v>
      </c>
      <c r="AH382">
        <v>0</v>
      </c>
      <c r="AI382" s="727">
        <v>0</v>
      </c>
    </row>
    <row r="383" spans="1:35">
      <c r="A383"/>
      <c r="B383" s="656"/>
      <c r="C383" s="650" t="s">
        <v>961</v>
      </c>
      <c r="D383" s="639">
        <v>0</v>
      </c>
      <c r="E383">
        <v>0</v>
      </c>
      <c r="F383">
        <v>0</v>
      </c>
      <c r="G383" s="727">
        <v>0</v>
      </c>
      <c r="H383"/>
      <c r="I383" s="663"/>
      <c r="J383" s="650" t="s">
        <v>961</v>
      </c>
      <c r="K383" s="639">
        <v>0</v>
      </c>
      <c r="L383">
        <v>0</v>
      </c>
      <c r="M383">
        <v>0</v>
      </c>
      <c r="N383" s="727">
        <v>0</v>
      </c>
      <c r="O383"/>
      <c r="P383" s="644"/>
      <c r="Q383" s="650" t="s">
        <v>961</v>
      </c>
      <c r="R383" s="639">
        <v>0</v>
      </c>
      <c r="S383">
        <v>0</v>
      </c>
      <c r="T383">
        <v>0</v>
      </c>
      <c r="U383" s="727">
        <v>0</v>
      </c>
      <c r="V383"/>
      <c r="W383" s="669"/>
      <c r="X383" s="650" t="s">
        <v>961</v>
      </c>
      <c r="Y383" s="639">
        <v>0</v>
      </c>
      <c r="Z383">
        <v>0</v>
      </c>
      <c r="AA383">
        <v>0</v>
      </c>
      <c r="AB383" s="727">
        <v>0</v>
      </c>
      <c r="AC383"/>
      <c r="AD383" s="675"/>
      <c r="AE383" s="650" t="s">
        <v>961</v>
      </c>
      <c r="AF383" s="639">
        <v>0</v>
      </c>
      <c r="AG383">
        <v>0</v>
      </c>
      <c r="AH383">
        <v>0</v>
      </c>
      <c r="AI383" s="727">
        <v>0</v>
      </c>
    </row>
    <row r="384" spans="1:35">
      <c r="A384"/>
      <c r="B384" s="656"/>
      <c r="C384" s="650" t="s">
        <v>962</v>
      </c>
      <c r="D384" s="639">
        <v>0</v>
      </c>
      <c r="E384">
        <v>0</v>
      </c>
      <c r="F384">
        <v>0</v>
      </c>
      <c r="G384" s="727">
        <v>0</v>
      </c>
      <c r="H384"/>
      <c r="I384" s="663"/>
      <c r="J384" s="650" t="s">
        <v>962</v>
      </c>
      <c r="K384" s="639">
        <v>0</v>
      </c>
      <c r="L384">
        <v>0</v>
      </c>
      <c r="M384">
        <v>0</v>
      </c>
      <c r="N384" s="727">
        <v>0</v>
      </c>
      <c r="O384"/>
      <c r="P384" s="644"/>
      <c r="Q384" s="650" t="s">
        <v>962</v>
      </c>
      <c r="R384" s="639">
        <v>0</v>
      </c>
      <c r="S384">
        <v>0</v>
      </c>
      <c r="T384">
        <v>0</v>
      </c>
      <c r="U384" s="727">
        <v>0</v>
      </c>
      <c r="V384"/>
      <c r="W384" s="669"/>
      <c r="X384" s="650" t="s">
        <v>962</v>
      </c>
      <c r="Y384" s="639">
        <v>0</v>
      </c>
      <c r="Z384">
        <v>0</v>
      </c>
      <c r="AA384">
        <v>0</v>
      </c>
      <c r="AB384" s="727">
        <v>0</v>
      </c>
      <c r="AC384"/>
      <c r="AD384" s="675"/>
      <c r="AE384" s="650" t="s">
        <v>962</v>
      </c>
      <c r="AF384" s="639">
        <v>0</v>
      </c>
      <c r="AG384">
        <v>0</v>
      </c>
      <c r="AH384">
        <v>0</v>
      </c>
      <c r="AI384" s="727">
        <v>0</v>
      </c>
    </row>
    <row r="385" spans="1:35">
      <c r="A385"/>
      <c r="B385" s="656"/>
      <c r="C385" s="650" t="s">
        <v>963</v>
      </c>
      <c r="D385" s="639">
        <v>0</v>
      </c>
      <c r="E385">
        <v>0</v>
      </c>
      <c r="F385">
        <v>0</v>
      </c>
      <c r="G385" s="727">
        <v>0</v>
      </c>
      <c r="H385"/>
      <c r="I385" s="663"/>
      <c r="J385" s="650" t="s">
        <v>963</v>
      </c>
      <c r="K385" s="639">
        <v>0</v>
      </c>
      <c r="L385">
        <v>0</v>
      </c>
      <c r="M385">
        <v>0</v>
      </c>
      <c r="N385" s="727">
        <v>0</v>
      </c>
      <c r="O385"/>
      <c r="P385" s="644"/>
      <c r="Q385" s="650" t="s">
        <v>963</v>
      </c>
      <c r="R385" s="639">
        <v>0</v>
      </c>
      <c r="S385">
        <v>0</v>
      </c>
      <c r="T385">
        <v>0</v>
      </c>
      <c r="U385" s="727">
        <v>0</v>
      </c>
      <c r="V385"/>
      <c r="W385" s="669"/>
      <c r="X385" s="650" t="s">
        <v>963</v>
      </c>
      <c r="Y385" s="639">
        <v>0</v>
      </c>
      <c r="Z385">
        <v>0</v>
      </c>
      <c r="AA385">
        <v>0</v>
      </c>
      <c r="AB385" s="727">
        <v>0</v>
      </c>
      <c r="AC385"/>
      <c r="AD385" s="675"/>
      <c r="AE385" s="650" t="s">
        <v>963</v>
      </c>
      <c r="AF385" s="639">
        <v>0</v>
      </c>
      <c r="AG385">
        <v>0</v>
      </c>
      <c r="AH385">
        <v>0</v>
      </c>
      <c r="AI385" s="727">
        <v>0</v>
      </c>
    </row>
    <row r="386" spans="1:35">
      <c r="A386"/>
      <c r="B386" s="656"/>
      <c r="C386" s="650" t="s">
        <v>964</v>
      </c>
      <c r="D386" s="639">
        <v>0</v>
      </c>
      <c r="E386">
        <v>0</v>
      </c>
      <c r="F386">
        <v>0</v>
      </c>
      <c r="G386" s="727">
        <v>0</v>
      </c>
      <c r="H386"/>
      <c r="I386" s="663"/>
      <c r="J386" s="650" t="s">
        <v>964</v>
      </c>
      <c r="K386" s="639">
        <v>0</v>
      </c>
      <c r="L386">
        <v>0</v>
      </c>
      <c r="M386">
        <v>0</v>
      </c>
      <c r="N386" s="727">
        <v>0</v>
      </c>
      <c r="O386"/>
      <c r="P386" s="644"/>
      <c r="Q386" s="650" t="s">
        <v>964</v>
      </c>
      <c r="R386" s="639">
        <v>0</v>
      </c>
      <c r="S386">
        <v>0</v>
      </c>
      <c r="T386">
        <v>0</v>
      </c>
      <c r="U386" s="727">
        <v>0</v>
      </c>
      <c r="V386"/>
      <c r="W386" s="669"/>
      <c r="X386" s="650" t="s">
        <v>964</v>
      </c>
      <c r="Y386" s="639">
        <v>0</v>
      </c>
      <c r="Z386">
        <v>0</v>
      </c>
      <c r="AA386">
        <v>0</v>
      </c>
      <c r="AB386" s="727">
        <v>0</v>
      </c>
      <c r="AC386"/>
      <c r="AD386" s="675"/>
      <c r="AE386" s="650" t="s">
        <v>964</v>
      </c>
      <c r="AF386" s="639">
        <v>0</v>
      </c>
      <c r="AG386">
        <v>0</v>
      </c>
      <c r="AH386">
        <v>0</v>
      </c>
      <c r="AI386" s="727">
        <v>0</v>
      </c>
    </row>
    <row r="387" spans="1:35">
      <c r="A387"/>
      <c r="B387" s="656"/>
      <c r="C387" s="650" t="s">
        <v>965</v>
      </c>
      <c r="D387" s="639">
        <v>0</v>
      </c>
      <c r="E387">
        <v>0</v>
      </c>
      <c r="F387">
        <v>0</v>
      </c>
      <c r="G387" s="727">
        <v>0</v>
      </c>
      <c r="H387"/>
      <c r="I387" s="663"/>
      <c r="J387" s="650" t="s">
        <v>965</v>
      </c>
      <c r="K387" s="639">
        <v>0</v>
      </c>
      <c r="L387">
        <v>0</v>
      </c>
      <c r="M387">
        <v>0</v>
      </c>
      <c r="N387" s="727">
        <v>0</v>
      </c>
      <c r="O387"/>
      <c r="P387" s="644"/>
      <c r="Q387" s="650" t="s">
        <v>965</v>
      </c>
      <c r="R387" s="639">
        <v>0</v>
      </c>
      <c r="S387">
        <v>0</v>
      </c>
      <c r="T387">
        <v>0</v>
      </c>
      <c r="U387" s="727">
        <v>0</v>
      </c>
      <c r="V387"/>
      <c r="W387" s="669"/>
      <c r="X387" s="650" t="s">
        <v>965</v>
      </c>
      <c r="Y387" s="639">
        <v>0</v>
      </c>
      <c r="Z387">
        <v>0</v>
      </c>
      <c r="AA387">
        <v>0</v>
      </c>
      <c r="AB387" s="727">
        <v>0</v>
      </c>
      <c r="AC387"/>
      <c r="AD387" s="675"/>
      <c r="AE387" s="650" t="s">
        <v>965</v>
      </c>
      <c r="AF387" s="639">
        <v>0</v>
      </c>
      <c r="AG387">
        <v>0</v>
      </c>
      <c r="AH387">
        <v>0</v>
      </c>
      <c r="AI387" s="727">
        <v>0</v>
      </c>
    </row>
    <row r="388" spans="1:35">
      <c r="A388"/>
      <c r="B388" s="656"/>
      <c r="C388" s="650" t="s">
        <v>967</v>
      </c>
      <c r="D388" s="639">
        <v>0</v>
      </c>
      <c r="E388">
        <v>0</v>
      </c>
      <c r="F388">
        <v>0</v>
      </c>
      <c r="G388" s="727">
        <v>0</v>
      </c>
      <c r="H388"/>
      <c r="I388" s="663"/>
      <c r="J388" s="650" t="s">
        <v>967</v>
      </c>
      <c r="K388" s="639">
        <v>0</v>
      </c>
      <c r="L388">
        <v>0</v>
      </c>
      <c r="M388">
        <v>0</v>
      </c>
      <c r="N388" s="727">
        <v>0</v>
      </c>
      <c r="O388"/>
      <c r="P388" s="644"/>
      <c r="Q388" s="650" t="s">
        <v>967</v>
      </c>
      <c r="R388" s="639">
        <v>0</v>
      </c>
      <c r="S388">
        <v>0</v>
      </c>
      <c r="T388">
        <v>0</v>
      </c>
      <c r="U388" s="727">
        <v>0</v>
      </c>
      <c r="V388"/>
      <c r="W388" s="669"/>
      <c r="X388" s="650" t="s">
        <v>967</v>
      </c>
      <c r="Y388" s="639">
        <v>0</v>
      </c>
      <c r="Z388">
        <v>0</v>
      </c>
      <c r="AA388">
        <v>0</v>
      </c>
      <c r="AB388" s="727">
        <v>0</v>
      </c>
      <c r="AC388"/>
      <c r="AD388" s="675"/>
      <c r="AE388" s="650" t="s">
        <v>967</v>
      </c>
      <c r="AF388" s="639">
        <v>0</v>
      </c>
      <c r="AG388">
        <v>0</v>
      </c>
      <c r="AH388">
        <v>0</v>
      </c>
      <c r="AI388" s="727">
        <v>0</v>
      </c>
    </row>
    <row r="389" spans="1:35">
      <c r="A389"/>
      <c r="B389" s="656"/>
      <c r="C389" s="650" t="s">
        <v>966</v>
      </c>
      <c r="D389" s="639">
        <v>0</v>
      </c>
      <c r="E389">
        <v>0</v>
      </c>
      <c r="F389">
        <v>0</v>
      </c>
      <c r="G389" s="727">
        <v>0</v>
      </c>
      <c r="H389"/>
      <c r="I389" s="663"/>
      <c r="J389" s="650" t="s">
        <v>966</v>
      </c>
      <c r="K389" s="639">
        <v>0</v>
      </c>
      <c r="L389">
        <v>0</v>
      </c>
      <c r="M389">
        <v>0</v>
      </c>
      <c r="N389" s="727">
        <v>0</v>
      </c>
      <c r="O389"/>
      <c r="P389" s="644"/>
      <c r="Q389" s="650" t="s">
        <v>966</v>
      </c>
      <c r="R389" s="639">
        <v>0</v>
      </c>
      <c r="S389">
        <v>0</v>
      </c>
      <c r="T389">
        <v>0</v>
      </c>
      <c r="U389" s="727">
        <v>0</v>
      </c>
      <c r="V389"/>
      <c r="W389" s="669"/>
      <c r="X389" s="650" t="s">
        <v>966</v>
      </c>
      <c r="Y389" s="639">
        <v>0</v>
      </c>
      <c r="Z389">
        <v>0</v>
      </c>
      <c r="AA389">
        <v>0</v>
      </c>
      <c r="AB389" s="727">
        <v>0</v>
      </c>
      <c r="AC389"/>
      <c r="AD389" s="675"/>
      <c r="AE389" s="650" t="s">
        <v>966</v>
      </c>
      <c r="AF389" s="639">
        <v>0</v>
      </c>
      <c r="AG389">
        <v>0</v>
      </c>
      <c r="AH389">
        <v>0</v>
      </c>
      <c r="AI389" s="727">
        <v>0</v>
      </c>
    </row>
    <row r="390" spans="1:35">
      <c r="A390"/>
      <c r="B390" s="656"/>
      <c r="C390" s="650" t="s">
        <v>1252</v>
      </c>
      <c r="D390" s="639">
        <v>0</v>
      </c>
      <c r="E390">
        <v>0</v>
      </c>
      <c r="F390">
        <v>0</v>
      </c>
      <c r="G390" s="727">
        <v>0</v>
      </c>
      <c r="H390"/>
      <c r="I390" s="663"/>
      <c r="J390" s="650" t="s">
        <v>1252</v>
      </c>
      <c r="K390" s="639">
        <v>0</v>
      </c>
      <c r="L390">
        <v>0</v>
      </c>
      <c r="M390">
        <v>0</v>
      </c>
      <c r="N390" s="727">
        <v>0</v>
      </c>
      <c r="O390"/>
      <c r="P390" s="644"/>
      <c r="Q390" s="650" t="s">
        <v>1252</v>
      </c>
      <c r="R390" s="639">
        <v>0</v>
      </c>
      <c r="S390">
        <v>0</v>
      </c>
      <c r="T390">
        <v>0</v>
      </c>
      <c r="U390" s="727">
        <v>0</v>
      </c>
      <c r="V390"/>
      <c r="W390" s="669"/>
      <c r="X390" s="650" t="s">
        <v>1252</v>
      </c>
      <c r="Y390" s="639">
        <v>0</v>
      </c>
      <c r="Z390">
        <v>0</v>
      </c>
      <c r="AA390">
        <v>0</v>
      </c>
      <c r="AB390" s="727">
        <v>0</v>
      </c>
      <c r="AC390"/>
      <c r="AD390" s="675"/>
      <c r="AE390" s="650" t="s">
        <v>1252</v>
      </c>
      <c r="AF390" s="639">
        <v>0</v>
      </c>
      <c r="AG390">
        <v>0</v>
      </c>
      <c r="AH390">
        <v>0</v>
      </c>
      <c r="AI390" s="727">
        <v>0</v>
      </c>
    </row>
    <row r="391" spans="1:35">
      <c r="A391"/>
      <c r="B391" s="656"/>
      <c r="C391" s="650" t="s">
        <v>968</v>
      </c>
      <c r="D391" s="639">
        <v>0</v>
      </c>
      <c r="E391">
        <v>0</v>
      </c>
      <c r="F391">
        <v>0</v>
      </c>
      <c r="G391" s="727">
        <v>0</v>
      </c>
      <c r="H391"/>
      <c r="I391" s="663"/>
      <c r="J391" s="650" t="s">
        <v>968</v>
      </c>
      <c r="K391" s="639">
        <v>0</v>
      </c>
      <c r="L391">
        <v>0</v>
      </c>
      <c r="M391">
        <v>0</v>
      </c>
      <c r="N391" s="727">
        <v>0</v>
      </c>
      <c r="O391"/>
      <c r="P391" s="644"/>
      <c r="Q391" s="650" t="s">
        <v>968</v>
      </c>
      <c r="R391" s="639">
        <v>0</v>
      </c>
      <c r="S391">
        <v>0</v>
      </c>
      <c r="T391">
        <v>0</v>
      </c>
      <c r="U391" s="727">
        <v>0</v>
      </c>
      <c r="V391"/>
      <c r="W391" s="669"/>
      <c r="X391" s="650" t="s">
        <v>968</v>
      </c>
      <c r="Y391" s="639">
        <v>0</v>
      </c>
      <c r="Z391">
        <v>0</v>
      </c>
      <c r="AA391">
        <v>0</v>
      </c>
      <c r="AB391" s="727">
        <v>0</v>
      </c>
      <c r="AC391"/>
      <c r="AD391" s="675"/>
      <c r="AE391" s="650" t="s">
        <v>968</v>
      </c>
      <c r="AF391" s="639">
        <v>0</v>
      </c>
      <c r="AG391">
        <v>0</v>
      </c>
      <c r="AH391">
        <v>0</v>
      </c>
      <c r="AI391" s="727">
        <v>0</v>
      </c>
    </row>
    <row r="392" spans="1:35" ht="13.8" thickBot="1">
      <c r="A392"/>
      <c r="B392" s="655"/>
      <c r="C392" s="649" t="s">
        <v>969</v>
      </c>
      <c r="D392" s="639">
        <v>0</v>
      </c>
      <c r="E392">
        <v>0</v>
      </c>
      <c r="F392">
        <v>0</v>
      </c>
      <c r="G392" s="727">
        <v>0</v>
      </c>
      <c r="H392"/>
      <c r="I392" s="662"/>
      <c r="J392" s="649" t="s">
        <v>969</v>
      </c>
      <c r="K392" s="639">
        <v>0</v>
      </c>
      <c r="L392">
        <v>0</v>
      </c>
      <c r="M392">
        <v>0</v>
      </c>
      <c r="N392" s="727">
        <v>0</v>
      </c>
      <c r="O392"/>
      <c r="P392" s="643"/>
      <c r="Q392" s="649" t="s">
        <v>969</v>
      </c>
      <c r="R392" s="639">
        <v>0</v>
      </c>
      <c r="S392">
        <v>0</v>
      </c>
      <c r="T392">
        <v>0</v>
      </c>
      <c r="U392" s="727">
        <v>0</v>
      </c>
      <c r="V392"/>
      <c r="W392" s="668"/>
      <c r="X392" s="649" t="s">
        <v>969</v>
      </c>
      <c r="Y392" s="639">
        <v>0</v>
      </c>
      <c r="Z392">
        <v>0</v>
      </c>
      <c r="AA392">
        <v>0</v>
      </c>
      <c r="AB392" s="727">
        <v>0</v>
      </c>
      <c r="AC392"/>
      <c r="AD392" s="674"/>
      <c r="AE392" s="649" t="s">
        <v>969</v>
      </c>
      <c r="AF392" s="639">
        <v>0</v>
      </c>
      <c r="AG392">
        <v>0</v>
      </c>
      <c r="AH392">
        <v>0</v>
      </c>
      <c r="AI392" s="727">
        <v>0</v>
      </c>
    </row>
    <row r="393" spans="1:35" ht="13.8" thickBot="1">
      <c r="A393"/>
      <c r="B393" s="657" t="s">
        <v>1415</v>
      </c>
      <c r="C393" s="658"/>
      <c r="D393" s="608">
        <v>0</v>
      </c>
      <c r="E393" s="603">
        <v>0</v>
      </c>
      <c r="F393" s="603">
        <v>0</v>
      </c>
      <c r="G393" s="737">
        <v>0</v>
      </c>
      <c r="H393"/>
      <c r="I393" s="664" t="s">
        <v>1415</v>
      </c>
      <c r="J393" s="665"/>
      <c r="K393" s="659">
        <v>0</v>
      </c>
      <c r="L393" s="728">
        <v>0</v>
      </c>
      <c r="M393" s="728">
        <v>0</v>
      </c>
      <c r="N393" s="729">
        <v>0</v>
      </c>
      <c r="O393"/>
      <c r="P393" s="645" t="s">
        <v>1415</v>
      </c>
      <c r="Q393" s="646"/>
      <c r="R393" s="612">
        <v>0</v>
      </c>
      <c r="S393" s="604">
        <v>0</v>
      </c>
      <c r="T393" s="604">
        <v>0</v>
      </c>
      <c r="U393" s="736">
        <v>0</v>
      </c>
      <c r="V393"/>
      <c r="W393" s="670" t="s">
        <v>1415</v>
      </c>
      <c r="X393" s="671"/>
      <c r="Y393" s="613">
        <v>0</v>
      </c>
      <c r="Z393" s="605">
        <v>0</v>
      </c>
      <c r="AA393" s="605">
        <v>0</v>
      </c>
      <c r="AB393" s="738">
        <v>0</v>
      </c>
      <c r="AC393"/>
      <c r="AD393" s="676" t="s">
        <v>1415</v>
      </c>
      <c r="AE393" s="677"/>
      <c r="AF393" s="614">
        <v>0</v>
      </c>
      <c r="AG393" s="606">
        <v>0</v>
      </c>
      <c r="AH393" s="606">
        <v>0</v>
      </c>
      <c r="AI393" s="739">
        <v>0</v>
      </c>
    </row>
    <row r="394" spans="1:35" ht="13.8" thickBot="1">
      <c r="A394"/>
      <c r="B394" s="653" t="s">
        <v>1312</v>
      </c>
      <c r="C394" s="690" t="s">
        <v>970</v>
      </c>
      <c r="D394" s="639">
        <v>0</v>
      </c>
      <c r="E394">
        <v>0</v>
      </c>
      <c r="F394">
        <v>0</v>
      </c>
      <c r="G394" s="727">
        <v>0</v>
      </c>
      <c r="H394"/>
      <c r="I394" s="660" t="s">
        <v>1312</v>
      </c>
      <c r="J394" s="690" t="s">
        <v>970</v>
      </c>
      <c r="K394" s="639">
        <v>0</v>
      </c>
      <c r="L394">
        <v>0</v>
      </c>
      <c r="M394">
        <v>0</v>
      </c>
      <c r="N394" s="727">
        <v>0</v>
      </c>
      <c r="O394"/>
      <c r="P394" s="640" t="s">
        <v>1312</v>
      </c>
      <c r="Q394" s="690" t="s">
        <v>970</v>
      </c>
      <c r="R394" s="639">
        <v>0</v>
      </c>
      <c r="S394">
        <v>0</v>
      </c>
      <c r="T394">
        <v>0</v>
      </c>
      <c r="U394" s="727">
        <v>0</v>
      </c>
      <c r="V394"/>
      <c r="W394" s="666" t="s">
        <v>1312</v>
      </c>
      <c r="X394" s="690" t="s">
        <v>970</v>
      </c>
      <c r="Y394" s="639">
        <v>0</v>
      </c>
      <c r="Z394">
        <v>0</v>
      </c>
      <c r="AA394">
        <v>0</v>
      </c>
      <c r="AB394" s="727">
        <v>0</v>
      </c>
      <c r="AC394"/>
      <c r="AD394" s="672" t="s">
        <v>1312</v>
      </c>
      <c r="AE394" s="690" t="s">
        <v>970</v>
      </c>
      <c r="AF394" s="639">
        <v>0</v>
      </c>
      <c r="AG394">
        <v>0</v>
      </c>
      <c r="AH394">
        <v>0</v>
      </c>
      <c r="AI394" s="727">
        <v>0</v>
      </c>
    </row>
    <row r="395" spans="1:35" ht="13.8" thickBot="1">
      <c r="A395"/>
      <c r="B395" s="657" t="s">
        <v>1416</v>
      </c>
      <c r="C395" s="658"/>
      <c r="D395" s="608">
        <v>0</v>
      </c>
      <c r="E395" s="603">
        <v>0</v>
      </c>
      <c r="F395" s="603">
        <v>0</v>
      </c>
      <c r="G395" s="737">
        <v>0</v>
      </c>
      <c r="H395"/>
      <c r="I395" s="664" t="s">
        <v>1416</v>
      </c>
      <c r="J395" s="665"/>
      <c r="K395" s="659">
        <v>0</v>
      </c>
      <c r="L395" s="728">
        <v>0</v>
      </c>
      <c r="M395" s="728">
        <v>0</v>
      </c>
      <c r="N395" s="729">
        <v>0</v>
      </c>
      <c r="O395"/>
      <c r="P395" s="645" t="s">
        <v>1416</v>
      </c>
      <c r="Q395" s="646"/>
      <c r="R395" s="612">
        <v>0</v>
      </c>
      <c r="S395" s="604">
        <v>0</v>
      </c>
      <c r="T395" s="604">
        <v>0</v>
      </c>
      <c r="U395" s="736">
        <v>0</v>
      </c>
      <c r="V395"/>
      <c r="W395" s="670" t="s">
        <v>1416</v>
      </c>
      <c r="X395" s="671"/>
      <c r="Y395" s="613">
        <v>0</v>
      </c>
      <c r="Z395" s="605">
        <v>0</v>
      </c>
      <c r="AA395" s="605">
        <v>0</v>
      </c>
      <c r="AB395" s="738">
        <v>0</v>
      </c>
      <c r="AC395"/>
      <c r="AD395" s="676" t="s">
        <v>1416</v>
      </c>
      <c r="AE395" s="677"/>
      <c r="AF395" s="614">
        <v>0</v>
      </c>
      <c r="AG395" s="606">
        <v>0</v>
      </c>
      <c r="AH395" s="606">
        <v>0</v>
      </c>
      <c r="AI395" s="739">
        <v>0</v>
      </c>
    </row>
    <row r="396" spans="1:35">
      <c r="A396"/>
      <c r="B396" s="654" t="s">
        <v>1062</v>
      </c>
      <c r="C396" s="648" t="s">
        <v>971</v>
      </c>
      <c r="D396" s="639">
        <v>0</v>
      </c>
      <c r="E396">
        <v>0</v>
      </c>
      <c r="F396">
        <v>0</v>
      </c>
      <c r="G396" s="727">
        <v>0</v>
      </c>
      <c r="H396"/>
      <c r="I396" s="661" t="s">
        <v>1062</v>
      </c>
      <c r="J396" s="648" t="s">
        <v>971</v>
      </c>
      <c r="K396" s="639">
        <v>0</v>
      </c>
      <c r="L396">
        <v>0</v>
      </c>
      <c r="M396">
        <v>0</v>
      </c>
      <c r="N396" s="727">
        <v>0</v>
      </c>
      <c r="O396"/>
      <c r="P396" s="642" t="s">
        <v>1062</v>
      </c>
      <c r="Q396" s="648" t="s">
        <v>971</v>
      </c>
      <c r="R396" s="639">
        <v>0</v>
      </c>
      <c r="S396">
        <v>0</v>
      </c>
      <c r="T396">
        <v>0</v>
      </c>
      <c r="U396" s="727">
        <v>0</v>
      </c>
      <c r="V396"/>
      <c r="W396" s="667" t="s">
        <v>1062</v>
      </c>
      <c r="X396" s="648" t="s">
        <v>971</v>
      </c>
      <c r="Y396" s="639">
        <v>0</v>
      </c>
      <c r="Z396">
        <v>0</v>
      </c>
      <c r="AA396">
        <v>0</v>
      </c>
      <c r="AB396" s="727">
        <v>0</v>
      </c>
      <c r="AC396"/>
      <c r="AD396" s="673" t="s">
        <v>1062</v>
      </c>
      <c r="AE396" s="648" t="s">
        <v>971</v>
      </c>
      <c r="AF396" s="639">
        <v>0</v>
      </c>
      <c r="AG396">
        <v>0</v>
      </c>
      <c r="AH396">
        <v>0</v>
      </c>
      <c r="AI396" s="727">
        <v>0</v>
      </c>
    </row>
    <row r="397" spans="1:35">
      <c r="A397"/>
      <c r="B397" s="656"/>
      <c r="C397" s="650" t="s">
        <v>972</v>
      </c>
      <c r="D397" s="639">
        <v>1554916.5900000005</v>
      </c>
      <c r="E397">
        <v>0</v>
      </c>
      <c r="F397">
        <v>0</v>
      </c>
      <c r="G397" s="727">
        <v>1554916.5900000005</v>
      </c>
      <c r="H397"/>
      <c r="I397" s="663"/>
      <c r="J397" s="650" t="s">
        <v>972</v>
      </c>
      <c r="K397" s="639">
        <v>150</v>
      </c>
      <c r="L397">
        <v>0</v>
      </c>
      <c r="M397">
        <v>0</v>
      </c>
      <c r="N397" s="727">
        <v>150</v>
      </c>
      <c r="O397"/>
      <c r="P397" s="644"/>
      <c r="Q397" s="650" t="s">
        <v>972</v>
      </c>
      <c r="R397" s="639">
        <v>4105712.1700000004</v>
      </c>
      <c r="S397">
        <v>0</v>
      </c>
      <c r="T397">
        <v>0</v>
      </c>
      <c r="U397" s="727">
        <v>4105712.1700000004</v>
      </c>
      <c r="V397"/>
      <c r="W397" s="669"/>
      <c r="X397" s="650" t="s">
        <v>972</v>
      </c>
      <c r="Y397" s="639">
        <v>0</v>
      </c>
      <c r="Z397">
        <v>0</v>
      </c>
      <c r="AA397">
        <v>0</v>
      </c>
      <c r="AB397" s="727">
        <v>0</v>
      </c>
      <c r="AC397"/>
      <c r="AD397" s="675"/>
      <c r="AE397" s="650" t="s">
        <v>972</v>
      </c>
      <c r="AF397" s="639">
        <v>0</v>
      </c>
      <c r="AG397">
        <v>0</v>
      </c>
      <c r="AH397">
        <v>0</v>
      </c>
      <c r="AI397" s="727">
        <v>0</v>
      </c>
    </row>
    <row r="398" spans="1:35">
      <c r="A398"/>
      <c r="B398" s="656"/>
      <c r="C398" s="650" t="s">
        <v>973</v>
      </c>
      <c r="D398" s="639">
        <v>97172.819999999992</v>
      </c>
      <c r="E398">
        <v>0</v>
      </c>
      <c r="F398">
        <v>0</v>
      </c>
      <c r="G398" s="727">
        <v>97172.819999999992</v>
      </c>
      <c r="H398"/>
      <c r="I398" s="663"/>
      <c r="J398" s="650" t="s">
        <v>973</v>
      </c>
      <c r="K398" s="639">
        <v>0</v>
      </c>
      <c r="L398">
        <v>0</v>
      </c>
      <c r="M398">
        <v>0</v>
      </c>
      <c r="N398" s="727">
        <v>0</v>
      </c>
      <c r="O398"/>
      <c r="P398" s="644"/>
      <c r="Q398" s="650" t="s">
        <v>973</v>
      </c>
      <c r="R398" s="639">
        <v>-97172.819999999992</v>
      </c>
      <c r="S398">
        <v>0</v>
      </c>
      <c r="T398">
        <v>0</v>
      </c>
      <c r="U398" s="727">
        <v>-97172.819999999992</v>
      </c>
      <c r="V398"/>
      <c r="W398" s="669"/>
      <c r="X398" s="650" t="s">
        <v>973</v>
      </c>
      <c r="Y398" s="639">
        <v>0</v>
      </c>
      <c r="Z398">
        <v>0</v>
      </c>
      <c r="AA398">
        <v>0</v>
      </c>
      <c r="AB398" s="727">
        <v>0</v>
      </c>
      <c r="AC398"/>
      <c r="AD398" s="675"/>
      <c r="AE398" s="650" t="s">
        <v>973</v>
      </c>
      <c r="AF398" s="639">
        <v>0</v>
      </c>
      <c r="AG398">
        <v>0</v>
      </c>
      <c r="AH398">
        <v>0</v>
      </c>
      <c r="AI398" s="727">
        <v>0</v>
      </c>
    </row>
    <row r="399" spans="1:35" ht="13.8" thickBot="1">
      <c r="A399"/>
      <c r="B399" s="655"/>
      <c r="C399" s="649" t="s">
        <v>974</v>
      </c>
      <c r="D399" s="639">
        <v>0</v>
      </c>
      <c r="E399">
        <v>0</v>
      </c>
      <c r="F399">
        <v>0</v>
      </c>
      <c r="G399" s="727">
        <v>0</v>
      </c>
      <c r="H399"/>
      <c r="I399" s="662"/>
      <c r="J399" s="649" t="s">
        <v>974</v>
      </c>
      <c r="K399" s="639">
        <v>0</v>
      </c>
      <c r="L399">
        <v>0</v>
      </c>
      <c r="M399">
        <v>0</v>
      </c>
      <c r="N399" s="727">
        <v>0</v>
      </c>
      <c r="O399"/>
      <c r="P399" s="643"/>
      <c r="Q399" s="649" t="s">
        <v>974</v>
      </c>
      <c r="R399" s="639">
        <v>0</v>
      </c>
      <c r="S399">
        <v>0</v>
      </c>
      <c r="T399">
        <v>0</v>
      </c>
      <c r="U399" s="727">
        <v>0</v>
      </c>
      <c r="V399"/>
      <c r="W399" s="668"/>
      <c r="X399" s="649" t="s">
        <v>974</v>
      </c>
      <c r="Y399" s="639">
        <v>0</v>
      </c>
      <c r="Z399">
        <v>0</v>
      </c>
      <c r="AA399">
        <v>0</v>
      </c>
      <c r="AB399" s="727">
        <v>0</v>
      </c>
      <c r="AC399"/>
      <c r="AD399" s="674"/>
      <c r="AE399" s="649" t="s">
        <v>974</v>
      </c>
      <c r="AF399" s="639">
        <v>0</v>
      </c>
      <c r="AG399">
        <v>0</v>
      </c>
      <c r="AH399">
        <v>0</v>
      </c>
      <c r="AI399" s="727">
        <v>0</v>
      </c>
    </row>
    <row r="400" spans="1:35" ht="13.8" thickBot="1">
      <c r="A400"/>
      <c r="B400" s="657" t="s">
        <v>1417</v>
      </c>
      <c r="C400" s="658"/>
      <c r="D400" s="608">
        <v>1652089.4100000006</v>
      </c>
      <c r="E400" s="603">
        <v>0</v>
      </c>
      <c r="F400" s="603">
        <v>0</v>
      </c>
      <c r="G400" s="737">
        <v>1652089.4100000006</v>
      </c>
      <c r="H400"/>
      <c r="I400" s="664" t="s">
        <v>1417</v>
      </c>
      <c r="J400" s="665"/>
      <c r="K400" s="659">
        <v>150</v>
      </c>
      <c r="L400" s="728">
        <v>0</v>
      </c>
      <c r="M400" s="728">
        <v>0</v>
      </c>
      <c r="N400" s="729">
        <v>150</v>
      </c>
      <c r="O400"/>
      <c r="P400" s="645" t="s">
        <v>1417</v>
      </c>
      <c r="Q400" s="646"/>
      <c r="R400" s="612">
        <v>4008539.3500000006</v>
      </c>
      <c r="S400" s="604">
        <v>0</v>
      </c>
      <c r="T400" s="604">
        <v>0</v>
      </c>
      <c r="U400" s="736">
        <v>4008539.3500000006</v>
      </c>
      <c r="V400"/>
      <c r="W400" s="670" t="s">
        <v>1417</v>
      </c>
      <c r="X400" s="671"/>
      <c r="Y400" s="613">
        <v>0</v>
      </c>
      <c r="Z400" s="605">
        <v>0</v>
      </c>
      <c r="AA400" s="605">
        <v>0</v>
      </c>
      <c r="AB400" s="738">
        <v>0</v>
      </c>
      <c r="AC400"/>
      <c r="AD400" s="676" t="s">
        <v>1417</v>
      </c>
      <c r="AE400" s="677"/>
      <c r="AF400" s="614">
        <v>0</v>
      </c>
      <c r="AG400" s="606">
        <v>0</v>
      </c>
      <c r="AH400" s="606">
        <v>0</v>
      </c>
      <c r="AI400" s="739">
        <v>0</v>
      </c>
    </row>
    <row r="401" spans="1:35" ht="13.8" thickBot="1">
      <c r="A401"/>
      <c r="B401" s="653" t="s">
        <v>1063</v>
      </c>
      <c r="C401" s="690" t="s">
        <v>302</v>
      </c>
      <c r="D401" s="639">
        <v>144974483.56</v>
      </c>
      <c r="E401">
        <v>0</v>
      </c>
      <c r="F401">
        <v>0</v>
      </c>
      <c r="G401" s="727">
        <v>144974483.56</v>
      </c>
      <c r="H401"/>
      <c r="I401" s="660" t="s">
        <v>1063</v>
      </c>
      <c r="J401" s="690" t="s">
        <v>302</v>
      </c>
      <c r="K401" s="639">
        <v>0</v>
      </c>
      <c r="L401">
        <v>0</v>
      </c>
      <c r="M401">
        <v>0</v>
      </c>
      <c r="N401" s="727">
        <v>0</v>
      </c>
      <c r="O401"/>
      <c r="P401" s="640" t="s">
        <v>1063</v>
      </c>
      <c r="Q401" s="690" t="s">
        <v>302</v>
      </c>
      <c r="R401" s="639">
        <v>0</v>
      </c>
      <c r="S401">
        <v>0</v>
      </c>
      <c r="T401">
        <v>0</v>
      </c>
      <c r="U401" s="727">
        <v>0</v>
      </c>
      <c r="V401"/>
      <c r="W401" s="666" t="s">
        <v>1063</v>
      </c>
      <c r="X401" s="690" t="s">
        <v>302</v>
      </c>
      <c r="Y401" s="639">
        <v>0</v>
      </c>
      <c r="Z401">
        <v>0</v>
      </c>
      <c r="AA401">
        <v>0</v>
      </c>
      <c r="AB401" s="727">
        <v>0</v>
      </c>
      <c r="AC401"/>
      <c r="AD401" s="672" t="s">
        <v>1063</v>
      </c>
      <c r="AE401" s="690" t="s">
        <v>302</v>
      </c>
      <c r="AF401" s="639">
        <v>133854835.27</v>
      </c>
      <c r="AG401">
        <v>0</v>
      </c>
      <c r="AH401">
        <v>0</v>
      </c>
      <c r="AI401" s="727">
        <v>133854835.27</v>
      </c>
    </row>
    <row r="402" spans="1:35" ht="13.8" thickBot="1">
      <c r="A402"/>
      <c r="B402" s="657" t="s">
        <v>1418</v>
      </c>
      <c r="C402" s="658"/>
      <c r="D402" s="608">
        <v>144974483.56</v>
      </c>
      <c r="E402" s="603">
        <v>0</v>
      </c>
      <c r="F402" s="603">
        <v>0</v>
      </c>
      <c r="G402" s="737">
        <v>144974483.56</v>
      </c>
      <c r="H402"/>
      <c r="I402" s="664" t="s">
        <v>1418</v>
      </c>
      <c r="J402" s="665"/>
      <c r="K402" s="659">
        <v>0</v>
      </c>
      <c r="L402" s="728">
        <v>0</v>
      </c>
      <c r="M402" s="728">
        <v>0</v>
      </c>
      <c r="N402" s="729">
        <v>0</v>
      </c>
      <c r="O402"/>
      <c r="P402" s="645" t="s">
        <v>1418</v>
      </c>
      <c r="Q402" s="646"/>
      <c r="R402" s="612">
        <v>0</v>
      </c>
      <c r="S402" s="604">
        <v>0</v>
      </c>
      <c r="T402" s="604">
        <v>0</v>
      </c>
      <c r="U402" s="736">
        <v>0</v>
      </c>
      <c r="V402"/>
      <c r="W402" s="670" t="s">
        <v>1418</v>
      </c>
      <c r="X402" s="671"/>
      <c r="Y402" s="613">
        <v>0</v>
      </c>
      <c r="Z402" s="605">
        <v>0</v>
      </c>
      <c r="AA402" s="605">
        <v>0</v>
      </c>
      <c r="AB402" s="738">
        <v>0</v>
      </c>
      <c r="AC402"/>
      <c r="AD402" s="676" t="s">
        <v>1418</v>
      </c>
      <c r="AE402" s="677"/>
      <c r="AF402" s="614">
        <v>133854835.27</v>
      </c>
      <c r="AG402" s="606">
        <v>0</v>
      </c>
      <c r="AH402" s="606">
        <v>0</v>
      </c>
      <c r="AI402" s="739">
        <v>133854835.27</v>
      </c>
    </row>
    <row r="403" spans="1:35">
      <c r="A403"/>
      <c r="B403" s="654" t="s">
        <v>1064</v>
      </c>
      <c r="C403" s="648" t="s">
        <v>1253</v>
      </c>
      <c r="D403" s="639">
        <v>0</v>
      </c>
      <c r="E403">
        <v>0</v>
      </c>
      <c r="F403">
        <v>0</v>
      </c>
      <c r="G403" s="727">
        <v>0</v>
      </c>
      <c r="H403"/>
      <c r="I403" s="661" t="s">
        <v>1064</v>
      </c>
      <c r="J403" s="648" t="s">
        <v>1253</v>
      </c>
      <c r="K403" s="639">
        <v>0</v>
      </c>
      <c r="L403">
        <v>0</v>
      </c>
      <c r="M403">
        <v>0</v>
      </c>
      <c r="N403" s="727">
        <v>0</v>
      </c>
      <c r="O403"/>
      <c r="P403" s="642" t="s">
        <v>1064</v>
      </c>
      <c r="Q403" s="648" t="s">
        <v>1253</v>
      </c>
      <c r="R403" s="639">
        <v>0</v>
      </c>
      <c r="S403">
        <v>0</v>
      </c>
      <c r="T403">
        <v>0</v>
      </c>
      <c r="U403" s="727">
        <v>0</v>
      </c>
      <c r="V403"/>
      <c r="W403" s="667" t="s">
        <v>1064</v>
      </c>
      <c r="X403" s="648" t="s">
        <v>1253</v>
      </c>
      <c r="Y403" s="639">
        <v>0</v>
      </c>
      <c r="Z403">
        <v>0</v>
      </c>
      <c r="AA403">
        <v>0</v>
      </c>
      <c r="AB403" s="727">
        <v>0</v>
      </c>
      <c r="AC403"/>
      <c r="AD403" s="673" t="s">
        <v>1064</v>
      </c>
      <c r="AE403" s="648" t="s">
        <v>1253</v>
      </c>
      <c r="AF403" s="639">
        <v>0</v>
      </c>
      <c r="AG403">
        <v>0</v>
      </c>
      <c r="AH403">
        <v>0</v>
      </c>
      <c r="AI403" s="727">
        <v>0</v>
      </c>
    </row>
    <row r="404" spans="1:35">
      <c r="A404"/>
      <c r="B404" s="656"/>
      <c r="C404" s="650" t="s">
        <v>977</v>
      </c>
      <c r="D404" s="639">
        <v>429111.42999999982</v>
      </c>
      <c r="E404">
        <v>0</v>
      </c>
      <c r="F404">
        <v>0</v>
      </c>
      <c r="G404" s="727">
        <v>429111.42999999982</v>
      </c>
      <c r="H404"/>
      <c r="I404" s="663"/>
      <c r="J404" s="650" t="s">
        <v>977</v>
      </c>
      <c r="K404" s="639">
        <v>0</v>
      </c>
      <c r="L404">
        <v>0</v>
      </c>
      <c r="M404">
        <v>0</v>
      </c>
      <c r="N404" s="727">
        <v>0</v>
      </c>
      <c r="O404"/>
      <c r="P404" s="644"/>
      <c r="Q404" s="650" t="s">
        <v>977</v>
      </c>
      <c r="R404" s="639">
        <v>0</v>
      </c>
      <c r="S404">
        <v>0</v>
      </c>
      <c r="T404">
        <v>0</v>
      </c>
      <c r="U404" s="727">
        <v>0</v>
      </c>
      <c r="V404"/>
      <c r="W404" s="669"/>
      <c r="X404" s="650" t="s">
        <v>977</v>
      </c>
      <c r="Y404" s="639">
        <v>0</v>
      </c>
      <c r="Z404">
        <v>0</v>
      </c>
      <c r="AA404">
        <v>0</v>
      </c>
      <c r="AB404" s="727">
        <v>0</v>
      </c>
      <c r="AC404"/>
      <c r="AD404" s="675"/>
      <c r="AE404" s="650" t="s">
        <v>977</v>
      </c>
      <c r="AF404" s="639">
        <v>0</v>
      </c>
      <c r="AG404">
        <v>0</v>
      </c>
      <c r="AH404">
        <v>0</v>
      </c>
      <c r="AI404" s="727">
        <v>0</v>
      </c>
    </row>
    <row r="405" spans="1:35">
      <c r="A405"/>
      <c r="B405" s="656"/>
      <c r="C405" s="650" t="s">
        <v>975</v>
      </c>
      <c r="D405" s="639">
        <v>0</v>
      </c>
      <c r="E405">
        <v>0</v>
      </c>
      <c r="F405">
        <v>0</v>
      </c>
      <c r="G405" s="727">
        <v>0</v>
      </c>
      <c r="H405"/>
      <c r="I405" s="663"/>
      <c r="J405" s="650" t="s">
        <v>975</v>
      </c>
      <c r="K405" s="639">
        <v>0</v>
      </c>
      <c r="L405">
        <v>0</v>
      </c>
      <c r="M405">
        <v>0</v>
      </c>
      <c r="N405" s="727">
        <v>0</v>
      </c>
      <c r="O405"/>
      <c r="P405" s="644"/>
      <c r="Q405" s="650" t="s">
        <v>975</v>
      </c>
      <c r="R405" s="639">
        <v>0</v>
      </c>
      <c r="S405">
        <v>0</v>
      </c>
      <c r="T405">
        <v>0</v>
      </c>
      <c r="U405" s="727">
        <v>0</v>
      </c>
      <c r="V405"/>
      <c r="W405" s="669"/>
      <c r="X405" s="650" t="s">
        <v>975</v>
      </c>
      <c r="Y405" s="639">
        <v>0</v>
      </c>
      <c r="Z405">
        <v>0</v>
      </c>
      <c r="AA405">
        <v>0</v>
      </c>
      <c r="AB405" s="727">
        <v>0</v>
      </c>
      <c r="AC405"/>
      <c r="AD405" s="675"/>
      <c r="AE405" s="650" t="s">
        <v>975</v>
      </c>
      <c r="AF405" s="639">
        <v>0</v>
      </c>
      <c r="AG405">
        <v>0</v>
      </c>
      <c r="AH405">
        <v>0</v>
      </c>
      <c r="AI405" s="727">
        <v>0</v>
      </c>
    </row>
    <row r="406" spans="1:35" ht="13.8" thickBot="1">
      <c r="A406"/>
      <c r="B406" s="655"/>
      <c r="C406" s="649" t="s">
        <v>976</v>
      </c>
      <c r="D406" s="639">
        <v>0</v>
      </c>
      <c r="E406">
        <v>0</v>
      </c>
      <c r="F406">
        <v>0</v>
      </c>
      <c r="G406" s="727">
        <v>0</v>
      </c>
      <c r="H406"/>
      <c r="I406" s="662"/>
      <c r="J406" s="649" t="s">
        <v>976</v>
      </c>
      <c r="K406" s="639">
        <v>0</v>
      </c>
      <c r="L406">
        <v>0</v>
      </c>
      <c r="M406">
        <v>0</v>
      </c>
      <c r="N406" s="727">
        <v>0</v>
      </c>
      <c r="O406"/>
      <c r="P406" s="643"/>
      <c r="Q406" s="649" t="s">
        <v>976</v>
      </c>
      <c r="R406" s="639">
        <v>0</v>
      </c>
      <c r="S406">
        <v>0</v>
      </c>
      <c r="T406">
        <v>0</v>
      </c>
      <c r="U406" s="727">
        <v>0</v>
      </c>
      <c r="V406"/>
      <c r="W406" s="668"/>
      <c r="X406" s="649" t="s">
        <v>976</v>
      </c>
      <c r="Y406" s="639">
        <v>0</v>
      </c>
      <c r="Z406">
        <v>0</v>
      </c>
      <c r="AA406">
        <v>0</v>
      </c>
      <c r="AB406" s="727">
        <v>0</v>
      </c>
      <c r="AC406"/>
      <c r="AD406" s="674"/>
      <c r="AE406" s="649" t="s">
        <v>976</v>
      </c>
      <c r="AF406" s="639">
        <v>0</v>
      </c>
      <c r="AG406">
        <v>0</v>
      </c>
      <c r="AH406">
        <v>0</v>
      </c>
      <c r="AI406" s="727">
        <v>0</v>
      </c>
    </row>
    <row r="407" spans="1:35" ht="13.8" thickBot="1">
      <c r="A407"/>
      <c r="B407" s="657" t="s">
        <v>1419</v>
      </c>
      <c r="C407" s="658"/>
      <c r="D407" s="608">
        <v>429111.42999999982</v>
      </c>
      <c r="E407" s="603">
        <v>0</v>
      </c>
      <c r="F407" s="603">
        <v>0</v>
      </c>
      <c r="G407" s="737">
        <v>429111.42999999982</v>
      </c>
      <c r="H407"/>
      <c r="I407" s="664" t="s">
        <v>1419</v>
      </c>
      <c r="J407" s="665"/>
      <c r="K407" s="659">
        <v>0</v>
      </c>
      <c r="L407" s="728">
        <v>0</v>
      </c>
      <c r="M407" s="728">
        <v>0</v>
      </c>
      <c r="N407" s="729">
        <v>0</v>
      </c>
      <c r="O407"/>
      <c r="P407" s="645" t="s">
        <v>1419</v>
      </c>
      <c r="Q407" s="646"/>
      <c r="R407" s="612">
        <v>0</v>
      </c>
      <c r="S407" s="604">
        <v>0</v>
      </c>
      <c r="T407" s="604">
        <v>0</v>
      </c>
      <c r="U407" s="736">
        <v>0</v>
      </c>
      <c r="V407"/>
      <c r="W407" s="670" t="s">
        <v>1419</v>
      </c>
      <c r="X407" s="671"/>
      <c r="Y407" s="613">
        <v>0</v>
      </c>
      <c r="Z407" s="605">
        <v>0</v>
      </c>
      <c r="AA407" s="605">
        <v>0</v>
      </c>
      <c r="AB407" s="738">
        <v>0</v>
      </c>
      <c r="AC407"/>
      <c r="AD407" s="676" t="s">
        <v>1419</v>
      </c>
      <c r="AE407" s="677"/>
      <c r="AF407" s="614">
        <v>0</v>
      </c>
      <c r="AG407" s="606">
        <v>0</v>
      </c>
      <c r="AH407" s="606">
        <v>0</v>
      </c>
      <c r="AI407" s="739">
        <v>0</v>
      </c>
    </row>
    <row r="408" spans="1:35">
      <c r="A408"/>
      <c r="B408" s="654" t="s">
        <v>1065</v>
      </c>
      <c r="C408" s="648" t="s">
        <v>1254</v>
      </c>
      <c r="D408" s="639">
        <v>0</v>
      </c>
      <c r="E408">
        <v>0</v>
      </c>
      <c r="F408">
        <v>0</v>
      </c>
      <c r="G408" s="727">
        <v>0</v>
      </c>
      <c r="H408"/>
      <c r="I408" s="661" t="s">
        <v>1065</v>
      </c>
      <c r="J408" s="648" t="s">
        <v>1254</v>
      </c>
      <c r="K408" s="639">
        <v>0</v>
      </c>
      <c r="L408">
        <v>0</v>
      </c>
      <c r="M408">
        <v>0</v>
      </c>
      <c r="N408" s="727">
        <v>0</v>
      </c>
      <c r="O408"/>
      <c r="P408" s="642" t="s">
        <v>1065</v>
      </c>
      <c r="Q408" s="648" t="s">
        <v>1254</v>
      </c>
      <c r="R408" s="639">
        <v>0</v>
      </c>
      <c r="S408">
        <v>0</v>
      </c>
      <c r="T408">
        <v>0</v>
      </c>
      <c r="U408" s="727">
        <v>0</v>
      </c>
      <c r="V408"/>
      <c r="W408" s="667" t="s">
        <v>1065</v>
      </c>
      <c r="X408" s="648" t="s">
        <v>1254</v>
      </c>
      <c r="Y408" s="639">
        <v>0</v>
      </c>
      <c r="Z408">
        <v>0</v>
      </c>
      <c r="AA408">
        <v>0</v>
      </c>
      <c r="AB408" s="727">
        <v>0</v>
      </c>
      <c r="AC408"/>
      <c r="AD408" s="673" t="s">
        <v>1065</v>
      </c>
      <c r="AE408" s="648" t="s">
        <v>1254</v>
      </c>
      <c r="AF408" s="639">
        <v>0</v>
      </c>
      <c r="AG408">
        <v>0</v>
      </c>
      <c r="AH408">
        <v>0</v>
      </c>
      <c r="AI408" s="727">
        <v>0</v>
      </c>
    </row>
    <row r="409" spans="1:35">
      <c r="A409"/>
      <c r="B409" s="656"/>
      <c r="C409" s="650" t="s">
        <v>978</v>
      </c>
      <c r="D409" s="639">
        <v>0</v>
      </c>
      <c r="E409">
        <v>0</v>
      </c>
      <c r="F409">
        <v>0</v>
      </c>
      <c r="G409" s="727">
        <v>0</v>
      </c>
      <c r="H409"/>
      <c r="I409" s="663"/>
      <c r="J409" s="650" t="s">
        <v>978</v>
      </c>
      <c r="K409" s="639">
        <v>0</v>
      </c>
      <c r="L409">
        <v>0</v>
      </c>
      <c r="M409">
        <v>0</v>
      </c>
      <c r="N409" s="727">
        <v>0</v>
      </c>
      <c r="O409"/>
      <c r="P409" s="644"/>
      <c r="Q409" s="650" t="s">
        <v>978</v>
      </c>
      <c r="R409" s="639">
        <v>4524978.3200000189</v>
      </c>
      <c r="S409">
        <v>0</v>
      </c>
      <c r="T409">
        <v>0</v>
      </c>
      <c r="U409" s="727">
        <v>4524978.3200000189</v>
      </c>
      <c r="V409"/>
      <c r="W409" s="669"/>
      <c r="X409" s="650" t="s">
        <v>978</v>
      </c>
      <c r="Y409" s="639">
        <v>0</v>
      </c>
      <c r="Z409">
        <v>0</v>
      </c>
      <c r="AA409">
        <v>0</v>
      </c>
      <c r="AB409" s="727">
        <v>0</v>
      </c>
      <c r="AC409"/>
      <c r="AD409" s="675"/>
      <c r="AE409" s="650" t="s">
        <v>978</v>
      </c>
      <c r="AF409" s="639">
        <v>0</v>
      </c>
      <c r="AG409">
        <v>0</v>
      </c>
      <c r="AH409">
        <v>0</v>
      </c>
      <c r="AI409" s="727">
        <v>0</v>
      </c>
    </row>
    <row r="410" spans="1:35">
      <c r="A410"/>
      <c r="B410" s="656"/>
      <c r="C410" s="650" t="s">
        <v>1255</v>
      </c>
      <c r="D410" s="639">
        <v>0</v>
      </c>
      <c r="E410">
        <v>0</v>
      </c>
      <c r="F410">
        <v>0</v>
      </c>
      <c r="G410" s="727">
        <v>0</v>
      </c>
      <c r="H410"/>
      <c r="I410" s="663"/>
      <c r="J410" s="650" t="s">
        <v>1255</v>
      </c>
      <c r="K410" s="639">
        <v>0</v>
      </c>
      <c r="L410">
        <v>0</v>
      </c>
      <c r="M410">
        <v>0</v>
      </c>
      <c r="N410" s="727">
        <v>0</v>
      </c>
      <c r="O410"/>
      <c r="P410" s="644"/>
      <c r="Q410" s="650" t="s">
        <v>1255</v>
      </c>
      <c r="R410" s="639">
        <v>0</v>
      </c>
      <c r="S410">
        <v>0</v>
      </c>
      <c r="T410">
        <v>0</v>
      </c>
      <c r="U410" s="727">
        <v>0</v>
      </c>
      <c r="V410"/>
      <c r="W410" s="669"/>
      <c r="X410" s="650" t="s">
        <v>1255</v>
      </c>
      <c r="Y410" s="639">
        <v>0</v>
      </c>
      <c r="Z410">
        <v>0</v>
      </c>
      <c r="AA410">
        <v>0</v>
      </c>
      <c r="AB410" s="727">
        <v>0</v>
      </c>
      <c r="AC410"/>
      <c r="AD410" s="675"/>
      <c r="AE410" s="650" t="s">
        <v>1255</v>
      </c>
      <c r="AF410" s="639">
        <v>0</v>
      </c>
      <c r="AG410">
        <v>0</v>
      </c>
      <c r="AH410">
        <v>0</v>
      </c>
      <c r="AI410" s="727">
        <v>0</v>
      </c>
    </row>
    <row r="411" spans="1:35" ht="13.8" thickBot="1">
      <c r="A411"/>
      <c r="B411" s="655"/>
      <c r="C411" s="649" t="s">
        <v>1256</v>
      </c>
      <c r="D411" s="639">
        <v>0</v>
      </c>
      <c r="E411">
        <v>0</v>
      </c>
      <c r="F411">
        <v>0</v>
      </c>
      <c r="G411" s="727">
        <v>0</v>
      </c>
      <c r="H411"/>
      <c r="I411" s="662"/>
      <c r="J411" s="649" t="s">
        <v>1256</v>
      </c>
      <c r="K411" s="639">
        <v>0</v>
      </c>
      <c r="L411">
        <v>0</v>
      </c>
      <c r="M411">
        <v>0</v>
      </c>
      <c r="N411" s="727">
        <v>0</v>
      </c>
      <c r="O411"/>
      <c r="P411" s="643"/>
      <c r="Q411" s="649" t="s">
        <v>1256</v>
      </c>
      <c r="R411" s="639">
        <v>0</v>
      </c>
      <c r="S411">
        <v>0</v>
      </c>
      <c r="T411">
        <v>0</v>
      </c>
      <c r="U411" s="727">
        <v>0</v>
      </c>
      <c r="V411"/>
      <c r="W411" s="668"/>
      <c r="X411" s="649" t="s">
        <v>1256</v>
      </c>
      <c r="Y411" s="639">
        <v>0</v>
      </c>
      <c r="Z411">
        <v>0</v>
      </c>
      <c r="AA411">
        <v>0</v>
      </c>
      <c r="AB411" s="727">
        <v>0</v>
      </c>
      <c r="AC411"/>
      <c r="AD411" s="674"/>
      <c r="AE411" s="649" t="s">
        <v>1256</v>
      </c>
      <c r="AF411" s="639">
        <v>0</v>
      </c>
      <c r="AG411">
        <v>0</v>
      </c>
      <c r="AH411">
        <v>0</v>
      </c>
      <c r="AI411" s="727">
        <v>0</v>
      </c>
    </row>
    <row r="412" spans="1:35" ht="13.8" thickBot="1">
      <c r="A412"/>
      <c r="B412" s="657" t="s">
        <v>1420</v>
      </c>
      <c r="C412" s="658"/>
      <c r="D412" s="608">
        <v>0</v>
      </c>
      <c r="E412" s="603">
        <v>0</v>
      </c>
      <c r="F412" s="603">
        <v>0</v>
      </c>
      <c r="G412" s="737">
        <v>0</v>
      </c>
      <c r="H412"/>
      <c r="I412" s="664" t="s">
        <v>1420</v>
      </c>
      <c r="J412" s="665"/>
      <c r="K412" s="659">
        <v>0</v>
      </c>
      <c r="L412" s="728">
        <v>0</v>
      </c>
      <c r="M412" s="728">
        <v>0</v>
      </c>
      <c r="N412" s="729">
        <v>0</v>
      </c>
      <c r="O412"/>
      <c r="P412" s="645" t="s">
        <v>1420</v>
      </c>
      <c r="Q412" s="646"/>
      <c r="R412" s="612">
        <v>4524978.3200000189</v>
      </c>
      <c r="S412" s="604">
        <v>0</v>
      </c>
      <c r="T412" s="604">
        <v>0</v>
      </c>
      <c r="U412" s="736">
        <v>4524978.3200000189</v>
      </c>
      <c r="V412"/>
      <c r="W412" s="670" t="s">
        <v>1420</v>
      </c>
      <c r="X412" s="671"/>
      <c r="Y412" s="613">
        <v>0</v>
      </c>
      <c r="Z412" s="605">
        <v>0</v>
      </c>
      <c r="AA412" s="605">
        <v>0</v>
      </c>
      <c r="AB412" s="738">
        <v>0</v>
      </c>
      <c r="AC412"/>
      <c r="AD412" s="676" t="s">
        <v>1420</v>
      </c>
      <c r="AE412" s="677"/>
      <c r="AF412" s="614">
        <v>0</v>
      </c>
      <c r="AG412" s="606">
        <v>0</v>
      </c>
      <c r="AH412" s="606">
        <v>0</v>
      </c>
      <c r="AI412" s="739">
        <v>0</v>
      </c>
    </row>
    <row r="413" spans="1:35" ht="13.8" thickBot="1">
      <c r="A413"/>
      <c r="B413" s="653" t="s">
        <v>1313</v>
      </c>
      <c r="C413" s="690" t="s">
        <v>1257</v>
      </c>
      <c r="D413" s="639">
        <v>0</v>
      </c>
      <c r="E413">
        <v>0</v>
      </c>
      <c r="F413">
        <v>0</v>
      </c>
      <c r="G413" s="727">
        <v>0</v>
      </c>
      <c r="H413"/>
      <c r="I413" s="660" t="s">
        <v>1313</v>
      </c>
      <c r="J413" s="690" t="s">
        <v>1257</v>
      </c>
      <c r="K413" s="639">
        <v>0</v>
      </c>
      <c r="L413">
        <v>0</v>
      </c>
      <c r="M413">
        <v>0</v>
      </c>
      <c r="N413" s="727">
        <v>0</v>
      </c>
      <c r="O413"/>
      <c r="P413" s="640" t="s">
        <v>1313</v>
      </c>
      <c r="Q413" s="690" t="s">
        <v>1257</v>
      </c>
      <c r="R413" s="639">
        <v>0</v>
      </c>
      <c r="S413">
        <v>0</v>
      </c>
      <c r="T413">
        <v>0</v>
      </c>
      <c r="U413" s="727">
        <v>0</v>
      </c>
      <c r="V413"/>
      <c r="W413" s="666" t="s">
        <v>1313</v>
      </c>
      <c r="X413" s="690" t="s">
        <v>1257</v>
      </c>
      <c r="Y413" s="639">
        <v>0</v>
      </c>
      <c r="Z413">
        <v>0</v>
      </c>
      <c r="AA413">
        <v>0</v>
      </c>
      <c r="AB413" s="727">
        <v>0</v>
      </c>
      <c r="AC413"/>
      <c r="AD413" s="672" t="s">
        <v>1313</v>
      </c>
      <c r="AE413" s="690" t="s">
        <v>1257</v>
      </c>
      <c r="AF413" s="639">
        <v>0</v>
      </c>
      <c r="AG413">
        <v>0</v>
      </c>
      <c r="AH413">
        <v>0</v>
      </c>
      <c r="AI413" s="727">
        <v>0</v>
      </c>
    </row>
    <row r="414" spans="1:35" ht="13.8" thickBot="1">
      <c r="A414"/>
      <c r="B414" s="657" t="s">
        <v>1421</v>
      </c>
      <c r="C414" s="658"/>
      <c r="D414" s="608">
        <v>0</v>
      </c>
      <c r="E414" s="603">
        <v>0</v>
      </c>
      <c r="F414" s="603">
        <v>0</v>
      </c>
      <c r="G414" s="737">
        <v>0</v>
      </c>
      <c r="H414"/>
      <c r="I414" s="664" t="s">
        <v>1421</v>
      </c>
      <c r="J414" s="665"/>
      <c r="K414" s="659">
        <v>0</v>
      </c>
      <c r="L414" s="728">
        <v>0</v>
      </c>
      <c r="M414" s="728">
        <v>0</v>
      </c>
      <c r="N414" s="729">
        <v>0</v>
      </c>
      <c r="O414"/>
      <c r="P414" s="645" t="s">
        <v>1421</v>
      </c>
      <c r="Q414" s="646"/>
      <c r="R414" s="612">
        <v>0</v>
      </c>
      <c r="S414" s="604">
        <v>0</v>
      </c>
      <c r="T414" s="604">
        <v>0</v>
      </c>
      <c r="U414" s="736">
        <v>0</v>
      </c>
      <c r="V414"/>
      <c r="W414" s="670" t="s">
        <v>1421</v>
      </c>
      <c r="X414" s="671"/>
      <c r="Y414" s="613">
        <v>0</v>
      </c>
      <c r="Z414" s="605">
        <v>0</v>
      </c>
      <c r="AA414" s="605">
        <v>0</v>
      </c>
      <c r="AB414" s="738">
        <v>0</v>
      </c>
      <c r="AC414"/>
      <c r="AD414" s="676" t="s">
        <v>1421</v>
      </c>
      <c r="AE414" s="677"/>
      <c r="AF414" s="614">
        <v>0</v>
      </c>
      <c r="AG414" s="606">
        <v>0</v>
      </c>
      <c r="AH414" s="606">
        <v>0</v>
      </c>
      <c r="AI414" s="739">
        <v>0</v>
      </c>
    </row>
    <row r="415" spans="1:35" ht="13.8" thickBot="1">
      <c r="A415"/>
      <c r="B415" s="653" t="s">
        <v>1101</v>
      </c>
      <c r="C415" s="690" t="s">
        <v>1004</v>
      </c>
      <c r="D415" s="639">
        <v>0</v>
      </c>
      <c r="E415">
        <v>0</v>
      </c>
      <c r="F415">
        <v>0</v>
      </c>
      <c r="G415" s="727">
        <v>0</v>
      </c>
      <c r="H415"/>
      <c r="I415" s="660" t="s">
        <v>1101</v>
      </c>
      <c r="J415" s="690" t="s">
        <v>1004</v>
      </c>
      <c r="K415" s="639">
        <v>0</v>
      </c>
      <c r="L415">
        <v>0</v>
      </c>
      <c r="M415">
        <v>0</v>
      </c>
      <c r="N415" s="727">
        <v>0</v>
      </c>
      <c r="O415"/>
      <c r="P415" s="640" t="s">
        <v>1101</v>
      </c>
      <c r="Q415" s="690" t="s">
        <v>1004</v>
      </c>
      <c r="R415" s="639">
        <v>0</v>
      </c>
      <c r="S415">
        <v>0</v>
      </c>
      <c r="T415">
        <v>0</v>
      </c>
      <c r="U415" s="727">
        <v>0</v>
      </c>
      <c r="V415"/>
      <c r="W415" s="666" t="s">
        <v>1101</v>
      </c>
      <c r="X415" s="690" t="s">
        <v>1004</v>
      </c>
      <c r="Y415" s="639">
        <v>0</v>
      </c>
      <c r="Z415">
        <v>0</v>
      </c>
      <c r="AA415">
        <v>0</v>
      </c>
      <c r="AB415" s="727">
        <v>0</v>
      </c>
      <c r="AC415"/>
      <c r="AD415" s="672" t="s">
        <v>1101</v>
      </c>
      <c r="AE415" s="690" t="s">
        <v>1004</v>
      </c>
      <c r="AF415" s="639">
        <v>0</v>
      </c>
      <c r="AG415">
        <v>0</v>
      </c>
      <c r="AH415">
        <v>0</v>
      </c>
      <c r="AI415" s="727">
        <v>0</v>
      </c>
    </row>
    <row r="416" spans="1:35" ht="13.8" thickBot="1">
      <c r="A416"/>
      <c r="B416" s="657" t="s">
        <v>1422</v>
      </c>
      <c r="C416" s="658"/>
      <c r="D416" s="608">
        <v>0</v>
      </c>
      <c r="E416" s="603">
        <v>0</v>
      </c>
      <c r="F416" s="603">
        <v>0</v>
      </c>
      <c r="G416" s="737">
        <v>0</v>
      </c>
      <c r="H416"/>
      <c r="I416" s="664" t="s">
        <v>1422</v>
      </c>
      <c r="J416" s="665"/>
      <c r="K416" s="659">
        <v>0</v>
      </c>
      <c r="L416" s="728">
        <v>0</v>
      </c>
      <c r="M416" s="728">
        <v>0</v>
      </c>
      <c r="N416" s="729">
        <v>0</v>
      </c>
      <c r="O416"/>
      <c r="P416" s="645" t="s">
        <v>1422</v>
      </c>
      <c r="Q416" s="646"/>
      <c r="R416" s="612">
        <v>0</v>
      </c>
      <c r="S416" s="604">
        <v>0</v>
      </c>
      <c r="T416" s="604">
        <v>0</v>
      </c>
      <c r="U416" s="736">
        <v>0</v>
      </c>
      <c r="V416"/>
      <c r="W416" s="670" t="s">
        <v>1422</v>
      </c>
      <c r="X416" s="671"/>
      <c r="Y416" s="613">
        <v>0</v>
      </c>
      <c r="Z416" s="605">
        <v>0</v>
      </c>
      <c r="AA416" s="605">
        <v>0</v>
      </c>
      <c r="AB416" s="738">
        <v>0</v>
      </c>
      <c r="AC416"/>
      <c r="AD416" s="676" t="s">
        <v>1422</v>
      </c>
      <c r="AE416" s="677"/>
      <c r="AF416" s="614">
        <v>0</v>
      </c>
      <c r="AG416" s="606">
        <v>0</v>
      </c>
      <c r="AH416" s="606">
        <v>0</v>
      </c>
      <c r="AI416" s="739">
        <v>0</v>
      </c>
    </row>
    <row r="417" spans="1:35" ht="13.8" thickBot="1">
      <c r="A417"/>
      <c r="B417" s="653" t="s">
        <v>1066</v>
      </c>
      <c r="C417" s="690" t="s">
        <v>490</v>
      </c>
      <c r="D417" s="639">
        <v>0</v>
      </c>
      <c r="E417">
        <v>0</v>
      </c>
      <c r="F417">
        <v>0</v>
      </c>
      <c r="G417" s="727">
        <v>0</v>
      </c>
      <c r="H417"/>
      <c r="I417" s="660" t="s">
        <v>1066</v>
      </c>
      <c r="J417" s="690" t="s">
        <v>490</v>
      </c>
      <c r="K417" s="639">
        <v>0</v>
      </c>
      <c r="L417">
        <v>0</v>
      </c>
      <c r="M417">
        <v>0</v>
      </c>
      <c r="N417" s="727">
        <v>0</v>
      </c>
      <c r="O417"/>
      <c r="P417" s="640" t="s">
        <v>1066</v>
      </c>
      <c r="Q417" s="690" t="s">
        <v>490</v>
      </c>
      <c r="R417" s="639">
        <v>0</v>
      </c>
      <c r="S417">
        <v>0</v>
      </c>
      <c r="T417">
        <v>0</v>
      </c>
      <c r="U417" s="727">
        <v>0</v>
      </c>
      <c r="V417"/>
      <c r="W417" s="666" t="s">
        <v>1066</v>
      </c>
      <c r="X417" s="690" t="s">
        <v>490</v>
      </c>
      <c r="Y417" s="639">
        <v>0</v>
      </c>
      <c r="Z417">
        <v>0</v>
      </c>
      <c r="AA417">
        <v>0</v>
      </c>
      <c r="AB417" s="727">
        <v>0</v>
      </c>
      <c r="AC417"/>
      <c r="AD417" s="672" t="s">
        <v>1066</v>
      </c>
      <c r="AE417" s="690" t="s">
        <v>490</v>
      </c>
      <c r="AF417" s="639">
        <v>0</v>
      </c>
      <c r="AG417">
        <v>0</v>
      </c>
      <c r="AH417">
        <v>0</v>
      </c>
      <c r="AI417" s="727">
        <v>0</v>
      </c>
    </row>
    <row r="418" spans="1:35" ht="13.8" thickBot="1">
      <c r="A418"/>
      <c r="B418" s="657" t="s">
        <v>1423</v>
      </c>
      <c r="C418" s="658"/>
      <c r="D418" s="608">
        <v>0</v>
      </c>
      <c r="E418" s="603">
        <v>0</v>
      </c>
      <c r="F418" s="603">
        <v>0</v>
      </c>
      <c r="G418" s="737">
        <v>0</v>
      </c>
      <c r="H418"/>
      <c r="I418" s="664" t="s">
        <v>1423</v>
      </c>
      <c r="J418" s="665"/>
      <c r="K418" s="659">
        <v>0</v>
      </c>
      <c r="L418" s="728">
        <v>0</v>
      </c>
      <c r="M418" s="728">
        <v>0</v>
      </c>
      <c r="N418" s="729">
        <v>0</v>
      </c>
      <c r="O418"/>
      <c r="P418" s="645" t="s">
        <v>1423</v>
      </c>
      <c r="Q418" s="646"/>
      <c r="R418" s="612">
        <v>0</v>
      </c>
      <c r="S418" s="604">
        <v>0</v>
      </c>
      <c r="T418" s="604">
        <v>0</v>
      </c>
      <c r="U418" s="736">
        <v>0</v>
      </c>
      <c r="V418"/>
      <c r="W418" s="670" t="s">
        <v>1423</v>
      </c>
      <c r="X418" s="671"/>
      <c r="Y418" s="613">
        <v>0</v>
      </c>
      <c r="Z418" s="605">
        <v>0</v>
      </c>
      <c r="AA418" s="605">
        <v>0</v>
      </c>
      <c r="AB418" s="738">
        <v>0</v>
      </c>
      <c r="AC418"/>
      <c r="AD418" s="676" t="s">
        <v>1423</v>
      </c>
      <c r="AE418" s="677"/>
      <c r="AF418" s="614">
        <v>0</v>
      </c>
      <c r="AG418" s="606">
        <v>0</v>
      </c>
      <c r="AH418" s="606">
        <v>0</v>
      </c>
      <c r="AI418" s="739">
        <v>0</v>
      </c>
    </row>
    <row r="419" spans="1:35" ht="13.8" thickBot="1">
      <c r="A419"/>
      <c r="B419" s="653" t="s">
        <v>1314</v>
      </c>
      <c r="C419" s="690" t="s">
        <v>1258</v>
      </c>
      <c r="D419" s="639">
        <v>0</v>
      </c>
      <c r="E419">
        <v>0</v>
      </c>
      <c r="F419">
        <v>0</v>
      </c>
      <c r="G419" s="727">
        <v>0</v>
      </c>
      <c r="H419"/>
      <c r="I419" s="660" t="s">
        <v>1314</v>
      </c>
      <c r="J419" s="690" t="s">
        <v>1258</v>
      </c>
      <c r="K419" s="639">
        <v>0</v>
      </c>
      <c r="L419">
        <v>0</v>
      </c>
      <c r="M419">
        <v>0</v>
      </c>
      <c r="N419" s="727">
        <v>0</v>
      </c>
      <c r="O419"/>
      <c r="P419" s="640" t="s">
        <v>1314</v>
      </c>
      <c r="Q419" s="690" t="s">
        <v>1258</v>
      </c>
      <c r="R419" s="639">
        <v>0</v>
      </c>
      <c r="S419">
        <v>0</v>
      </c>
      <c r="T419">
        <v>0</v>
      </c>
      <c r="U419" s="727">
        <v>0</v>
      </c>
      <c r="V419"/>
      <c r="W419" s="666" t="s">
        <v>1314</v>
      </c>
      <c r="X419" s="690" t="s">
        <v>1258</v>
      </c>
      <c r="Y419" s="639">
        <v>0</v>
      </c>
      <c r="Z419">
        <v>0</v>
      </c>
      <c r="AA419">
        <v>0</v>
      </c>
      <c r="AB419" s="727">
        <v>0</v>
      </c>
      <c r="AC419"/>
      <c r="AD419" s="672" t="s">
        <v>1314</v>
      </c>
      <c r="AE419" s="690" t="s">
        <v>1258</v>
      </c>
      <c r="AF419" s="639">
        <v>0</v>
      </c>
      <c r="AG419">
        <v>0</v>
      </c>
      <c r="AH419">
        <v>0</v>
      </c>
      <c r="AI419" s="727">
        <v>0</v>
      </c>
    </row>
    <row r="420" spans="1:35" ht="13.8" thickBot="1">
      <c r="A420"/>
      <c r="B420" s="657" t="s">
        <v>1424</v>
      </c>
      <c r="C420" s="658"/>
      <c r="D420" s="608">
        <v>0</v>
      </c>
      <c r="E420" s="603">
        <v>0</v>
      </c>
      <c r="F420" s="603">
        <v>0</v>
      </c>
      <c r="G420" s="737">
        <v>0</v>
      </c>
      <c r="H420"/>
      <c r="I420" s="664" t="s">
        <v>1424</v>
      </c>
      <c r="J420" s="665"/>
      <c r="K420" s="659">
        <v>0</v>
      </c>
      <c r="L420" s="728">
        <v>0</v>
      </c>
      <c r="M420" s="728">
        <v>0</v>
      </c>
      <c r="N420" s="729">
        <v>0</v>
      </c>
      <c r="O420"/>
      <c r="P420" s="645" t="s">
        <v>1424</v>
      </c>
      <c r="Q420" s="646"/>
      <c r="R420" s="612">
        <v>0</v>
      </c>
      <c r="S420" s="604">
        <v>0</v>
      </c>
      <c r="T420" s="604">
        <v>0</v>
      </c>
      <c r="U420" s="736">
        <v>0</v>
      </c>
      <c r="V420"/>
      <c r="W420" s="670" t="s">
        <v>1424</v>
      </c>
      <c r="X420" s="671"/>
      <c r="Y420" s="613">
        <v>0</v>
      </c>
      <c r="Z420" s="605">
        <v>0</v>
      </c>
      <c r="AA420" s="605">
        <v>0</v>
      </c>
      <c r="AB420" s="738">
        <v>0</v>
      </c>
      <c r="AC420"/>
      <c r="AD420" s="676" t="s">
        <v>1424</v>
      </c>
      <c r="AE420" s="677"/>
      <c r="AF420" s="614">
        <v>0</v>
      </c>
      <c r="AG420" s="606">
        <v>0</v>
      </c>
      <c r="AH420" s="606">
        <v>0</v>
      </c>
      <c r="AI420" s="739">
        <v>0</v>
      </c>
    </row>
    <row r="421" spans="1:35" ht="13.8" thickBot="1">
      <c r="A421"/>
      <c r="B421" s="653" t="s">
        <v>1315</v>
      </c>
      <c r="C421" s="690" t="s">
        <v>1259</v>
      </c>
      <c r="D421" s="639">
        <v>0</v>
      </c>
      <c r="E421">
        <v>0</v>
      </c>
      <c r="F421">
        <v>0</v>
      </c>
      <c r="G421" s="727">
        <v>0</v>
      </c>
      <c r="H421"/>
      <c r="I421" s="660" t="s">
        <v>1315</v>
      </c>
      <c r="J421" s="690" t="s">
        <v>1259</v>
      </c>
      <c r="K421" s="639">
        <v>0</v>
      </c>
      <c r="L421">
        <v>0</v>
      </c>
      <c r="M421">
        <v>0</v>
      </c>
      <c r="N421" s="727">
        <v>0</v>
      </c>
      <c r="O421"/>
      <c r="P421" s="640" t="s">
        <v>1315</v>
      </c>
      <c r="Q421" s="690" t="s">
        <v>1259</v>
      </c>
      <c r="R421" s="639">
        <v>0</v>
      </c>
      <c r="S421">
        <v>0</v>
      </c>
      <c r="T421">
        <v>0</v>
      </c>
      <c r="U421" s="727">
        <v>0</v>
      </c>
      <c r="V421"/>
      <c r="W421" s="666" t="s">
        <v>1315</v>
      </c>
      <c r="X421" s="690" t="s">
        <v>1259</v>
      </c>
      <c r="Y421" s="639">
        <v>0</v>
      </c>
      <c r="Z421">
        <v>0</v>
      </c>
      <c r="AA421">
        <v>0</v>
      </c>
      <c r="AB421" s="727">
        <v>0</v>
      </c>
      <c r="AC421"/>
      <c r="AD421" s="672" t="s">
        <v>1315</v>
      </c>
      <c r="AE421" s="690" t="s">
        <v>1259</v>
      </c>
      <c r="AF421" s="639">
        <v>0</v>
      </c>
      <c r="AG421">
        <v>0</v>
      </c>
      <c r="AH421">
        <v>0</v>
      </c>
      <c r="AI421" s="727">
        <v>0</v>
      </c>
    </row>
    <row r="422" spans="1:35" ht="13.8" thickBot="1">
      <c r="A422"/>
      <c r="B422" s="657" t="s">
        <v>1425</v>
      </c>
      <c r="C422" s="658"/>
      <c r="D422" s="608">
        <v>0</v>
      </c>
      <c r="E422" s="603">
        <v>0</v>
      </c>
      <c r="F422" s="603">
        <v>0</v>
      </c>
      <c r="G422" s="737">
        <v>0</v>
      </c>
      <c r="H422"/>
      <c r="I422" s="664" t="s">
        <v>1425</v>
      </c>
      <c r="J422" s="665"/>
      <c r="K422" s="659">
        <v>0</v>
      </c>
      <c r="L422" s="728">
        <v>0</v>
      </c>
      <c r="M422" s="728">
        <v>0</v>
      </c>
      <c r="N422" s="729">
        <v>0</v>
      </c>
      <c r="O422"/>
      <c r="P422" s="645" t="s">
        <v>1425</v>
      </c>
      <c r="Q422" s="646"/>
      <c r="R422" s="612">
        <v>0</v>
      </c>
      <c r="S422" s="604">
        <v>0</v>
      </c>
      <c r="T422" s="604">
        <v>0</v>
      </c>
      <c r="U422" s="736">
        <v>0</v>
      </c>
      <c r="V422"/>
      <c r="W422" s="670" t="s">
        <v>1425</v>
      </c>
      <c r="X422" s="671"/>
      <c r="Y422" s="613">
        <v>0</v>
      </c>
      <c r="Z422" s="605">
        <v>0</v>
      </c>
      <c r="AA422" s="605">
        <v>0</v>
      </c>
      <c r="AB422" s="738">
        <v>0</v>
      </c>
      <c r="AC422"/>
      <c r="AD422" s="676" t="s">
        <v>1425</v>
      </c>
      <c r="AE422" s="677"/>
      <c r="AF422" s="614">
        <v>0</v>
      </c>
      <c r="AG422" s="606">
        <v>0</v>
      </c>
      <c r="AH422" s="606">
        <v>0</v>
      </c>
      <c r="AI422" s="739">
        <v>0</v>
      </c>
    </row>
    <row r="423" spans="1:35" ht="13.8" thickBot="1">
      <c r="A423"/>
      <c r="B423" s="653" t="s">
        <v>1316</v>
      </c>
      <c r="C423" s="690" t="s">
        <v>1260</v>
      </c>
      <c r="D423" s="639">
        <v>0</v>
      </c>
      <c r="E423">
        <v>0</v>
      </c>
      <c r="F423">
        <v>0</v>
      </c>
      <c r="G423" s="727">
        <v>0</v>
      </c>
      <c r="H423"/>
      <c r="I423" s="660" t="s">
        <v>1316</v>
      </c>
      <c r="J423" s="690" t="s">
        <v>1260</v>
      </c>
      <c r="K423" s="639">
        <v>0</v>
      </c>
      <c r="L423">
        <v>0</v>
      </c>
      <c r="M423">
        <v>0</v>
      </c>
      <c r="N423" s="727">
        <v>0</v>
      </c>
      <c r="O423"/>
      <c r="P423" s="640" t="s">
        <v>1316</v>
      </c>
      <c r="Q423" s="690" t="s">
        <v>1260</v>
      </c>
      <c r="R423" s="639">
        <v>0</v>
      </c>
      <c r="S423">
        <v>0</v>
      </c>
      <c r="T423">
        <v>0</v>
      </c>
      <c r="U423" s="727">
        <v>0</v>
      </c>
      <c r="V423"/>
      <c r="W423" s="666" t="s">
        <v>1316</v>
      </c>
      <c r="X423" s="690" t="s">
        <v>1260</v>
      </c>
      <c r="Y423" s="639">
        <v>0</v>
      </c>
      <c r="Z423">
        <v>0</v>
      </c>
      <c r="AA423">
        <v>0</v>
      </c>
      <c r="AB423" s="727">
        <v>0</v>
      </c>
      <c r="AC423"/>
      <c r="AD423" s="672" t="s">
        <v>1316</v>
      </c>
      <c r="AE423" s="690" t="s">
        <v>1260</v>
      </c>
      <c r="AF423" s="639">
        <v>0</v>
      </c>
      <c r="AG423">
        <v>0</v>
      </c>
      <c r="AH423">
        <v>0</v>
      </c>
      <c r="AI423" s="727">
        <v>0</v>
      </c>
    </row>
    <row r="424" spans="1:35" ht="13.8" thickBot="1">
      <c r="A424"/>
      <c r="B424" s="657" t="s">
        <v>1426</v>
      </c>
      <c r="C424" s="658"/>
      <c r="D424" s="608">
        <v>0</v>
      </c>
      <c r="E424" s="603">
        <v>0</v>
      </c>
      <c r="F424" s="603">
        <v>0</v>
      </c>
      <c r="G424" s="737">
        <v>0</v>
      </c>
      <c r="H424"/>
      <c r="I424" s="664" t="s">
        <v>1426</v>
      </c>
      <c r="J424" s="665"/>
      <c r="K424" s="659">
        <v>0</v>
      </c>
      <c r="L424" s="728">
        <v>0</v>
      </c>
      <c r="M424" s="728">
        <v>0</v>
      </c>
      <c r="N424" s="729">
        <v>0</v>
      </c>
      <c r="O424"/>
      <c r="P424" s="645" t="s">
        <v>1426</v>
      </c>
      <c r="Q424" s="646"/>
      <c r="R424" s="612">
        <v>0</v>
      </c>
      <c r="S424" s="604">
        <v>0</v>
      </c>
      <c r="T424" s="604">
        <v>0</v>
      </c>
      <c r="U424" s="736">
        <v>0</v>
      </c>
      <c r="V424"/>
      <c r="W424" s="670" t="s">
        <v>1426</v>
      </c>
      <c r="X424" s="671"/>
      <c r="Y424" s="613">
        <v>0</v>
      </c>
      <c r="Z424" s="605">
        <v>0</v>
      </c>
      <c r="AA424" s="605">
        <v>0</v>
      </c>
      <c r="AB424" s="738">
        <v>0</v>
      </c>
      <c r="AC424"/>
      <c r="AD424" s="676" t="s">
        <v>1426</v>
      </c>
      <c r="AE424" s="677"/>
      <c r="AF424" s="614">
        <v>0</v>
      </c>
      <c r="AG424" s="606">
        <v>0</v>
      </c>
      <c r="AH424" s="606">
        <v>0</v>
      </c>
      <c r="AI424" s="739">
        <v>0</v>
      </c>
    </row>
    <row r="425" spans="1:35" ht="13.8" thickBot="1">
      <c r="A425"/>
      <c r="B425" s="653" t="s">
        <v>1317</v>
      </c>
      <c r="C425" s="690" t="s">
        <v>1261</v>
      </c>
      <c r="D425" s="639">
        <v>0</v>
      </c>
      <c r="E425">
        <v>0</v>
      </c>
      <c r="F425">
        <v>0</v>
      </c>
      <c r="G425" s="727">
        <v>0</v>
      </c>
      <c r="H425"/>
      <c r="I425" s="660" t="s">
        <v>1317</v>
      </c>
      <c r="J425" s="690" t="s">
        <v>1261</v>
      </c>
      <c r="K425" s="639">
        <v>0</v>
      </c>
      <c r="L425">
        <v>0</v>
      </c>
      <c r="M425">
        <v>0</v>
      </c>
      <c r="N425" s="727">
        <v>0</v>
      </c>
      <c r="O425"/>
      <c r="P425" s="640" t="s">
        <v>1317</v>
      </c>
      <c r="Q425" s="690" t="s">
        <v>1261</v>
      </c>
      <c r="R425" s="639">
        <v>0</v>
      </c>
      <c r="S425">
        <v>0</v>
      </c>
      <c r="T425">
        <v>0</v>
      </c>
      <c r="U425" s="727">
        <v>0</v>
      </c>
      <c r="V425"/>
      <c r="W425" s="666" t="s">
        <v>1317</v>
      </c>
      <c r="X425" s="690" t="s">
        <v>1261</v>
      </c>
      <c r="Y425" s="639">
        <v>0</v>
      </c>
      <c r="Z425">
        <v>0</v>
      </c>
      <c r="AA425">
        <v>0</v>
      </c>
      <c r="AB425" s="727">
        <v>0</v>
      </c>
      <c r="AC425"/>
      <c r="AD425" s="672" t="s">
        <v>1317</v>
      </c>
      <c r="AE425" s="690" t="s">
        <v>1261</v>
      </c>
      <c r="AF425" s="639">
        <v>0</v>
      </c>
      <c r="AG425">
        <v>0</v>
      </c>
      <c r="AH425">
        <v>0</v>
      </c>
      <c r="AI425" s="727">
        <v>0</v>
      </c>
    </row>
    <row r="426" spans="1:35" ht="13.8" thickBot="1">
      <c r="A426"/>
      <c r="B426" s="657" t="s">
        <v>1427</v>
      </c>
      <c r="C426" s="658"/>
      <c r="D426" s="608">
        <v>0</v>
      </c>
      <c r="E426" s="603">
        <v>0</v>
      </c>
      <c r="F426" s="603">
        <v>0</v>
      </c>
      <c r="G426" s="737">
        <v>0</v>
      </c>
      <c r="H426"/>
      <c r="I426" s="664" t="s">
        <v>1427</v>
      </c>
      <c r="J426" s="665"/>
      <c r="K426" s="659">
        <v>0</v>
      </c>
      <c r="L426" s="728">
        <v>0</v>
      </c>
      <c r="M426" s="728">
        <v>0</v>
      </c>
      <c r="N426" s="729">
        <v>0</v>
      </c>
      <c r="O426"/>
      <c r="P426" s="645" t="s">
        <v>1427</v>
      </c>
      <c r="Q426" s="646"/>
      <c r="R426" s="612">
        <v>0</v>
      </c>
      <c r="S426" s="604">
        <v>0</v>
      </c>
      <c r="T426" s="604">
        <v>0</v>
      </c>
      <c r="U426" s="736">
        <v>0</v>
      </c>
      <c r="V426"/>
      <c r="W426" s="670" t="s">
        <v>1427</v>
      </c>
      <c r="X426" s="671"/>
      <c r="Y426" s="613">
        <v>0</v>
      </c>
      <c r="Z426" s="605">
        <v>0</v>
      </c>
      <c r="AA426" s="605">
        <v>0</v>
      </c>
      <c r="AB426" s="738">
        <v>0</v>
      </c>
      <c r="AC426"/>
      <c r="AD426" s="676" t="s">
        <v>1427</v>
      </c>
      <c r="AE426" s="677"/>
      <c r="AF426" s="614">
        <v>0</v>
      </c>
      <c r="AG426" s="606">
        <v>0</v>
      </c>
      <c r="AH426" s="606">
        <v>0</v>
      </c>
      <c r="AI426" s="739">
        <v>0</v>
      </c>
    </row>
    <row r="427" spans="1:35" ht="13.8" thickBot="1">
      <c r="A427"/>
      <c r="B427" s="653" t="s">
        <v>1104</v>
      </c>
      <c r="C427" s="690" t="s">
        <v>1006</v>
      </c>
      <c r="D427" s="639">
        <v>0</v>
      </c>
      <c r="E427">
        <v>0</v>
      </c>
      <c r="F427">
        <v>0</v>
      </c>
      <c r="G427" s="727">
        <v>0</v>
      </c>
      <c r="H427"/>
      <c r="I427" s="660" t="s">
        <v>1104</v>
      </c>
      <c r="J427" s="690" t="s">
        <v>1006</v>
      </c>
      <c r="K427" s="639">
        <v>0</v>
      </c>
      <c r="L427">
        <v>0</v>
      </c>
      <c r="M427">
        <v>0</v>
      </c>
      <c r="N427" s="727">
        <v>0</v>
      </c>
      <c r="O427"/>
      <c r="P427" s="640" t="s">
        <v>1104</v>
      </c>
      <c r="Q427" s="690" t="s">
        <v>1006</v>
      </c>
      <c r="R427" s="639">
        <v>0</v>
      </c>
      <c r="S427">
        <v>0</v>
      </c>
      <c r="T427">
        <v>0</v>
      </c>
      <c r="U427" s="727">
        <v>0</v>
      </c>
      <c r="V427"/>
      <c r="W427" s="666" t="s">
        <v>1104</v>
      </c>
      <c r="X427" s="690" t="s">
        <v>1006</v>
      </c>
      <c r="Y427" s="639">
        <v>0</v>
      </c>
      <c r="Z427">
        <v>0</v>
      </c>
      <c r="AA427">
        <v>0</v>
      </c>
      <c r="AB427" s="727">
        <v>0</v>
      </c>
      <c r="AC427"/>
      <c r="AD427" s="672" t="s">
        <v>1104</v>
      </c>
      <c r="AE427" s="690" t="s">
        <v>1006</v>
      </c>
      <c r="AF427" s="639">
        <v>0</v>
      </c>
      <c r="AG427">
        <v>0</v>
      </c>
      <c r="AH427">
        <v>0</v>
      </c>
      <c r="AI427" s="727">
        <v>0</v>
      </c>
    </row>
    <row r="428" spans="1:35" ht="13.8" thickBot="1">
      <c r="A428"/>
      <c r="B428" s="657" t="s">
        <v>1428</v>
      </c>
      <c r="C428" s="658"/>
      <c r="D428" s="608">
        <v>0</v>
      </c>
      <c r="E428" s="603">
        <v>0</v>
      </c>
      <c r="F428" s="603">
        <v>0</v>
      </c>
      <c r="G428" s="737">
        <v>0</v>
      </c>
      <c r="H428"/>
      <c r="I428" s="664" t="s">
        <v>1428</v>
      </c>
      <c r="J428" s="665"/>
      <c r="K428" s="659">
        <v>0</v>
      </c>
      <c r="L428" s="728">
        <v>0</v>
      </c>
      <c r="M428" s="728">
        <v>0</v>
      </c>
      <c r="N428" s="729">
        <v>0</v>
      </c>
      <c r="O428"/>
      <c r="P428" s="645" t="s">
        <v>1428</v>
      </c>
      <c r="Q428" s="646"/>
      <c r="R428" s="612">
        <v>0</v>
      </c>
      <c r="S428" s="604">
        <v>0</v>
      </c>
      <c r="T428" s="604">
        <v>0</v>
      </c>
      <c r="U428" s="736">
        <v>0</v>
      </c>
      <c r="V428"/>
      <c r="W428" s="670" t="s">
        <v>1428</v>
      </c>
      <c r="X428" s="671"/>
      <c r="Y428" s="613">
        <v>0</v>
      </c>
      <c r="Z428" s="605">
        <v>0</v>
      </c>
      <c r="AA428" s="605">
        <v>0</v>
      </c>
      <c r="AB428" s="738">
        <v>0</v>
      </c>
      <c r="AC428"/>
      <c r="AD428" s="676" t="s">
        <v>1428</v>
      </c>
      <c r="AE428" s="677"/>
      <c r="AF428" s="614">
        <v>0</v>
      </c>
      <c r="AG428" s="606">
        <v>0</v>
      </c>
      <c r="AH428" s="606">
        <v>0</v>
      </c>
      <c r="AI428" s="739">
        <v>0</v>
      </c>
    </row>
    <row r="429" spans="1:35" ht="13.8" thickBot="1">
      <c r="A429"/>
      <c r="B429" s="653" t="s">
        <v>1103</v>
      </c>
      <c r="C429" s="690" t="s">
        <v>1005</v>
      </c>
      <c r="D429" s="639">
        <v>0</v>
      </c>
      <c r="E429">
        <v>0</v>
      </c>
      <c r="F429">
        <v>0</v>
      </c>
      <c r="G429" s="727">
        <v>0</v>
      </c>
      <c r="H429"/>
      <c r="I429" s="660" t="s">
        <v>1103</v>
      </c>
      <c r="J429" s="690" t="s">
        <v>1005</v>
      </c>
      <c r="K429" s="639">
        <v>0</v>
      </c>
      <c r="L429">
        <v>0</v>
      </c>
      <c r="M429">
        <v>0</v>
      </c>
      <c r="N429" s="727">
        <v>0</v>
      </c>
      <c r="O429"/>
      <c r="P429" s="640" t="s">
        <v>1103</v>
      </c>
      <c r="Q429" s="690" t="s">
        <v>1005</v>
      </c>
      <c r="R429" s="639">
        <v>0</v>
      </c>
      <c r="S429">
        <v>0</v>
      </c>
      <c r="T429">
        <v>0</v>
      </c>
      <c r="U429" s="727">
        <v>0</v>
      </c>
      <c r="V429"/>
      <c r="W429" s="666" t="s">
        <v>1103</v>
      </c>
      <c r="X429" s="690" t="s">
        <v>1005</v>
      </c>
      <c r="Y429" s="639">
        <v>0</v>
      </c>
      <c r="Z429">
        <v>0</v>
      </c>
      <c r="AA429">
        <v>0</v>
      </c>
      <c r="AB429" s="727">
        <v>0</v>
      </c>
      <c r="AC429"/>
      <c r="AD429" s="672" t="s">
        <v>1103</v>
      </c>
      <c r="AE429" s="690" t="s">
        <v>1005</v>
      </c>
      <c r="AF429" s="639">
        <v>0</v>
      </c>
      <c r="AG429">
        <v>0</v>
      </c>
      <c r="AH429">
        <v>0</v>
      </c>
      <c r="AI429" s="727">
        <v>0</v>
      </c>
    </row>
    <row r="430" spans="1:35" ht="13.8" thickBot="1">
      <c r="A430"/>
      <c r="B430" s="657" t="s">
        <v>1429</v>
      </c>
      <c r="C430" s="658"/>
      <c r="D430" s="608">
        <v>0</v>
      </c>
      <c r="E430" s="603">
        <v>0</v>
      </c>
      <c r="F430" s="603">
        <v>0</v>
      </c>
      <c r="G430" s="737">
        <v>0</v>
      </c>
      <c r="H430"/>
      <c r="I430" s="664" t="s">
        <v>1429</v>
      </c>
      <c r="J430" s="665"/>
      <c r="K430" s="659">
        <v>0</v>
      </c>
      <c r="L430" s="728">
        <v>0</v>
      </c>
      <c r="M430" s="728">
        <v>0</v>
      </c>
      <c r="N430" s="729">
        <v>0</v>
      </c>
      <c r="O430"/>
      <c r="P430" s="645" t="s">
        <v>1429</v>
      </c>
      <c r="Q430" s="646"/>
      <c r="R430" s="612">
        <v>0</v>
      </c>
      <c r="S430" s="604">
        <v>0</v>
      </c>
      <c r="T430" s="604">
        <v>0</v>
      </c>
      <c r="U430" s="736">
        <v>0</v>
      </c>
      <c r="V430"/>
      <c r="W430" s="670" t="s">
        <v>1429</v>
      </c>
      <c r="X430" s="671"/>
      <c r="Y430" s="613">
        <v>0</v>
      </c>
      <c r="Z430" s="605">
        <v>0</v>
      </c>
      <c r="AA430" s="605">
        <v>0</v>
      </c>
      <c r="AB430" s="738">
        <v>0</v>
      </c>
      <c r="AC430"/>
      <c r="AD430" s="676" t="s">
        <v>1429</v>
      </c>
      <c r="AE430" s="677"/>
      <c r="AF430" s="614">
        <v>0</v>
      </c>
      <c r="AG430" s="606">
        <v>0</v>
      </c>
      <c r="AH430" s="606">
        <v>0</v>
      </c>
      <c r="AI430" s="739">
        <v>0</v>
      </c>
    </row>
    <row r="431" spans="1:35" ht="13.8" thickBot="1">
      <c r="A431"/>
      <c r="B431" s="653" t="s">
        <v>1105</v>
      </c>
      <c r="C431" s="690" t="s">
        <v>305</v>
      </c>
      <c r="D431" s="639">
        <v>0</v>
      </c>
      <c r="E431">
        <v>0</v>
      </c>
      <c r="F431">
        <v>829390.63999999978</v>
      </c>
      <c r="G431" s="727">
        <v>829390.63999999978</v>
      </c>
      <c r="H431"/>
      <c r="I431" s="660" t="s">
        <v>1105</v>
      </c>
      <c r="J431" s="690" t="s">
        <v>305</v>
      </c>
      <c r="K431" s="639">
        <v>0</v>
      </c>
      <c r="L431">
        <v>0</v>
      </c>
      <c r="M431">
        <v>0</v>
      </c>
      <c r="N431" s="727">
        <v>0</v>
      </c>
      <c r="O431"/>
      <c r="P431" s="640" t="s">
        <v>1105</v>
      </c>
      <c r="Q431" s="690" t="s">
        <v>305</v>
      </c>
      <c r="R431" s="639">
        <v>0</v>
      </c>
      <c r="S431">
        <v>0</v>
      </c>
      <c r="T431">
        <v>0</v>
      </c>
      <c r="U431" s="727">
        <v>0</v>
      </c>
      <c r="V431"/>
      <c r="W431" s="666" t="s">
        <v>1105</v>
      </c>
      <c r="X431" s="690" t="s">
        <v>305</v>
      </c>
      <c r="Y431" s="639">
        <v>0</v>
      </c>
      <c r="Z431">
        <v>0</v>
      </c>
      <c r="AA431">
        <v>0</v>
      </c>
      <c r="AB431" s="727">
        <v>0</v>
      </c>
      <c r="AC431"/>
      <c r="AD431" s="672" t="s">
        <v>1105</v>
      </c>
      <c r="AE431" s="690" t="s">
        <v>305</v>
      </c>
      <c r="AF431" s="639">
        <v>0</v>
      </c>
      <c r="AG431">
        <v>0</v>
      </c>
      <c r="AH431">
        <v>0</v>
      </c>
      <c r="AI431" s="727">
        <v>0</v>
      </c>
    </row>
    <row r="432" spans="1:35" ht="13.8" thickBot="1">
      <c r="A432"/>
      <c r="B432" s="657" t="s">
        <v>1430</v>
      </c>
      <c r="C432" s="658"/>
      <c r="D432" s="608">
        <v>0</v>
      </c>
      <c r="E432" s="603">
        <v>0</v>
      </c>
      <c r="F432" s="603">
        <v>829390.63999999978</v>
      </c>
      <c r="G432" s="737">
        <v>829390.63999999978</v>
      </c>
      <c r="H432"/>
      <c r="I432" s="664" t="s">
        <v>1430</v>
      </c>
      <c r="J432" s="665"/>
      <c r="K432" s="659">
        <v>0</v>
      </c>
      <c r="L432" s="728">
        <v>0</v>
      </c>
      <c r="M432" s="728">
        <v>0</v>
      </c>
      <c r="N432" s="729">
        <v>0</v>
      </c>
      <c r="O432"/>
      <c r="P432" s="645" t="s">
        <v>1430</v>
      </c>
      <c r="Q432" s="646"/>
      <c r="R432" s="612">
        <v>0</v>
      </c>
      <c r="S432" s="604">
        <v>0</v>
      </c>
      <c r="T432" s="604">
        <v>0</v>
      </c>
      <c r="U432" s="736">
        <v>0</v>
      </c>
      <c r="V432"/>
      <c r="W432" s="670" t="s">
        <v>1430</v>
      </c>
      <c r="X432" s="671"/>
      <c r="Y432" s="613">
        <v>0</v>
      </c>
      <c r="Z432" s="605">
        <v>0</v>
      </c>
      <c r="AA432" s="605">
        <v>0</v>
      </c>
      <c r="AB432" s="738">
        <v>0</v>
      </c>
      <c r="AC432"/>
      <c r="AD432" s="676" t="s">
        <v>1430</v>
      </c>
      <c r="AE432" s="677"/>
      <c r="AF432" s="614">
        <v>0</v>
      </c>
      <c r="AG432" s="606">
        <v>0</v>
      </c>
      <c r="AH432" s="606">
        <v>0</v>
      </c>
      <c r="AI432" s="739">
        <v>0</v>
      </c>
    </row>
    <row r="433" spans="1:35" ht="13.8" thickBot="1">
      <c r="A433"/>
      <c r="B433" s="653" t="s">
        <v>1106</v>
      </c>
      <c r="C433" s="690" t="s">
        <v>306</v>
      </c>
      <c r="D433" s="639">
        <v>0</v>
      </c>
      <c r="E433">
        <v>0</v>
      </c>
      <c r="F433">
        <v>1606651.4400000002</v>
      </c>
      <c r="G433" s="727">
        <v>1606651.4400000002</v>
      </c>
      <c r="H433"/>
      <c r="I433" s="660" t="s">
        <v>1106</v>
      </c>
      <c r="J433" s="690" t="s">
        <v>306</v>
      </c>
      <c r="K433" s="639">
        <v>0</v>
      </c>
      <c r="L433">
        <v>0</v>
      </c>
      <c r="M433">
        <v>0</v>
      </c>
      <c r="N433" s="727">
        <v>0</v>
      </c>
      <c r="O433"/>
      <c r="P433" s="640" t="s">
        <v>1106</v>
      </c>
      <c r="Q433" s="690" t="s">
        <v>306</v>
      </c>
      <c r="R433" s="639">
        <v>0</v>
      </c>
      <c r="S433">
        <v>0</v>
      </c>
      <c r="T433">
        <v>0</v>
      </c>
      <c r="U433" s="727">
        <v>0</v>
      </c>
      <c r="V433"/>
      <c r="W433" s="666" t="s">
        <v>1106</v>
      </c>
      <c r="X433" s="690" t="s">
        <v>306</v>
      </c>
      <c r="Y433" s="639">
        <v>0</v>
      </c>
      <c r="Z433">
        <v>0</v>
      </c>
      <c r="AA433">
        <v>0</v>
      </c>
      <c r="AB433" s="727">
        <v>0</v>
      </c>
      <c r="AC433"/>
      <c r="AD433" s="672" t="s">
        <v>1106</v>
      </c>
      <c r="AE433" s="690" t="s">
        <v>306</v>
      </c>
      <c r="AF433" s="639">
        <v>0</v>
      </c>
      <c r="AG433">
        <v>0</v>
      </c>
      <c r="AH433">
        <v>0</v>
      </c>
      <c r="AI433" s="727">
        <v>0</v>
      </c>
    </row>
    <row r="434" spans="1:35" ht="13.8" thickBot="1">
      <c r="A434"/>
      <c r="B434" s="657" t="s">
        <v>1431</v>
      </c>
      <c r="C434" s="658"/>
      <c r="D434" s="608">
        <v>0</v>
      </c>
      <c r="E434" s="603">
        <v>0</v>
      </c>
      <c r="F434" s="603">
        <v>1606651.4400000002</v>
      </c>
      <c r="G434" s="737">
        <v>1606651.4400000002</v>
      </c>
      <c r="H434"/>
      <c r="I434" s="664" t="s">
        <v>1431</v>
      </c>
      <c r="J434" s="665"/>
      <c r="K434" s="659">
        <v>0</v>
      </c>
      <c r="L434" s="728">
        <v>0</v>
      </c>
      <c r="M434" s="728">
        <v>0</v>
      </c>
      <c r="N434" s="729">
        <v>0</v>
      </c>
      <c r="O434"/>
      <c r="P434" s="645" t="s">
        <v>1431</v>
      </c>
      <c r="Q434" s="646"/>
      <c r="R434" s="612">
        <v>0</v>
      </c>
      <c r="S434" s="604">
        <v>0</v>
      </c>
      <c r="T434" s="604">
        <v>0</v>
      </c>
      <c r="U434" s="736">
        <v>0</v>
      </c>
      <c r="V434"/>
      <c r="W434" s="670" t="s">
        <v>1431</v>
      </c>
      <c r="X434" s="671"/>
      <c r="Y434" s="613">
        <v>0</v>
      </c>
      <c r="Z434" s="605">
        <v>0</v>
      </c>
      <c r="AA434" s="605">
        <v>0</v>
      </c>
      <c r="AB434" s="738">
        <v>0</v>
      </c>
      <c r="AC434"/>
      <c r="AD434" s="676" t="s">
        <v>1431</v>
      </c>
      <c r="AE434" s="677"/>
      <c r="AF434" s="614">
        <v>0</v>
      </c>
      <c r="AG434" s="606">
        <v>0</v>
      </c>
      <c r="AH434" s="606">
        <v>0</v>
      </c>
      <c r="AI434" s="739">
        <v>0</v>
      </c>
    </row>
    <row r="435" spans="1:35" ht="13.8" thickBot="1">
      <c r="A435"/>
      <c r="B435" s="653" t="s">
        <v>1107</v>
      </c>
      <c r="C435" s="690" t="s">
        <v>307</v>
      </c>
      <c r="D435" s="639">
        <v>0</v>
      </c>
      <c r="E435">
        <v>0</v>
      </c>
      <c r="F435">
        <v>4260681.7400000012</v>
      </c>
      <c r="G435" s="727">
        <v>4260681.7400000012</v>
      </c>
      <c r="H435"/>
      <c r="I435" s="660" t="s">
        <v>1107</v>
      </c>
      <c r="J435" s="690" t="s">
        <v>307</v>
      </c>
      <c r="K435" s="639">
        <v>0</v>
      </c>
      <c r="L435">
        <v>0</v>
      </c>
      <c r="M435">
        <v>0</v>
      </c>
      <c r="N435" s="727">
        <v>0</v>
      </c>
      <c r="O435"/>
      <c r="P435" s="640" t="s">
        <v>1107</v>
      </c>
      <c r="Q435" s="690" t="s">
        <v>307</v>
      </c>
      <c r="R435" s="639">
        <v>0</v>
      </c>
      <c r="S435">
        <v>0</v>
      </c>
      <c r="T435">
        <v>0</v>
      </c>
      <c r="U435" s="727">
        <v>0</v>
      </c>
      <c r="V435"/>
      <c r="W435" s="666" t="s">
        <v>1107</v>
      </c>
      <c r="X435" s="690" t="s">
        <v>307</v>
      </c>
      <c r="Y435" s="639">
        <v>0</v>
      </c>
      <c r="Z435">
        <v>0</v>
      </c>
      <c r="AA435">
        <v>0</v>
      </c>
      <c r="AB435" s="727">
        <v>0</v>
      </c>
      <c r="AC435"/>
      <c r="AD435" s="672" t="s">
        <v>1107</v>
      </c>
      <c r="AE435" s="690" t="s">
        <v>307</v>
      </c>
      <c r="AF435" s="639">
        <v>0</v>
      </c>
      <c r="AG435">
        <v>0</v>
      </c>
      <c r="AH435">
        <v>0</v>
      </c>
      <c r="AI435" s="727">
        <v>0</v>
      </c>
    </row>
    <row r="436" spans="1:35" ht="13.8" thickBot="1">
      <c r="A436"/>
      <c r="B436" s="657" t="s">
        <v>1432</v>
      </c>
      <c r="C436" s="658"/>
      <c r="D436" s="608">
        <v>0</v>
      </c>
      <c r="E436" s="603">
        <v>0</v>
      </c>
      <c r="F436" s="603">
        <v>4260681.7400000012</v>
      </c>
      <c r="G436" s="737">
        <v>4260681.7400000012</v>
      </c>
      <c r="H436"/>
      <c r="I436" s="664" t="s">
        <v>1432</v>
      </c>
      <c r="J436" s="665"/>
      <c r="K436" s="659">
        <v>0</v>
      </c>
      <c r="L436" s="728">
        <v>0</v>
      </c>
      <c r="M436" s="728">
        <v>0</v>
      </c>
      <c r="N436" s="729">
        <v>0</v>
      </c>
      <c r="O436"/>
      <c r="P436" s="645" t="s">
        <v>1432</v>
      </c>
      <c r="Q436" s="646"/>
      <c r="R436" s="612">
        <v>0</v>
      </c>
      <c r="S436" s="604">
        <v>0</v>
      </c>
      <c r="T436" s="604">
        <v>0</v>
      </c>
      <c r="U436" s="736">
        <v>0</v>
      </c>
      <c r="V436"/>
      <c r="W436" s="670" t="s">
        <v>1432</v>
      </c>
      <c r="X436" s="671"/>
      <c r="Y436" s="613">
        <v>0</v>
      </c>
      <c r="Z436" s="605">
        <v>0</v>
      </c>
      <c r="AA436" s="605">
        <v>0</v>
      </c>
      <c r="AB436" s="738">
        <v>0</v>
      </c>
      <c r="AC436"/>
      <c r="AD436" s="676" t="s">
        <v>1432</v>
      </c>
      <c r="AE436" s="677"/>
      <c r="AF436" s="614">
        <v>0</v>
      </c>
      <c r="AG436" s="606">
        <v>0</v>
      </c>
      <c r="AH436" s="606">
        <v>0</v>
      </c>
      <c r="AI436" s="739">
        <v>0</v>
      </c>
    </row>
    <row r="437" spans="1:35" ht="13.8" thickBot="1">
      <c r="A437"/>
      <c r="B437" s="653" t="s">
        <v>1108</v>
      </c>
      <c r="C437" s="690" t="s">
        <v>308</v>
      </c>
      <c r="D437" s="639">
        <v>0</v>
      </c>
      <c r="E437">
        <v>0</v>
      </c>
      <c r="F437">
        <v>863346.32000000007</v>
      </c>
      <c r="G437" s="727">
        <v>863346.32000000007</v>
      </c>
      <c r="H437"/>
      <c r="I437" s="660" t="s">
        <v>1108</v>
      </c>
      <c r="J437" s="690" t="s">
        <v>308</v>
      </c>
      <c r="K437" s="639">
        <v>0</v>
      </c>
      <c r="L437">
        <v>0</v>
      </c>
      <c r="M437">
        <v>0</v>
      </c>
      <c r="N437" s="727">
        <v>0</v>
      </c>
      <c r="O437"/>
      <c r="P437" s="640" t="s">
        <v>1108</v>
      </c>
      <c r="Q437" s="690" t="s">
        <v>308</v>
      </c>
      <c r="R437" s="639">
        <v>0</v>
      </c>
      <c r="S437">
        <v>0</v>
      </c>
      <c r="T437">
        <v>0</v>
      </c>
      <c r="U437" s="727">
        <v>0</v>
      </c>
      <c r="V437"/>
      <c r="W437" s="666" t="s">
        <v>1108</v>
      </c>
      <c r="X437" s="690" t="s">
        <v>308</v>
      </c>
      <c r="Y437" s="639">
        <v>0</v>
      </c>
      <c r="Z437">
        <v>0</v>
      </c>
      <c r="AA437">
        <v>0</v>
      </c>
      <c r="AB437" s="727">
        <v>0</v>
      </c>
      <c r="AC437"/>
      <c r="AD437" s="672" t="s">
        <v>1108</v>
      </c>
      <c r="AE437" s="690" t="s">
        <v>308</v>
      </c>
      <c r="AF437" s="639">
        <v>0</v>
      </c>
      <c r="AG437">
        <v>0</v>
      </c>
      <c r="AH437">
        <v>0</v>
      </c>
      <c r="AI437" s="727">
        <v>0</v>
      </c>
    </row>
    <row r="438" spans="1:35" ht="13.8" thickBot="1">
      <c r="A438"/>
      <c r="B438" s="657" t="s">
        <v>1433</v>
      </c>
      <c r="C438" s="658"/>
      <c r="D438" s="608">
        <v>0</v>
      </c>
      <c r="E438" s="603">
        <v>0</v>
      </c>
      <c r="F438" s="603">
        <v>863346.32000000007</v>
      </c>
      <c r="G438" s="737">
        <v>863346.32000000007</v>
      </c>
      <c r="H438"/>
      <c r="I438" s="664" t="s">
        <v>1433</v>
      </c>
      <c r="J438" s="665"/>
      <c r="K438" s="659">
        <v>0</v>
      </c>
      <c r="L438" s="728">
        <v>0</v>
      </c>
      <c r="M438" s="728">
        <v>0</v>
      </c>
      <c r="N438" s="729">
        <v>0</v>
      </c>
      <c r="O438"/>
      <c r="P438" s="645" t="s">
        <v>1433</v>
      </c>
      <c r="Q438" s="646"/>
      <c r="R438" s="612">
        <v>0</v>
      </c>
      <c r="S438" s="604">
        <v>0</v>
      </c>
      <c r="T438" s="604">
        <v>0</v>
      </c>
      <c r="U438" s="736">
        <v>0</v>
      </c>
      <c r="V438"/>
      <c r="W438" s="670" t="s">
        <v>1433</v>
      </c>
      <c r="X438" s="671"/>
      <c r="Y438" s="613">
        <v>0</v>
      </c>
      <c r="Z438" s="605">
        <v>0</v>
      </c>
      <c r="AA438" s="605">
        <v>0</v>
      </c>
      <c r="AB438" s="738">
        <v>0</v>
      </c>
      <c r="AC438"/>
      <c r="AD438" s="676" t="s">
        <v>1433</v>
      </c>
      <c r="AE438" s="677"/>
      <c r="AF438" s="614">
        <v>0</v>
      </c>
      <c r="AG438" s="606">
        <v>0</v>
      </c>
      <c r="AH438" s="606">
        <v>0</v>
      </c>
      <c r="AI438" s="739">
        <v>0</v>
      </c>
    </row>
    <row r="439" spans="1:35" ht="13.8" thickBot="1">
      <c r="A439"/>
      <c r="B439" s="653" t="s">
        <v>1109</v>
      </c>
      <c r="C439" s="690" t="s">
        <v>309</v>
      </c>
      <c r="D439" s="639">
        <v>0</v>
      </c>
      <c r="E439">
        <v>0</v>
      </c>
      <c r="F439">
        <v>3545676.5</v>
      </c>
      <c r="G439" s="727">
        <v>3545676.5</v>
      </c>
      <c r="H439"/>
      <c r="I439" s="660" t="s">
        <v>1109</v>
      </c>
      <c r="J439" s="690" t="s">
        <v>309</v>
      </c>
      <c r="K439" s="639">
        <v>0</v>
      </c>
      <c r="L439">
        <v>0</v>
      </c>
      <c r="M439">
        <v>0</v>
      </c>
      <c r="N439" s="727">
        <v>0</v>
      </c>
      <c r="O439"/>
      <c r="P439" s="640" t="s">
        <v>1109</v>
      </c>
      <c r="Q439" s="690" t="s">
        <v>309</v>
      </c>
      <c r="R439" s="639">
        <v>0</v>
      </c>
      <c r="S439">
        <v>0</v>
      </c>
      <c r="T439">
        <v>0</v>
      </c>
      <c r="U439" s="727">
        <v>0</v>
      </c>
      <c r="V439"/>
      <c r="W439" s="666" t="s">
        <v>1109</v>
      </c>
      <c r="X439" s="690" t="s">
        <v>309</v>
      </c>
      <c r="Y439" s="639">
        <v>0</v>
      </c>
      <c r="Z439">
        <v>0</v>
      </c>
      <c r="AA439">
        <v>0</v>
      </c>
      <c r="AB439" s="727">
        <v>0</v>
      </c>
      <c r="AC439"/>
      <c r="AD439" s="672" t="s">
        <v>1109</v>
      </c>
      <c r="AE439" s="690" t="s">
        <v>309</v>
      </c>
      <c r="AF439" s="639">
        <v>0</v>
      </c>
      <c r="AG439">
        <v>0</v>
      </c>
      <c r="AH439">
        <v>0</v>
      </c>
      <c r="AI439" s="727">
        <v>0</v>
      </c>
    </row>
    <row r="440" spans="1:35" ht="13.8" thickBot="1">
      <c r="A440"/>
      <c r="B440" s="657" t="s">
        <v>1434</v>
      </c>
      <c r="C440" s="658"/>
      <c r="D440" s="608">
        <v>0</v>
      </c>
      <c r="E440" s="603">
        <v>0</v>
      </c>
      <c r="F440" s="603">
        <v>3545676.5</v>
      </c>
      <c r="G440" s="737">
        <v>3545676.5</v>
      </c>
      <c r="H440"/>
      <c r="I440" s="664" t="s">
        <v>1434</v>
      </c>
      <c r="J440" s="665"/>
      <c r="K440" s="659">
        <v>0</v>
      </c>
      <c r="L440" s="728">
        <v>0</v>
      </c>
      <c r="M440" s="728">
        <v>0</v>
      </c>
      <c r="N440" s="729">
        <v>0</v>
      </c>
      <c r="O440"/>
      <c r="P440" s="645" t="s">
        <v>1434</v>
      </c>
      <c r="Q440" s="646"/>
      <c r="R440" s="612">
        <v>0</v>
      </c>
      <c r="S440" s="604">
        <v>0</v>
      </c>
      <c r="T440" s="604">
        <v>0</v>
      </c>
      <c r="U440" s="736">
        <v>0</v>
      </c>
      <c r="V440"/>
      <c r="W440" s="670" t="s">
        <v>1434</v>
      </c>
      <c r="X440" s="671"/>
      <c r="Y440" s="613">
        <v>0</v>
      </c>
      <c r="Z440" s="605">
        <v>0</v>
      </c>
      <c r="AA440" s="605">
        <v>0</v>
      </c>
      <c r="AB440" s="738">
        <v>0</v>
      </c>
      <c r="AC440"/>
      <c r="AD440" s="676" t="s">
        <v>1434</v>
      </c>
      <c r="AE440" s="677"/>
      <c r="AF440" s="614">
        <v>0</v>
      </c>
      <c r="AG440" s="606">
        <v>0</v>
      </c>
      <c r="AH440" s="606">
        <v>0</v>
      </c>
      <c r="AI440" s="739">
        <v>0</v>
      </c>
    </row>
    <row r="441" spans="1:35" ht="13.8" thickBot="1">
      <c r="A441"/>
      <c r="B441" s="653" t="s">
        <v>1110</v>
      </c>
      <c r="C441" s="690" t="s">
        <v>310</v>
      </c>
      <c r="D441" s="639">
        <v>0</v>
      </c>
      <c r="E441">
        <v>0</v>
      </c>
      <c r="F441">
        <v>2902278.1200000006</v>
      </c>
      <c r="G441" s="727">
        <v>2902278.1200000006</v>
      </c>
      <c r="H441"/>
      <c r="I441" s="660" t="s">
        <v>1110</v>
      </c>
      <c r="J441" s="690" t="s">
        <v>310</v>
      </c>
      <c r="K441" s="639">
        <v>0</v>
      </c>
      <c r="L441">
        <v>0</v>
      </c>
      <c r="M441">
        <v>0</v>
      </c>
      <c r="N441" s="727">
        <v>0</v>
      </c>
      <c r="O441"/>
      <c r="P441" s="640" t="s">
        <v>1110</v>
      </c>
      <c r="Q441" s="690" t="s">
        <v>310</v>
      </c>
      <c r="R441" s="639">
        <v>0</v>
      </c>
      <c r="S441">
        <v>0</v>
      </c>
      <c r="T441">
        <v>0</v>
      </c>
      <c r="U441" s="727">
        <v>0</v>
      </c>
      <c r="V441"/>
      <c r="W441" s="666" t="s">
        <v>1110</v>
      </c>
      <c r="X441" s="690" t="s">
        <v>310</v>
      </c>
      <c r="Y441" s="639">
        <v>0</v>
      </c>
      <c r="Z441">
        <v>0</v>
      </c>
      <c r="AA441">
        <v>0</v>
      </c>
      <c r="AB441" s="727">
        <v>0</v>
      </c>
      <c r="AC441"/>
      <c r="AD441" s="672" t="s">
        <v>1110</v>
      </c>
      <c r="AE441" s="690" t="s">
        <v>310</v>
      </c>
      <c r="AF441" s="639">
        <v>0</v>
      </c>
      <c r="AG441">
        <v>0</v>
      </c>
      <c r="AH441">
        <v>0</v>
      </c>
      <c r="AI441" s="727">
        <v>0</v>
      </c>
    </row>
    <row r="442" spans="1:35" ht="13.8" thickBot="1">
      <c r="A442"/>
      <c r="B442" s="657" t="s">
        <v>1435</v>
      </c>
      <c r="C442" s="658"/>
      <c r="D442" s="608">
        <v>0</v>
      </c>
      <c r="E442" s="603">
        <v>0</v>
      </c>
      <c r="F442" s="603">
        <v>2902278.1200000006</v>
      </c>
      <c r="G442" s="737">
        <v>2902278.1200000006</v>
      </c>
      <c r="H442"/>
      <c r="I442" s="664" t="s">
        <v>1435</v>
      </c>
      <c r="J442" s="665"/>
      <c r="K442" s="659">
        <v>0</v>
      </c>
      <c r="L442" s="728">
        <v>0</v>
      </c>
      <c r="M442" s="728">
        <v>0</v>
      </c>
      <c r="N442" s="729">
        <v>0</v>
      </c>
      <c r="O442"/>
      <c r="P442" s="645" t="s">
        <v>1435</v>
      </c>
      <c r="Q442" s="646"/>
      <c r="R442" s="612">
        <v>0</v>
      </c>
      <c r="S442" s="604">
        <v>0</v>
      </c>
      <c r="T442" s="604">
        <v>0</v>
      </c>
      <c r="U442" s="736">
        <v>0</v>
      </c>
      <c r="V442"/>
      <c r="W442" s="670" t="s">
        <v>1435</v>
      </c>
      <c r="X442" s="671"/>
      <c r="Y442" s="613">
        <v>0</v>
      </c>
      <c r="Z442" s="605">
        <v>0</v>
      </c>
      <c r="AA442" s="605">
        <v>0</v>
      </c>
      <c r="AB442" s="738">
        <v>0</v>
      </c>
      <c r="AC442"/>
      <c r="AD442" s="676" t="s">
        <v>1435</v>
      </c>
      <c r="AE442" s="677"/>
      <c r="AF442" s="614">
        <v>0</v>
      </c>
      <c r="AG442" s="606">
        <v>0</v>
      </c>
      <c r="AH442" s="606">
        <v>0</v>
      </c>
      <c r="AI442" s="739">
        <v>0</v>
      </c>
    </row>
    <row r="443" spans="1:35" ht="13.8" thickBot="1">
      <c r="A443"/>
      <c r="B443" s="653" t="s">
        <v>1111</v>
      </c>
      <c r="C443" s="690" t="s">
        <v>311</v>
      </c>
      <c r="D443" s="639">
        <v>0</v>
      </c>
      <c r="E443">
        <v>0</v>
      </c>
      <c r="F443">
        <v>1563116.48</v>
      </c>
      <c r="G443" s="727">
        <v>1563116.48</v>
      </c>
      <c r="H443"/>
      <c r="I443" s="660" t="s">
        <v>1111</v>
      </c>
      <c r="J443" s="690" t="s">
        <v>311</v>
      </c>
      <c r="K443" s="639">
        <v>0</v>
      </c>
      <c r="L443">
        <v>0</v>
      </c>
      <c r="M443">
        <v>0</v>
      </c>
      <c r="N443" s="727">
        <v>0</v>
      </c>
      <c r="O443"/>
      <c r="P443" s="640" t="s">
        <v>1111</v>
      </c>
      <c r="Q443" s="690" t="s">
        <v>311</v>
      </c>
      <c r="R443" s="639">
        <v>0</v>
      </c>
      <c r="S443">
        <v>0</v>
      </c>
      <c r="T443">
        <v>0</v>
      </c>
      <c r="U443" s="727">
        <v>0</v>
      </c>
      <c r="V443"/>
      <c r="W443" s="666" t="s">
        <v>1111</v>
      </c>
      <c r="X443" s="690" t="s">
        <v>311</v>
      </c>
      <c r="Y443" s="639">
        <v>0</v>
      </c>
      <c r="Z443">
        <v>0</v>
      </c>
      <c r="AA443">
        <v>0</v>
      </c>
      <c r="AB443" s="727">
        <v>0</v>
      </c>
      <c r="AC443"/>
      <c r="AD443" s="672" t="s">
        <v>1111</v>
      </c>
      <c r="AE443" s="690" t="s">
        <v>311</v>
      </c>
      <c r="AF443" s="639">
        <v>0</v>
      </c>
      <c r="AG443">
        <v>0</v>
      </c>
      <c r="AH443">
        <v>0</v>
      </c>
      <c r="AI443" s="727">
        <v>0</v>
      </c>
    </row>
    <row r="444" spans="1:35" ht="13.8" thickBot="1">
      <c r="A444"/>
      <c r="B444" s="657" t="s">
        <v>1436</v>
      </c>
      <c r="C444" s="658"/>
      <c r="D444" s="608">
        <v>0</v>
      </c>
      <c r="E444" s="603">
        <v>0</v>
      </c>
      <c r="F444" s="603">
        <v>1563116.48</v>
      </c>
      <c r="G444" s="737">
        <v>1563116.48</v>
      </c>
      <c r="H444"/>
      <c r="I444" s="664" t="s">
        <v>1436</v>
      </c>
      <c r="J444" s="665"/>
      <c r="K444" s="659">
        <v>0</v>
      </c>
      <c r="L444" s="728">
        <v>0</v>
      </c>
      <c r="M444" s="728">
        <v>0</v>
      </c>
      <c r="N444" s="729">
        <v>0</v>
      </c>
      <c r="O444"/>
      <c r="P444" s="645" t="s">
        <v>1436</v>
      </c>
      <c r="Q444" s="646"/>
      <c r="R444" s="612">
        <v>0</v>
      </c>
      <c r="S444" s="604">
        <v>0</v>
      </c>
      <c r="T444" s="604">
        <v>0</v>
      </c>
      <c r="U444" s="736">
        <v>0</v>
      </c>
      <c r="V444"/>
      <c r="W444" s="670" t="s">
        <v>1436</v>
      </c>
      <c r="X444" s="671"/>
      <c r="Y444" s="613">
        <v>0</v>
      </c>
      <c r="Z444" s="605">
        <v>0</v>
      </c>
      <c r="AA444" s="605">
        <v>0</v>
      </c>
      <c r="AB444" s="738">
        <v>0</v>
      </c>
      <c r="AC444"/>
      <c r="AD444" s="676" t="s">
        <v>1436</v>
      </c>
      <c r="AE444" s="677"/>
      <c r="AF444" s="614">
        <v>0</v>
      </c>
      <c r="AG444" s="606">
        <v>0</v>
      </c>
      <c r="AH444" s="606">
        <v>0</v>
      </c>
      <c r="AI444" s="739">
        <v>0</v>
      </c>
    </row>
    <row r="445" spans="1:35" ht="13.8" thickBot="1">
      <c r="A445"/>
      <c r="B445" s="653" t="s">
        <v>1112</v>
      </c>
      <c r="C445" s="690" t="s">
        <v>312</v>
      </c>
      <c r="D445" s="639">
        <v>0</v>
      </c>
      <c r="E445">
        <v>0</v>
      </c>
      <c r="F445">
        <v>4067387.39</v>
      </c>
      <c r="G445" s="727">
        <v>4067387.39</v>
      </c>
      <c r="H445"/>
      <c r="I445" s="660" t="s">
        <v>1112</v>
      </c>
      <c r="J445" s="690" t="s">
        <v>312</v>
      </c>
      <c r="K445" s="639">
        <v>0</v>
      </c>
      <c r="L445">
        <v>0</v>
      </c>
      <c r="M445">
        <v>0</v>
      </c>
      <c r="N445" s="727">
        <v>0</v>
      </c>
      <c r="O445"/>
      <c r="P445" s="640" t="s">
        <v>1112</v>
      </c>
      <c r="Q445" s="690" t="s">
        <v>312</v>
      </c>
      <c r="R445" s="639">
        <v>0</v>
      </c>
      <c r="S445">
        <v>0</v>
      </c>
      <c r="T445">
        <v>0</v>
      </c>
      <c r="U445" s="727">
        <v>0</v>
      </c>
      <c r="V445"/>
      <c r="W445" s="666" t="s">
        <v>1112</v>
      </c>
      <c r="X445" s="690" t="s">
        <v>312</v>
      </c>
      <c r="Y445" s="639">
        <v>0</v>
      </c>
      <c r="Z445">
        <v>0</v>
      </c>
      <c r="AA445">
        <v>0</v>
      </c>
      <c r="AB445" s="727">
        <v>0</v>
      </c>
      <c r="AC445"/>
      <c r="AD445" s="672" t="s">
        <v>1112</v>
      </c>
      <c r="AE445" s="690" t="s">
        <v>312</v>
      </c>
      <c r="AF445" s="639">
        <v>0</v>
      </c>
      <c r="AG445">
        <v>0</v>
      </c>
      <c r="AH445">
        <v>0</v>
      </c>
      <c r="AI445" s="727">
        <v>0</v>
      </c>
    </row>
    <row r="446" spans="1:35" ht="13.8" thickBot="1">
      <c r="A446"/>
      <c r="B446" s="657" t="s">
        <v>1437</v>
      </c>
      <c r="C446" s="658"/>
      <c r="D446" s="608">
        <v>0</v>
      </c>
      <c r="E446" s="603">
        <v>0</v>
      </c>
      <c r="F446" s="603">
        <v>4067387.39</v>
      </c>
      <c r="G446" s="737">
        <v>4067387.39</v>
      </c>
      <c r="H446"/>
      <c r="I446" s="664" t="s">
        <v>1437</v>
      </c>
      <c r="J446" s="665"/>
      <c r="K446" s="659">
        <v>0</v>
      </c>
      <c r="L446" s="728">
        <v>0</v>
      </c>
      <c r="M446" s="728">
        <v>0</v>
      </c>
      <c r="N446" s="729">
        <v>0</v>
      </c>
      <c r="O446"/>
      <c r="P446" s="645" t="s">
        <v>1437</v>
      </c>
      <c r="Q446" s="646"/>
      <c r="R446" s="612">
        <v>0</v>
      </c>
      <c r="S446" s="604">
        <v>0</v>
      </c>
      <c r="T446" s="604">
        <v>0</v>
      </c>
      <c r="U446" s="736">
        <v>0</v>
      </c>
      <c r="V446"/>
      <c r="W446" s="670" t="s">
        <v>1437</v>
      </c>
      <c r="X446" s="671"/>
      <c r="Y446" s="613">
        <v>0</v>
      </c>
      <c r="Z446" s="605">
        <v>0</v>
      </c>
      <c r="AA446" s="605">
        <v>0</v>
      </c>
      <c r="AB446" s="738">
        <v>0</v>
      </c>
      <c r="AC446"/>
      <c r="AD446" s="676" t="s">
        <v>1437</v>
      </c>
      <c r="AE446" s="677"/>
      <c r="AF446" s="614">
        <v>0</v>
      </c>
      <c r="AG446" s="606">
        <v>0</v>
      </c>
      <c r="AH446" s="606">
        <v>0</v>
      </c>
      <c r="AI446" s="739">
        <v>0</v>
      </c>
    </row>
    <row r="447" spans="1:35" ht="13.8" thickBot="1">
      <c r="A447"/>
      <c r="B447" s="653" t="s">
        <v>1113</v>
      </c>
      <c r="C447" s="690" t="s">
        <v>313</v>
      </c>
      <c r="D447" s="639">
        <v>0</v>
      </c>
      <c r="E447">
        <v>0</v>
      </c>
      <c r="F447">
        <v>262481.15000000002</v>
      </c>
      <c r="G447" s="727">
        <v>262481.15000000002</v>
      </c>
      <c r="H447"/>
      <c r="I447" s="660" t="s">
        <v>1113</v>
      </c>
      <c r="J447" s="690" t="s">
        <v>313</v>
      </c>
      <c r="K447" s="639">
        <v>0</v>
      </c>
      <c r="L447">
        <v>0</v>
      </c>
      <c r="M447">
        <v>0</v>
      </c>
      <c r="N447" s="727">
        <v>0</v>
      </c>
      <c r="O447"/>
      <c r="P447" s="640" t="s">
        <v>1113</v>
      </c>
      <c r="Q447" s="690" t="s">
        <v>313</v>
      </c>
      <c r="R447" s="639">
        <v>0</v>
      </c>
      <c r="S447">
        <v>0</v>
      </c>
      <c r="T447">
        <v>0</v>
      </c>
      <c r="U447" s="727">
        <v>0</v>
      </c>
      <c r="V447"/>
      <c r="W447" s="666" t="s">
        <v>1113</v>
      </c>
      <c r="X447" s="690" t="s">
        <v>313</v>
      </c>
      <c r="Y447" s="639">
        <v>0</v>
      </c>
      <c r="Z447">
        <v>0</v>
      </c>
      <c r="AA447">
        <v>0</v>
      </c>
      <c r="AB447" s="727">
        <v>0</v>
      </c>
      <c r="AC447"/>
      <c r="AD447" s="672" t="s">
        <v>1113</v>
      </c>
      <c r="AE447" s="690" t="s">
        <v>313</v>
      </c>
      <c r="AF447" s="639">
        <v>0</v>
      </c>
      <c r="AG447">
        <v>0</v>
      </c>
      <c r="AH447">
        <v>0</v>
      </c>
      <c r="AI447" s="727">
        <v>0</v>
      </c>
    </row>
    <row r="448" spans="1:35" ht="13.8" thickBot="1">
      <c r="A448"/>
      <c r="B448" s="657" t="s">
        <v>1438</v>
      </c>
      <c r="C448" s="658"/>
      <c r="D448" s="608">
        <v>0</v>
      </c>
      <c r="E448" s="603">
        <v>0</v>
      </c>
      <c r="F448" s="603">
        <v>262481.15000000002</v>
      </c>
      <c r="G448" s="737">
        <v>262481.15000000002</v>
      </c>
      <c r="H448"/>
      <c r="I448" s="664" t="s">
        <v>1438</v>
      </c>
      <c r="J448" s="665"/>
      <c r="K448" s="659">
        <v>0</v>
      </c>
      <c r="L448" s="728">
        <v>0</v>
      </c>
      <c r="M448" s="728">
        <v>0</v>
      </c>
      <c r="N448" s="729">
        <v>0</v>
      </c>
      <c r="O448"/>
      <c r="P448" s="645" t="s">
        <v>1438</v>
      </c>
      <c r="Q448" s="646"/>
      <c r="R448" s="612">
        <v>0</v>
      </c>
      <c r="S448" s="604">
        <v>0</v>
      </c>
      <c r="T448" s="604">
        <v>0</v>
      </c>
      <c r="U448" s="736">
        <v>0</v>
      </c>
      <c r="V448"/>
      <c r="W448" s="670" t="s">
        <v>1438</v>
      </c>
      <c r="X448" s="671"/>
      <c r="Y448" s="613">
        <v>0</v>
      </c>
      <c r="Z448" s="605">
        <v>0</v>
      </c>
      <c r="AA448" s="605">
        <v>0</v>
      </c>
      <c r="AB448" s="738">
        <v>0</v>
      </c>
      <c r="AC448"/>
      <c r="AD448" s="676" t="s">
        <v>1438</v>
      </c>
      <c r="AE448" s="677"/>
      <c r="AF448" s="614">
        <v>0</v>
      </c>
      <c r="AG448" s="606">
        <v>0</v>
      </c>
      <c r="AH448" s="606">
        <v>0</v>
      </c>
      <c r="AI448" s="739">
        <v>0</v>
      </c>
    </row>
    <row r="449" spans="1:35" ht="13.8" thickBot="1">
      <c r="A449"/>
      <c r="B449" s="653" t="s">
        <v>1114</v>
      </c>
      <c r="C449" s="690" t="s">
        <v>314</v>
      </c>
      <c r="D449" s="639">
        <v>0</v>
      </c>
      <c r="E449">
        <v>0</v>
      </c>
      <c r="F449">
        <v>1335936.79</v>
      </c>
      <c r="G449" s="727">
        <v>1335936.79</v>
      </c>
      <c r="H449"/>
      <c r="I449" s="660" t="s">
        <v>1114</v>
      </c>
      <c r="J449" s="690" t="s">
        <v>314</v>
      </c>
      <c r="K449" s="639">
        <v>0</v>
      </c>
      <c r="L449">
        <v>0</v>
      </c>
      <c r="M449">
        <v>0</v>
      </c>
      <c r="N449" s="727">
        <v>0</v>
      </c>
      <c r="O449"/>
      <c r="P449" s="640" t="s">
        <v>1114</v>
      </c>
      <c r="Q449" s="690" t="s">
        <v>314</v>
      </c>
      <c r="R449" s="639">
        <v>0</v>
      </c>
      <c r="S449">
        <v>0</v>
      </c>
      <c r="T449">
        <v>0</v>
      </c>
      <c r="U449" s="727">
        <v>0</v>
      </c>
      <c r="V449"/>
      <c r="W449" s="666" t="s">
        <v>1114</v>
      </c>
      <c r="X449" s="690" t="s">
        <v>314</v>
      </c>
      <c r="Y449" s="639">
        <v>0</v>
      </c>
      <c r="Z449">
        <v>0</v>
      </c>
      <c r="AA449">
        <v>0</v>
      </c>
      <c r="AB449" s="727">
        <v>0</v>
      </c>
      <c r="AC449"/>
      <c r="AD449" s="672" t="s">
        <v>1114</v>
      </c>
      <c r="AE449" s="690" t="s">
        <v>314</v>
      </c>
      <c r="AF449" s="639">
        <v>0</v>
      </c>
      <c r="AG449">
        <v>0</v>
      </c>
      <c r="AH449">
        <v>0</v>
      </c>
      <c r="AI449" s="727">
        <v>0</v>
      </c>
    </row>
    <row r="450" spans="1:35" ht="13.8" thickBot="1">
      <c r="A450"/>
      <c r="B450" s="657" t="s">
        <v>1439</v>
      </c>
      <c r="C450" s="658"/>
      <c r="D450" s="608">
        <v>0</v>
      </c>
      <c r="E450" s="603">
        <v>0</v>
      </c>
      <c r="F450" s="603">
        <v>1335936.79</v>
      </c>
      <c r="G450" s="737">
        <v>1335936.79</v>
      </c>
      <c r="H450"/>
      <c r="I450" s="664" t="s">
        <v>1439</v>
      </c>
      <c r="J450" s="665"/>
      <c r="K450" s="659">
        <v>0</v>
      </c>
      <c r="L450" s="728">
        <v>0</v>
      </c>
      <c r="M450" s="728">
        <v>0</v>
      </c>
      <c r="N450" s="729">
        <v>0</v>
      </c>
      <c r="O450"/>
      <c r="P450" s="645" t="s">
        <v>1439</v>
      </c>
      <c r="Q450" s="646"/>
      <c r="R450" s="612">
        <v>0</v>
      </c>
      <c r="S450" s="604">
        <v>0</v>
      </c>
      <c r="T450" s="604">
        <v>0</v>
      </c>
      <c r="U450" s="736">
        <v>0</v>
      </c>
      <c r="V450"/>
      <c r="W450" s="670" t="s">
        <v>1439</v>
      </c>
      <c r="X450" s="671"/>
      <c r="Y450" s="613">
        <v>0</v>
      </c>
      <c r="Z450" s="605">
        <v>0</v>
      </c>
      <c r="AA450" s="605">
        <v>0</v>
      </c>
      <c r="AB450" s="738">
        <v>0</v>
      </c>
      <c r="AC450"/>
      <c r="AD450" s="676" t="s">
        <v>1439</v>
      </c>
      <c r="AE450" s="677"/>
      <c r="AF450" s="614">
        <v>0</v>
      </c>
      <c r="AG450" s="606">
        <v>0</v>
      </c>
      <c r="AH450" s="606">
        <v>0</v>
      </c>
      <c r="AI450" s="739">
        <v>0</v>
      </c>
    </row>
    <row r="451" spans="1:35" ht="13.8" thickBot="1">
      <c r="A451"/>
      <c r="B451" s="653" t="s">
        <v>1115</v>
      </c>
      <c r="C451" s="690" t="s">
        <v>315</v>
      </c>
      <c r="D451" s="639">
        <v>0</v>
      </c>
      <c r="E451">
        <v>0</v>
      </c>
      <c r="F451">
        <v>1186024.2699999998</v>
      </c>
      <c r="G451" s="727">
        <v>1186024.2699999998</v>
      </c>
      <c r="H451"/>
      <c r="I451" s="660" t="s">
        <v>1115</v>
      </c>
      <c r="J451" s="690" t="s">
        <v>315</v>
      </c>
      <c r="K451" s="639">
        <v>0</v>
      </c>
      <c r="L451">
        <v>0</v>
      </c>
      <c r="M451">
        <v>0</v>
      </c>
      <c r="N451" s="727">
        <v>0</v>
      </c>
      <c r="O451"/>
      <c r="P451" s="640" t="s">
        <v>1115</v>
      </c>
      <c r="Q451" s="690" t="s">
        <v>315</v>
      </c>
      <c r="R451" s="639">
        <v>0</v>
      </c>
      <c r="S451">
        <v>0</v>
      </c>
      <c r="T451">
        <v>0</v>
      </c>
      <c r="U451" s="727">
        <v>0</v>
      </c>
      <c r="V451"/>
      <c r="W451" s="666" t="s">
        <v>1115</v>
      </c>
      <c r="X451" s="690" t="s">
        <v>315</v>
      </c>
      <c r="Y451" s="639">
        <v>0</v>
      </c>
      <c r="Z451">
        <v>0</v>
      </c>
      <c r="AA451">
        <v>0</v>
      </c>
      <c r="AB451" s="727">
        <v>0</v>
      </c>
      <c r="AC451"/>
      <c r="AD451" s="672" t="s">
        <v>1115</v>
      </c>
      <c r="AE451" s="690" t="s">
        <v>315</v>
      </c>
      <c r="AF451" s="639">
        <v>0</v>
      </c>
      <c r="AG451">
        <v>0</v>
      </c>
      <c r="AH451">
        <v>0</v>
      </c>
      <c r="AI451" s="727">
        <v>0</v>
      </c>
    </row>
    <row r="452" spans="1:35" ht="13.8" thickBot="1">
      <c r="A452"/>
      <c r="B452" s="657" t="s">
        <v>1440</v>
      </c>
      <c r="C452" s="658"/>
      <c r="D452" s="608">
        <v>0</v>
      </c>
      <c r="E452" s="603">
        <v>0</v>
      </c>
      <c r="F452" s="603">
        <v>1186024.2699999998</v>
      </c>
      <c r="G452" s="737">
        <v>1186024.2699999998</v>
      </c>
      <c r="H452"/>
      <c r="I452" s="664" t="s">
        <v>1440</v>
      </c>
      <c r="J452" s="665"/>
      <c r="K452" s="659">
        <v>0</v>
      </c>
      <c r="L452" s="728">
        <v>0</v>
      </c>
      <c r="M452" s="728">
        <v>0</v>
      </c>
      <c r="N452" s="729">
        <v>0</v>
      </c>
      <c r="O452"/>
      <c r="P452" s="645" t="s">
        <v>1440</v>
      </c>
      <c r="Q452" s="646"/>
      <c r="R452" s="612">
        <v>0</v>
      </c>
      <c r="S452" s="604">
        <v>0</v>
      </c>
      <c r="T452" s="604">
        <v>0</v>
      </c>
      <c r="U452" s="736">
        <v>0</v>
      </c>
      <c r="V452"/>
      <c r="W452" s="670" t="s">
        <v>1440</v>
      </c>
      <c r="X452" s="671"/>
      <c r="Y452" s="613">
        <v>0</v>
      </c>
      <c r="Z452" s="605">
        <v>0</v>
      </c>
      <c r="AA452" s="605">
        <v>0</v>
      </c>
      <c r="AB452" s="738">
        <v>0</v>
      </c>
      <c r="AC452"/>
      <c r="AD452" s="676" t="s">
        <v>1440</v>
      </c>
      <c r="AE452" s="677"/>
      <c r="AF452" s="614">
        <v>0</v>
      </c>
      <c r="AG452" s="606">
        <v>0</v>
      </c>
      <c r="AH452" s="606">
        <v>0</v>
      </c>
      <c r="AI452" s="739">
        <v>0</v>
      </c>
    </row>
    <row r="453" spans="1:35" ht="13.8" thickBot="1">
      <c r="A453"/>
      <c r="B453" s="653" t="s">
        <v>1116</v>
      </c>
      <c r="C453" s="690" t="s">
        <v>316</v>
      </c>
      <c r="D453" s="639">
        <v>0</v>
      </c>
      <c r="E453">
        <v>0</v>
      </c>
      <c r="F453">
        <v>1754355.0999999999</v>
      </c>
      <c r="G453" s="727">
        <v>1754355.0999999999</v>
      </c>
      <c r="H453"/>
      <c r="I453" s="660" t="s">
        <v>1116</v>
      </c>
      <c r="J453" s="690" t="s">
        <v>316</v>
      </c>
      <c r="K453" s="639">
        <v>0</v>
      </c>
      <c r="L453">
        <v>0</v>
      </c>
      <c r="M453">
        <v>0</v>
      </c>
      <c r="N453" s="727">
        <v>0</v>
      </c>
      <c r="O453"/>
      <c r="P453" s="640" t="s">
        <v>1116</v>
      </c>
      <c r="Q453" s="690" t="s">
        <v>316</v>
      </c>
      <c r="R453" s="639">
        <v>0</v>
      </c>
      <c r="S453">
        <v>0</v>
      </c>
      <c r="T453">
        <v>0</v>
      </c>
      <c r="U453" s="727">
        <v>0</v>
      </c>
      <c r="V453"/>
      <c r="W453" s="666" t="s">
        <v>1116</v>
      </c>
      <c r="X453" s="690" t="s">
        <v>316</v>
      </c>
      <c r="Y453" s="639">
        <v>0</v>
      </c>
      <c r="Z453">
        <v>0</v>
      </c>
      <c r="AA453">
        <v>0</v>
      </c>
      <c r="AB453" s="727">
        <v>0</v>
      </c>
      <c r="AC453"/>
      <c r="AD453" s="672" t="s">
        <v>1116</v>
      </c>
      <c r="AE453" s="690" t="s">
        <v>316</v>
      </c>
      <c r="AF453" s="639">
        <v>0</v>
      </c>
      <c r="AG453">
        <v>0</v>
      </c>
      <c r="AH453">
        <v>0</v>
      </c>
      <c r="AI453" s="727">
        <v>0</v>
      </c>
    </row>
    <row r="454" spans="1:35" ht="13.8" thickBot="1">
      <c r="A454"/>
      <c r="B454" s="657" t="s">
        <v>1441</v>
      </c>
      <c r="C454" s="658"/>
      <c r="D454" s="608">
        <v>0</v>
      </c>
      <c r="E454" s="603">
        <v>0</v>
      </c>
      <c r="F454" s="603">
        <v>1754355.0999999999</v>
      </c>
      <c r="G454" s="737">
        <v>1754355.0999999999</v>
      </c>
      <c r="H454"/>
      <c r="I454" s="664" t="s">
        <v>1441</v>
      </c>
      <c r="J454" s="665"/>
      <c r="K454" s="659">
        <v>0</v>
      </c>
      <c r="L454" s="728">
        <v>0</v>
      </c>
      <c r="M454" s="728">
        <v>0</v>
      </c>
      <c r="N454" s="729">
        <v>0</v>
      </c>
      <c r="O454"/>
      <c r="P454" s="645" t="s">
        <v>1441</v>
      </c>
      <c r="Q454" s="646"/>
      <c r="R454" s="612">
        <v>0</v>
      </c>
      <c r="S454" s="604">
        <v>0</v>
      </c>
      <c r="T454" s="604">
        <v>0</v>
      </c>
      <c r="U454" s="736">
        <v>0</v>
      </c>
      <c r="V454"/>
      <c r="W454" s="670" t="s">
        <v>1441</v>
      </c>
      <c r="X454" s="671"/>
      <c r="Y454" s="613">
        <v>0</v>
      </c>
      <c r="Z454" s="605">
        <v>0</v>
      </c>
      <c r="AA454" s="605">
        <v>0</v>
      </c>
      <c r="AB454" s="738">
        <v>0</v>
      </c>
      <c r="AC454"/>
      <c r="AD454" s="676" t="s">
        <v>1441</v>
      </c>
      <c r="AE454" s="677"/>
      <c r="AF454" s="614">
        <v>0</v>
      </c>
      <c r="AG454" s="606">
        <v>0</v>
      </c>
      <c r="AH454" s="606">
        <v>0</v>
      </c>
      <c r="AI454" s="739">
        <v>0</v>
      </c>
    </row>
    <row r="455" spans="1:35" ht="13.8" thickBot="1">
      <c r="A455"/>
      <c r="B455" s="653" t="s">
        <v>1117</v>
      </c>
      <c r="C455" s="690" t="s">
        <v>317</v>
      </c>
      <c r="D455" s="639">
        <v>0</v>
      </c>
      <c r="E455">
        <v>0</v>
      </c>
      <c r="F455">
        <v>1834827.3399999999</v>
      </c>
      <c r="G455" s="727">
        <v>1834827.3399999999</v>
      </c>
      <c r="H455"/>
      <c r="I455" s="660" t="s">
        <v>1117</v>
      </c>
      <c r="J455" s="690" t="s">
        <v>317</v>
      </c>
      <c r="K455" s="639">
        <v>0</v>
      </c>
      <c r="L455">
        <v>0</v>
      </c>
      <c r="M455">
        <v>0</v>
      </c>
      <c r="N455" s="727">
        <v>0</v>
      </c>
      <c r="O455"/>
      <c r="P455" s="640" t="s">
        <v>1117</v>
      </c>
      <c r="Q455" s="690" t="s">
        <v>317</v>
      </c>
      <c r="R455" s="639">
        <v>0</v>
      </c>
      <c r="S455">
        <v>0</v>
      </c>
      <c r="T455">
        <v>0</v>
      </c>
      <c r="U455" s="727">
        <v>0</v>
      </c>
      <c r="V455"/>
      <c r="W455" s="666" t="s">
        <v>1117</v>
      </c>
      <c r="X455" s="690" t="s">
        <v>317</v>
      </c>
      <c r="Y455" s="639">
        <v>0</v>
      </c>
      <c r="Z455">
        <v>0</v>
      </c>
      <c r="AA455">
        <v>0</v>
      </c>
      <c r="AB455" s="727">
        <v>0</v>
      </c>
      <c r="AC455"/>
      <c r="AD455" s="672" t="s">
        <v>1117</v>
      </c>
      <c r="AE455" s="690" t="s">
        <v>317</v>
      </c>
      <c r="AF455" s="639">
        <v>0</v>
      </c>
      <c r="AG455">
        <v>0</v>
      </c>
      <c r="AH455">
        <v>0</v>
      </c>
      <c r="AI455" s="727">
        <v>0</v>
      </c>
    </row>
    <row r="456" spans="1:35" ht="13.8" thickBot="1">
      <c r="A456"/>
      <c r="B456" s="657" t="s">
        <v>1442</v>
      </c>
      <c r="C456" s="658"/>
      <c r="D456" s="608">
        <v>0</v>
      </c>
      <c r="E456" s="603">
        <v>0</v>
      </c>
      <c r="F456" s="603">
        <v>1834827.3399999999</v>
      </c>
      <c r="G456" s="737">
        <v>1834827.3399999999</v>
      </c>
      <c r="H456"/>
      <c r="I456" s="664" t="s">
        <v>1442</v>
      </c>
      <c r="J456" s="665"/>
      <c r="K456" s="659">
        <v>0</v>
      </c>
      <c r="L456" s="728">
        <v>0</v>
      </c>
      <c r="M456" s="728">
        <v>0</v>
      </c>
      <c r="N456" s="729">
        <v>0</v>
      </c>
      <c r="O456"/>
      <c r="P456" s="645" t="s">
        <v>1442</v>
      </c>
      <c r="Q456" s="646"/>
      <c r="R456" s="612">
        <v>0</v>
      </c>
      <c r="S456" s="604">
        <v>0</v>
      </c>
      <c r="T456" s="604">
        <v>0</v>
      </c>
      <c r="U456" s="736">
        <v>0</v>
      </c>
      <c r="V456"/>
      <c r="W456" s="670" t="s">
        <v>1442</v>
      </c>
      <c r="X456" s="671"/>
      <c r="Y456" s="613">
        <v>0</v>
      </c>
      <c r="Z456" s="605">
        <v>0</v>
      </c>
      <c r="AA456" s="605">
        <v>0</v>
      </c>
      <c r="AB456" s="738">
        <v>0</v>
      </c>
      <c r="AC456"/>
      <c r="AD456" s="676" t="s">
        <v>1442</v>
      </c>
      <c r="AE456" s="677"/>
      <c r="AF456" s="614">
        <v>0</v>
      </c>
      <c r="AG456" s="606">
        <v>0</v>
      </c>
      <c r="AH456" s="606">
        <v>0</v>
      </c>
      <c r="AI456" s="739">
        <v>0</v>
      </c>
    </row>
    <row r="457" spans="1:35" ht="13.8" thickBot="1">
      <c r="A457"/>
      <c r="B457" s="653" t="s">
        <v>1118</v>
      </c>
      <c r="C457" s="690" t="s">
        <v>318</v>
      </c>
      <c r="D457" s="639">
        <v>0</v>
      </c>
      <c r="E457">
        <v>0</v>
      </c>
      <c r="F457">
        <v>297530.65000000002</v>
      </c>
      <c r="G457" s="727">
        <v>297530.65000000002</v>
      </c>
      <c r="H457"/>
      <c r="I457" s="660" t="s">
        <v>1118</v>
      </c>
      <c r="J457" s="690" t="s">
        <v>318</v>
      </c>
      <c r="K457" s="639">
        <v>0</v>
      </c>
      <c r="L457">
        <v>0</v>
      </c>
      <c r="M457">
        <v>0</v>
      </c>
      <c r="N457" s="727">
        <v>0</v>
      </c>
      <c r="O457"/>
      <c r="P457" s="640" t="s">
        <v>1118</v>
      </c>
      <c r="Q457" s="690" t="s">
        <v>318</v>
      </c>
      <c r="R457" s="639">
        <v>0</v>
      </c>
      <c r="S457">
        <v>0</v>
      </c>
      <c r="T457">
        <v>0</v>
      </c>
      <c r="U457" s="727">
        <v>0</v>
      </c>
      <c r="V457"/>
      <c r="W457" s="666" t="s">
        <v>1118</v>
      </c>
      <c r="X457" s="690" t="s">
        <v>318</v>
      </c>
      <c r="Y457" s="639">
        <v>0</v>
      </c>
      <c r="Z457">
        <v>0</v>
      </c>
      <c r="AA457">
        <v>0</v>
      </c>
      <c r="AB457" s="727">
        <v>0</v>
      </c>
      <c r="AC457"/>
      <c r="AD457" s="672" t="s">
        <v>1118</v>
      </c>
      <c r="AE457" s="690" t="s">
        <v>318</v>
      </c>
      <c r="AF457" s="639">
        <v>0</v>
      </c>
      <c r="AG457">
        <v>0</v>
      </c>
      <c r="AH457">
        <v>0</v>
      </c>
      <c r="AI457" s="727">
        <v>0</v>
      </c>
    </row>
    <row r="458" spans="1:35" ht="13.8" thickBot="1">
      <c r="A458"/>
      <c r="B458" s="657" t="s">
        <v>1443</v>
      </c>
      <c r="C458" s="658"/>
      <c r="D458" s="608">
        <v>0</v>
      </c>
      <c r="E458" s="603">
        <v>0</v>
      </c>
      <c r="F458" s="603">
        <v>297530.65000000002</v>
      </c>
      <c r="G458" s="737">
        <v>297530.65000000002</v>
      </c>
      <c r="H458"/>
      <c r="I458" s="664" t="s">
        <v>1443</v>
      </c>
      <c r="J458" s="665"/>
      <c r="K458" s="659">
        <v>0</v>
      </c>
      <c r="L458" s="728">
        <v>0</v>
      </c>
      <c r="M458" s="728">
        <v>0</v>
      </c>
      <c r="N458" s="729">
        <v>0</v>
      </c>
      <c r="O458"/>
      <c r="P458" s="645" t="s">
        <v>1443</v>
      </c>
      <c r="Q458" s="646"/>
      <c r="R458" s="612">
        <v>0</v>
      </c>
      <c r="S458" s="604">
        <v>0</v>
      </c>
      <c r="T458" s="604">
        <v>0</v>
      </c>
      <c r="U458" s="736">
        <v>0</v>
      </c>
      <c r="V458"/>
      <c r="W458" s="670" t="s">
        <v>1443</v>
      </c>
      <c r="X458" s="671"/>
      <c r="Y458" s="613">
        <v>0</v>
      </c>
      <c r="Z458" s="605">
        <v>0</v>
      </c>
      <c r="AA458" s="605">
        <v>0</v>
      </c>
      <c r="AB458" s="738">
        <v>0</v>
      </c>
      <c r="AC458"/>
      <c r="AD458" s="676" t="s">
        <v>1443</v>
      </c>
      <c r="AE458" s="677"/>
      <c r="AF458" s="614">
        <v>0</v>
      </c>
      <c r="AG458" s="606">
        <v>0</v>
      </c>
      <c r="AH458" s="606">
        <v>0</v>
      </c>
      <c r="AI458" s="739">
        <v>0</v>
      </c>
    </row>
    <row r="459" spans="1:35" ht="13.8" thickBot="1">
      <c r="A459"/>
      <c r="B459" s="653" t="s">
        <v>1119</v>
      </c>
      <c r="C459" s="690" t="s">
        <v>319</v>
      </c>
      <c r="D459" s="639">
        <v>0</v>
      </c>
      <c r="E459">
        <v>0</v>
      </c>
      <c r="F459">
        <v>728431.23000000033</v>
      </c>
      <c r="G459" s="727">
        <v>728431.23000000033</v>
      </c>
      <c r="H459"/>
      <c r="I459" s="660" t="s">
        <v>1119</v>
      </c>
      <c r="J459" s="690" t="s">
        <v>319</v>
      </c>
      <c r="K459" s="639">
        <v>0</v>
      </c>
      <c r="L459">
        <v>0</v>
      </c>
      <c r="M459">
        <v>0</v>
      </c>
      <c r="N459" s="727">
        <v>0</v>
      </c>
      <c r="O459"/>
      <c r="P459" s="640" t="s">
        <v>1119</v>
      </c>
      <c r="Q459" s="690" t="s">
        <v>319</v>
      </c>
      <c r="R459" s="639">
        <v>0</v>
      </c>
      <c r="S459">
        <v>0</v>
      </c>
      <c r="T459">
        <v>0</v>
      </c>
      <c r="U459" s="727">
        <v>0</v>
      </c>
      <c r="V459"/>
      <c r="W459" s="666" t="s">
        <v>1119</v>
      </c>
      <c r="X459" s="690" t="s">
        <v>319</v>
      </c>
      <c r="Y459" s="639">
        <v>0</v>
      </c>
      <c r="Z459">
        <v>0</v>
      </c>
      <c r="AA459">
        <v>0</v>
      </c>
      <c r="AB459" s="727">
        <v>0</v>
      </c>
      <c r="AC459"/>
      <c r="AD459" s="672" t="s">
        <v>1119</v>
      </c>
      <c r="AE459" s="690" t="s">
        <v>319</v>
      </c>
      <c r="AF459" s="639">
        <v>0</v>
      </c>
      <c r="AG459">
        <v>0</v>
      </c>
      <c r="AH459">
        <v>0</v>
      </c>
      <c r="AI459" s="727">
        <v>0</v>
      </c>
    </row>
    <row r="460" spans="1:35" ht="13.8" thickBot="1">
      <c r="A460"/>
      <c r="B460" s="657" t="s">
        <v>1444</v>
      </c>
      <c r="C460" s="658"/>
      <c r="D460" s="608">
        <v>0</v>
      </c>
      <c r="E460" s="603">
        <v>0</v>
      </c>
      <c r="F460" s="603">
        <v>728431.23000000033</v>
      </c>
      <c r="G460" s="737">
        <v>728431.23000000033</v>
      </c>
      <c r="H460"/>
      <c r="I460" s="664" t="s">
        <v>1444</v>
      </c>
      <c r="J460" s="665"/>
      <c r="K460" s="659">
        <v>0</v>
      </c>
      <c r="L460" s="728">
        <v>0</v>
      </c>
      <c r="M460" s="728">
        <v>0</v>
      </c>
      <c r="N460" s="729">
        <v>0</v>
      </c>
      <c r="O460"/>
      <c r="P460" s="645" t="s">
        <v>1444</v>
      </c>
      <c r="Q460" s="646"/>
      <c r="R460" s="612">
        <v>0</v>
      </c>
      <c r="S460" s="604">
        <v>0</v>
      </c>
      <c r="T460" s="604">
        <v>0</v>
      </c>
      <c r="U460" s="736">
        <v>0</v>
      </c>
      <c r="V460"/>
      <c r="W460" s="670" t="s">
        <v>1444</v>
      </c>
      <c r="X460" s="671"/>
      <c r="Y460" s="613">
        <v>0</v>
      </c>
      <c r="Z460" s="605">
        <v>0</v>
      </c>
      <c r="AA460" s="605">
        <v>0</v>
      </c>
      <c r="AB460" s="738">
        <v>0</v>
      </c>
      <c r="AC460"/>
      <c r="AD460" s="676" t="s">
        <v>1444</v>
      </c>
      <c r="AE460" s="677"/>
      <c r="AF460" s="614">
        <v>0</v>
      </c>
      <c r="AG460" s="606">
        <v>0</v>
      </c>
      <c r="AH460" s="606">
        <v>0</v>
      </c>
      <c r="AI460" s="739">
        <v>0</v>
      </c>
    </row>
    <row r="461" spans="1:35" ht="13.8" thickBot="1">
      <c r="A461"/>
      <c r="B461" s="653" t="s">
        <v>1120</v>
      </c>
      <c r="C461" s="690" t="s">
        <v>320</v>
      </c>
      <c r="D461" s="639">
        <v>0</v>
      </c>
      <c r="E461">
        <v>0</v>
      </c>
      <c r="F461">
        <v>1279980.55</v>
      </c>
      <c r="G461" s="727">
        <v>1279980.55</v>
      </c>
      <c r="H461"/>
      <c r="I461" s="660" t="s">
        <v>1120</v>
      </c>
      <c r="J461" s="690" t="s">
        <v>320</v>
      </c>
      <c r="K461" s="639">
        <v>0</v>
      </c>
      <c r="L461">
        <v>0</v>
      </c>
      <c r="M461">
        <v>0</v>
      </c>
      <c r="N461" s="727">
        <v>0</v>
      </c>
      <c r="O461"/>
      <c r="P461" s="640" t="s">
        <v>1120</v>
      </c>
      <c r="Q461" s="690" t="s">
        <v>320</v>
      </c>
      <c r="R461" s="639">
        <v>0</v>
      </c>
      <c r="S461">
        <v>0</v>
      </c>
      <c r="T461">
        <v>0</v>
      </c>
      <c r="U461" s="727">
        <v>0</v>
      </c>
      <c r="V461"/>
      <c r="W461" s="666" t="s">
        <v>1120</v>
      </c>
      <c r="X461" s="690" t="s">
        <v>320</v>
      </c>
      <c r="Y461" s="639">
        <v>0</v>
      </c>
      <c r="Z461">
        <v>0</v>
      </c>
      <c r="AA461">
        <v>0</v>
      </c>
      <c r="AB461" s="727">
        <v>0</v>
      </c>
      <c r="AC461"/>
      <c r="AD461" s="672" t="s">
        <v>1120</v>
      </c>
      <c r="AE461" s="690" t="s">
        <v>320</v>
      </c>
      <c r="AF461" s="639">
        <v>0</v>
      </c>
      <c r="AG461">
        <v>0</v>
      </c>
      <c r="AH461">
        <v>0</v>
      </c>
      <c r="AI461" s="727">
        <v>0</v>
      </c>
    </row>
    <row r="462" spans="1:35" ht="13.8" thickBot="1">
      <c r="A462"/>
      <c r="B462" s="657" t="s">
        <v>1445</v>
      </c>
      <c r="C462" s="658"/>
      <c r="D462" s="608">
        <v>0</v>
      </c>
      <c r="E462" s="603">
        <v>0</v>
      </c>
      <c r="F462" s="603">
        <v>1279980.55</v>
      </c>
      <c r="G462" s="737">
        <v>1279980.55</v>
      </c>
      <c r="H462"/>
      <c r="I462" s="664" t="s">
        <v>1445</v>
      </c>
      <c r="J462" s="665"/>
      <c r="K462" s="659">
        <v>0</v>
      </c>
      <c r="L462" s="728">
        <v>0</v>
      </c>
      <c r="M462" s="728">
        <v>0</v>
      </c>
      <c r="N462" s="729">
        <v>0</v>
      </c>
      <c r="O462"/>
      <c r="P462" s="645" t="s">
        <v>1445</v>
      </c>
      <c r="Q462" s="646"/>
      <c r="R462" s="612">
        <v>0</v>
      </c>
      <c r="S462" s="604">
        <v>0</v>
      </c>
      <c r="T462" s="604">
        <v>0</v>
      </c>
      <c r="U462" s="736">
        <v>0</v>
      </c>
      <c r="V462"/>
      <c r="W462" s="670" t="s">
        <v>1445</v>
      </c>
      <c r="X462" s="671"/>
      <c r="Y462" s="613">
        <v>0</v>
      </c>
      <c r="Z462" s="605">
        <v>0</v>
      </c>
      <c r="AA462" s="605">
        <v>0</v>
      </c>
      <c r="AB462" s="738">
        <v>0</v>
      </c>
      <c r="AC462"/>
      <c r="AD462" s="676" t="s">
        <v>1445</v>
      </c>
      <c r="AE462" s="677"/>
      <c r="AF462" s="614">
        <v>0</v>
      </c>
      <c r="AG462" s="606">
        <v>0</v>
      </c>
      <c r="AH462" s="606">
        <v>0</v>
      </c>
      <c r="AI462" s="739">
        <v>0</v>
      </c>
    </row>
    <row r="463" spans="1:35" ht="13.8" thickBot="1">
      <c r="A463"/>
      <c r="B463" s="653" t="s">
        <v>1067</v>
      </c>
      <c r="C463" s="690" t="s">
        <v>491</v>
      </c>
      <c r="D463" s="639">
        <v>0</v>
      </c>
      <c r="E463">
        <v>0</v>
      </c>
      <c r="F463">
        <v>0</v>
      </c>
      <c r="G463" s="727">
        <v>0</v>
      </c>
      <c r="H463"/>
      <c r="I463" s="660" t="s">
        <v>1067</v>
      </c>
      <c r="J463" s="690" t="s">
        <v>491</v>
      </c>
      <c r="K463" s="639">
        <v>0</v>
      </c>
      <c r="L463">
        <v>0</v>
      </c>
      <c r="M463">
        <v>0</v>
      </c>
      <c r="N463" s="727">
        <v>0</v>
      </c>
      <c r="O463"/>
      <c r="P463" s="640" t="s">
        <v>1067</v>
      </c>
      <c r="Q463" s="690" t="s">
        <v>491</v>
      </c>
      <c r="R463" s="639">
        <v>0</v>
      </c>
      <c r="S463">
        <v>0</v>
      </c>
      <c r="T463">
        <v>0</v>
      </c>
      <c r="U463" s="727">
        <v>0</v>
      </c>
      <c r="V463"/>
      <c r="W463" s="666" t="s">
        <v>1067</v>
      </c>
      <c r="X463" s="690" t="s">
        <v>491</v>
      </c>
      <c r="Y463" s="639">
        <v>0</v>
      </c>
      <c r="Z463">
        <v>0</v>
      </c>
      <c r="AA463">
        <v>0</v>
      </c>
      <c r="AB463" s="727">
        <v>0</v>
      </c>
      <c r="AC463"/>
      <c r="AD463" s="672" t="s">
        <v>1067</v>
      </c>
      <c r="AE463" s="690" t="s">
        <v>491</v>
      </c>
      <c r="AF463" s="639">
        <v>0</v>
      </c>
      <c r="AG463">
        <v>0</v>
      </c>
      <c r="AH463">
        <v>0</v>
      </c>
      <c r="AI463" s="727">
        <v>0</v>
      </c>
    </row>
    <row r="464" spans="1:35" ht="13.8" thickBot="1">
      <c r="A464"/>
      <c r="B464" s="657" t="s">
        <v>1446</v>
      </c>
      <c r="C464" s="658"/>
      <c r="D464" s="608">
        <v>0</v>
      </c>
      <c r="E464" s="603">
        <v>0</v>
      </c>
      <c r="F464" s="603">
        <v>0</v>
      </c>
      <c r="G464" s="737">
        <v>0</v>
      </c>
      <c r="H464"/>
      <c r="I464" s="664" t="s">
        <v>1446</v>
      </c>
      <c r="J464" s="665"/>
      <c r="K464" s="659">
        <v>0</v>
      </c>
      <c r="L464" s="728">
        <v>0</v>
      </c>
      <c r="M464" s="728">
        <v>0</v>
      </c>
      <c r="N464" s="729">
        <v>0</v>
      </c>
      <c r="O464"/>
      <c r="P464" s="645" t="s">
        <v>1446</v>
      </c>
      <c r="Q464" s="646"/>
      <c r="R464" s="612">
        <v>0</v>
      </c>
      <c r="S464" s="604">
        <v>0</v>
      </c>
      <c r="T464" s="604">
        <v>0</v>
      </c>
      <c r="U464" s="736">
        <v>0</v>
      </c>
      <c r="V464"/>
      <c r="W464" s="670" t="s">
        <v>1446</v>
      </c>
      <c r="X464" s="671"/>
      <c r="Y464" s="613">
        <v>0</v>
      </c>
      <c r="Z464" s="605">
        <v>0</v>
      </c>
      <c r="AA464" s="605">
        <v>0</v>
      </c>
      <c r="AB464" s="738">
        <v>0</v>
      </c>
      <c r="AC464"/>
      <c r="AD464" s="676" t="s">
        <v>1446</v>
      </c>
      <c r="AE464" s="677"/>
      <c r="AF464" s="614">
        <v>0</v>
      </c>
      <c r="AG464" s="606">
        <v>0</v>
      </c>
      <c r="AH464" s="606">
        <v>0</v>
      </c>
      <c r="AI464" s="739">
        <v>0</v>
      </c>
    </row>
    <row r="465" spans="1:35" ht="13.8" thickBot="1">
      <c r="A465"/>
      <c r="B465" s="653" t="s">
        <v>1068</v>
      </c>
      <c r="C465" s="690" t="s">
        <v>1262</v>
      </c>
      <c r="D465" s="639">
        <v>0</v>
      </c>
      <c r="E465">
        <v>0</v>
      </c>
      <c r="F465">
        <v>0</v>
      </c>
      <c r="G465" s="727">
        <v>0</v>
      </c>
      <c r="H465"/>
      <c r="I465" s="660" t="s">
        <v>1068</v>
      </c>
      <c r="J465" s="690" t="s">
        <v>1262</v>
      </c>
      <c r="K465" s="639">
        <v>0</v>
      </c>
      <c r="L465">
        <v>0</v>
      </c>
      <c r="M465">
        <v>0</v>
      </c>
      <c r="N465" s="727">
        <v>0</v>
      </c>
      <c r="O465"/>
      <c r="P465" s="640" t="s">
        <v>1068</v>
      </c>
      <c r="Q465" s="690" t="s">
        <v>1262</v>
      </c>
      <c r="R465" s="639">
        <v>0</v>
      </c>
      <c r="S465">
        <v>0</v>
      </c>
      <c r="T465">
        <v>0</v>
      </c>
      <c r="U465" s="727">
        <v>0</v>
      </c>
      <c r="V465"/>
      <c r="W465" s="666" t="s">
        <v>1068</v>
      </c>
      <c r="X465" s="690" t="s">
        <v>1262</v>
      </c>
      <c r="Y465" s="639">
        <v>0</v>
      </c>
      <c r="Z465">
        <v>0</v>
      </c>
      <c r="AA465">
        <v>0</v>
      </c>
      <c r="AB465" s="727">
        <v>0</v>
      </c>
      <c r="AC465"/>
      <c r="AD465" s="672" t="s">
        <v>1068</v>
      </c>
      <c r="AE465" s="690" t="s">
        <v>1262</v>
      </c>
      <c r="AF465" s="639">
        <v>0</v>
      </c>
      <c r="AG465">
        <v>0</v>
      </c>
      <c r="AH465">
        <v>0</v>
      </c>
      <c r="AI465" s="727">
        <v>0</v>
      </c>
    </row>
    <row r="466" spans="1:35" ht="13.8" thickBot="1">
      <c r="A466"/>
      <c r="B466" s="657" t="s">
        <v>1447</v>
      </c>
      <c r="C466" s="658"/>
      <c r="D466" s="608">
        <v>0</v>
      </c>
      <c r="E466" s="603">
        <v>0</v>
      </c>
      <c r="F466" s="603">
        <v>0</v>
      </c>
      <c r="G466" s="737">
        <v>0</v>
      </c>
      <c r="H466"/>
      <c r="I466" s="664" t="s">
        <v>1447</v>
      </c>
      <c r="J466" s="665"/>
      <c r="K466" s="659">
        <v>0</v>
      </c>
      <c r="L466" s="728">
        <v>0</v>
      </c>
      <c r="M466" s="728">
        <v>0</v>
      </c>
      <c r="N466" s="729">
        <v>0</v>
      </c>
      <c r="O466"/>
      <c r="P466" s="645" t="s">
        <v>1447</v>
      </c>
      <c r="Q466" s="646"/>
      <c r="R466" s="612">
        <v>0</v>
      </c>
      <c r="S466" s="604">
        <v>0</v>
      </c>
      <c r="T466" s="604">
        <v>0</v>
      </c>
      <c r="U466" s="736">
        <v>0</v>
      </c>
      <c r="V466"/>
      <c r="W466" s="670" t="s">
        <v>1447</v>
      </c>
      <c r="X466" s="671"/>
      <c r="Y466" s="613">
        <v>0</v>
      </c>
      <c r="Z466" s="605">
        <v>0</v>
      </c>
      <c r="AA466" s="605">
        <v>0</v>
      </c>
      <c r="AB466" s="738">
        <v>0</v>
      </c>
      <c r="AC466"/>
      <c r="AD466" s="676" t="s">
        <v>1447</v>
      </c>
      <c r="AE466" s="677"/>
      <c r="AF466" s="614">
        <v>0</v>
      </c>
      <c r="AG466" s="606">
        <v>0</v>
      </c>
      <c r="AH466" s="606">
        <v>0</v>
      </c>
      <c r="AI466" s="739">
        <v>0</v>
      </c>
    </row>
    <row r="467" spans="1:35" ht="13.8" thickBot="1">
      <c r="A467"/>
      <c r="B467" s="653" t="s">
        <v>1318</v>
      </c>
      <c r="C467" s="690" t="s">
        <v>492</v>
      </c>
      <c r="D467" s="639">
        <v>0</v>
      </c>
      <c r="E467">
        <v>0</v>
      </c>
      <c r="F467">
        <v>0</v>
      </c>
      <c r="G467" s="727">
        <v>0</v>
      </c>
      <c r="H467"/>
      <c r="I467" s="660" t="s">
        <v>1318</v>
      </c>
      <c r="J467" s="690" t="s">
        <v>492</v>
      </c>
      <c r="K467" s="639">
        <v>0</v>
      </c>
      <c r="L467">
        <v>0</v>
      </c>
      <c r="M467">
        <v>0</v>
      </c>
      <c r="N467" s="727">
        <v>0</v>
      </c>
      <c r="O467"/>
      <c r="P467" s="640" t="s">
        <v>1318</v>
      </c>
      <c r="Q467" s="690" t="s">
        <v>492</v>
      </c>
      <c r="R467" s="639">
        <v>0</v>
      </c>
      <c r="S467">
        <v>0</v>
      </c>
      <c r="T467">
        <v>0</v>
      </c>
      <c r="U467" s="727">
        <v>0</v>
      </c>
      <c r="V467"/>
      <c r="W467" s="666" t="s">
        <v>1318</v>
      </c>
      <c r="X467" s="690" t="s">
        <v>492</v>
      </c>
      <c r="Y467" s="639">
        <v>0</v>
      </c>
      <c r="Z467">
        <v>0</v>
      </c>
      <c r="AA467">
        <v>0</v>
      </c>
      <c r="AB467" s="727">
        <v>0</v>
      </c>
      <c r="AC467"/>
      <c r="AD467" s="672" t="s">
        <v>1318</v>
      </c>
      <c r="AE467" s="690" t="s">
        <v>492</v>
      </c>
      <c r="AF467" s="639">
        <v>0</v>
      </c>
      <c r="AG467">
        <v>0</v>
      </c>
      <c r="AH467">
        <v>0</v>
      </c>
      <c r="AI467" s="727">
        <v>0</v>
      </c>
    </row>
    <row r="468" spans="1:35" ht="13.8" thickBot="1">
      <c r="A468"/>
      <c r="B468" s="657" t="s">
        <v>1448</v>
      </c>
      <c r="C468" s="658"/>
      <c r="D468" s="608">
        <v>0</v>
      </c>
      <c r="E468" s="603">
        <v>0</v>
      </c>
      <c r="F468" s="603">
        <v>0</v>
      </c>
      <c r="G468" s="737">
        <v>0</v>
      </c>
      <c r="H468"/>
      <c r="I468" s="664" t="s">
        <v>1448</v>
      </c>
      <c r="J468" s="665"/>
      <c r="K468" s="659">
        <v>0</v>
      </c>
      <c r="L468" s="728">
        <v>0</v>
      </c>
      <c r="M468" s="728">
        <v>0</v>
      </c>
      <c r="N468" s="729">
        <v>0</v>
      </c>
      <c r="O468"/>
      <c r="P468" s="645" t="s">
        <v>1448</v>
      </c>
      <c r="Q468" s="646"/>
      <c r="R468" s="612">
        <v>0</v>
      </c>
      <c r="S468" s="604">
        <v>0</v>
      </c>
      <c r="T468" s="604">
        <v>0</v>
      </c>
      <c r="U468" s="736">
        <v>0</v>
      </c>
      <c r="V468"/>
      <c r="W468" s="670" t="s">
        <v>1448</v>
      </c>
      <c r="X468" s="671"/>
      <c r="Y468" s="613">
        <v>0</v>
      </c>
      <c r="Z468" s="605">
        <v>0</v>
      </c>
      <c r="AA468" s="605">
        <v>0</v>
      </c>
      <c r="AB468" s="738">
        <v>0</v>
      </c>
      <c r="AC468"/>
      <c r="AD468" s="676" t="s">
        <v>1448</v>
      </c>
      <c r="AE468" s="677"/>
      <c r="AF468" s="614">
        <v>0</v>
      </c>
      <c r="AG468" s="606">
        <v>0</v>
      </c>
      <c r="AH468" s="606">
        <v>0</v>
      </c>
      <c r="AI468" s="739">
        <v>0</v>
      </c>
    </row>
    <row r="469" spans="1:35" ht="13.8" thickBot="1">
      <c r="A469"/>
      <c r="B469" s="653" t="s">
        <v>1319</v>
      </c>
      <c r="C469" s="690" t="s">
        <v>493</v>
      </c>
      <c r="D469" s="639">
        <v>0</v>
      </c>
      <c r="E469">
        <v>0</v>
      </c>
      <c r="F469">
        <v>0</v>
      </c>
      <c r="G469" s="727">
        <v>0</v>
      </c>
      <c r="H469"/>
      <c r="I469" s="660" t="s">
        <v>1319</v>
      </c>
      <c r="J469" s="690" t="s">
        <v>493</v>
      </c>
      <c r="K469" s="639">
        <v>0</v>
      </c>
      <c r="L469">
        <v>0</v>
      </c>
      <c r="M469">
        <v>0</v>
      </c>
      <c r="N469" s="727">
        <v>0</v>
      </c>
      <c r="O469"/>
      <c r="P469" s="640" t="s">
        <v>1319</v>
      </c>
      <c r="Q469" s="690" t="s">
        <v>493</v>
      </c>
      <c r="R469" s="639">
        <v>0</v>
      </c>
      <c r="S469">
        <v>0</v>
      </c>
      <c r="T469">
        <v>0</v>
      </c>
      <c r="U469" s="727">
        <v>0</v>
      </c>
      <c r="V469"/>
      <c r="W469" s="666" t="s">
        <v>1319</v>
      </c>
      <c r="X469" s="690" t="s">
        <v>493</v>
      </c>
      <c r="Y469" s="639">
        <v>0</v>
      </c>
      <c r="Z469">
        <v>0</v>
      </c>
      <c r="AA469">
        <v>0</v>
      </c>
      <c r="AB469" s="727">
        <v>0</v>
      </c>
      <c r="AC469"/>
      <c r="AD469" s="672" t="s">
        <v>1319</v>
      </c>
      <c r="AE469" s="690" t="s">
        <v>493</v>
      </c>
      <c r="AF469" s="639">
        <v>0</v>
      </c>
      <c r="AG469">
        <v>0</v>
      </c>
      <c r="AH469">
        <v>0</v>
      </c>
      <c r="AI469" s="727">
        <v>0</v>
      </c>
    </row>
    <row r="470" spans="1:35" ht="13.8" thickBot="1">
      <c r="A470"/>
      <c r="B470" s="657" t="s">
        <v>1449</v>
      </c>
      <c r="C470" s="658"/>
      <c r="D470" s="608">
        <v>0</v>
      </c>
      <c r="E470" s="603">
        <v>0</v>
      </c>
      <c r="F470" s="603">
        <v>0</v>
      </c>
      <c r="G470" s="737">
        <v>0</v>
      </c>
      <c r="H470"/>
      <c r="I470" s="664" t="s">
        <v>1449</v>
      </c>
      <c r="J470" s="665"/>
      <c r="K470" s="659">
        <v>0</v>
      </c>
      <c r="L470" s="728">
        <v>0</v>
      </c>
      <c r="M470" s="728">
        <v>0</v>
      </c>
      <c r="N470" s="729">
        <v>0</v>
      </c>
      <c r="O470"/>
      <c r="P470" s="645" t="s">
        <v>1449</v>
      </c>
      <c r="Q470" s="646"/>
      <c r="R470" s="612">
        <v>0</v>
      </c>
      <c r="S470" s="604">
        <v>0</v>
      </c>
      <c r="T470" s="604">
        <v>0</v>
      </c>
      <c r="U470" s="736">
        <v>0</v>
      </c>
      <c r="V470"/>
      <c r="W470" s="670" t="s">
        <v>1449</v>
      </c>
      <c r="X470" s="671"/>
      <c r="Y470" s="613">
        <v>0</v>
      </c>
      <c r="Z470" s="605">
        <v>0</v>
      </c>
      <c r="AA470" s="605">
        <v>0</v>
      </c>
      <c r="AB470" s="738">
        <v>0</v>
      </c>
      <c r="AC470"/>
      <c r="AD470" s="676" t="s">
        <v>1449</v>
      </c>
      <c r="AE470" s="677"/>
      <c r="AF470" s="614">
        <v>0</v>
      </c>
      <c r="AG470" s="606">
        <v>0</v>
      </c>
      <c r="AH470" s="606">
        <v>0</v>
      </c>
      <c r="AI470" s="739">
        <v>0</v>
      </c>
    </row>
    <row r="471" spans="1:35" ht="13.8" thickBot="1">
      <c r="A471"/>
      <c r="B471" s="653" t="s">
        <v>1069</v>
      </c>
      <c r="C471" s="690" t="s">
        <v>321</v>
      </c>
      <c r="D471" s="639">
        <v>0</v>
      </c>
      <c r="E471">
        <v>0</v>
      </c>
      <c r="F471">
        <v>0</v>
      </c>
      <c r="G471" s="727">
        <v>0</v>
      </c>
      <c r="H471"/>
      <c r="I471" s="660" t="s">
        <v>1069</v>
      </c>
      <c r="J471" s="690" t="s">
        <v>321</v>
      </c>
      <c r="K471" s="639">
        <v>0</v>
      </c>
      <c r="L471">
        <v>0</v>
      </c>
      <c r="M471">
        <v>0</v>
      </c>
      <c r="N471" s="727">
        <v>0</v>
      </c>
      <c r="O471"/>
      <c r="P471" s="640" t="s">
        <v>1069</v>
      </c>
      <c r="Q471" s="690" t="s">
        <v>321</v>
      </c>
      <c r="R471" s="639">
        <v>0</v>
      </c>
      <c r="S471">
        <v>0</v>
      </c>
      <c r="T471">
        <v>0</v>
      </c>
      <c r="U471" s="727">
        <v>0</v>
      </c>
      <c r="V471"/>
      <c r="W471" s="666" t="s">
        <v>1069</v>
      </c>
      <c r="X471" s="690" t="s">
        <v>321</v>
      </c>
      <c r="Y471" s="639">
        <v>0</v>
      </c>
      <c r="Z471">
        <v>0</v>
      </c>
      <c r="AA471">
        <v>0</v>
      </c>
      <c r="AB471" s="727">
        <v>0</v>
      </c>
      <c r="AC471"/>
      <c r="AD471" s="672" t="s">
        <v>1069</v>
      </c>
      <c r="AE471" s="690" t="s">
        <v>321</v>
      </c>
      <c r="AF471" s="639">
        <v>0</v>
      </c>
      <c r="AG471">
        <v>0</v>
      </c>
      <c r="AH471">
        <v>0</v>
      </c>
      <c r="AI471" s="727">
        <v>0</v>
      </c>
    </row>
    <row r="472" spans="1:35" ht="13.8" thickBot="1">
      <c r="A472"/>
      <c r="B472" s="657" t="s">
        <v>1450</v>
      </c>
      <c r="C472" s="658"/>
      <c r="D472" s="608">
        <v>0</v>
      </c>
      <c r="E472" s="603">
        <v>0</v>
      </c>
      <c r="F472" s="603">
        <v>0</v>
      </c>
      <c r="G472" s="737">
        <v>0</v>
      </c>
      <c r="H472"/>
      <c r="I472" s="664" t="s">
        <v>1450</v>
      </c>
      <c r="J472" s="665"/>
      <c r="K472" s="659">
        <v>0</v>
      </c>
      <c r="L472" s="728">
        <v>0</v>
      </c>
      <c r="M472" s="728">
        <v>0</v>
      </c>
      <c r="N472" s="729">
        <v>0</v>
      </c>
      <c r="O472"/>
      <c r="P472" s="645" t="s">
        <v>1450</v>
      </c>
      <c r="Q472" s="646"/>
      <c r="R472" s="612">
        <v>0</v>
      </c>
      <c r="S472" s="604">
        <v>0</v>
      </c>
      <c r="T472" s="604">
        <v>0</v>
      </c>
      <c r="U472" s="736">
        <v>0</v>
      </c>
      <c r="V472"/>
      <c r="W472" s="670" t="s">
        <v>1450</v>
      </c>
      <c r="X472" s="671"/>
      <c r="Y472" s="613">
        <v>0</v>
      </c>
      <c r="Z472" s="605">
        <v>0</v>
      </c>
      <c r="AA472" s="605">
        <v>0</v>
      </c>
      <c r="AB472" s="738">
        <v>0</v>
      </c>
      <c r="AC472"/>
      <c r="AD472" s="676" t="s">
        <v>1450</v>
      </c>
      <c r="AE472" s="677"/>
      <c r="AF472" s="614">
        <v>0</v>
      </c>
      <c r="AG472" s="606">
        <v>0</v>
      </c>
      <c r="AH472" s="606">
        <v>0</v>
      </c>
      <c r="AI472" s="739">
        <v>0</v>
      </c>
    </row>
    <row r="473" spans="1:35" ht="13.8" thickBot="1">
      <c r="A473"/>
      <c r="B473" s="653" t="s">
        <v>1070</v>
      </c>
      <c r="C473" s="690" t="s">
        <v>323</v>
      </c>
      <c r="D473" s="639">
        <v>0</v>
      </c>
      <c r="E473">
        <v>0</v>
      </c>
      <c r="F473">
        <v>0</v>
      </c>
      <c r="G473" s="727">
        <v>0</v>
      </c>
      <c r="H473"/>
      <c r="I473" s="660" t="s">
        <v>1070</v>
      </c>
      <c r="J473" s="690" t="s">
        <v>323</v>
      </c>
      <c r="K473" s="639">
        <v>0</v>
      </c>
      <c r="L473">
        <v>0</v>
      </c>
      <c r="M473">
        <v>0</v>
      </c>
      <c r="N473" s="727">
        <v>0</v>
      </c>
      <c r="O473"/>
      <c r="P473" s="640" t="s">
        <v>1070</v>
      </c>
      <c r="Q473" s="690" t="s">
        <v>323</v>
      </c>
      <c r="R473" s="639">
        <v>0</v>
      </c>
      <c r="S473">
        <v>0</v>
      </c>
      <c r="T473">
        <v>0</v>
      </c>
      <c r="U473" s="727">
        <v>0</v>
      </c>
      <c r="V473"/>
      <c r="W473" s="666" t="s">
        <v>1070</v>
      </c>
      <c r="X473" s="690" t="s">
        <v>323</v>
      </c>
      <c r="Y473" s="639">
        <v>0</v>
      </c>
      <c r="Z473">
        <v>0</v>
      </c>
      <c r="AA473">
        <v>0</v>
      </c>
      <c r="AB473" s="727">
        <v>0</v>
      </c>
      <c r="AC473"/>
      <c r="AD473" s="672" t="s">
        <v>1070</v>
      </c>
      <c r="AE473" s="690" t="s">
        <v>323</v>
      </c>
      <c r="AF473" s="639">
        <v>0</v>
      </c>
      <c r="AG473">
        <v>0</v>
      </c>
      <c r="AH473">
        <v>0</v>
      </c>
      <c r="AI473" s="727">
        <v>0</v>
      </c>
    </row>
    <row r="474" spans="1:35" ht="13.8" thickBot="1">
      <c r="A474"/>
      <c r="B474" s="657" t="s">
        <v>1451</v>
      </c>
      <c r="C474" s="658"/>
      <c r="D474" s="608">
        <v>0</v>
      </c>
      <c r="E474" s="603">
        <v>0</v>
      </c>
      <c r="F474" s="603">
        <v>0</v>
      </c>
      <c r="G474" s="737">
        <v>0</v>
      </c>
      <c r="H474"/>
      <c r="I474" s="664" t="s">
        <v>1451</v>
      </c>
      <c r="J474" s="665"/>
      <c r="K474" s="659">
        <v>0</v>
      </c>
      <c r="L474" s="728">
        <v>0</v>
      </c>
      <c r="M474" s="728">
        <v>0</v>
      </c>
      <c r="N474" s="729">
        <v>0</v>
      </c>
      <c r="O474"/>
      <c r="P474" s="645" t="s">
        <v>1451</v>
      </c>
      <c r="Q474" s="646"/>
      <c r="R474" s="612">
        <v>0</v>
      </c>
      <c r="S474" s="604">
        <v>0</v>
      </c>
      <c r="T474" s="604">
        <v>0</v>
      </c>
      <c r="U474" s="736">
        <v>0</v>
      </c>
      <c r="V474"/>
      <c r="W474" s="670" t="s">
        <v>1451</v>
      </c>
      <c r="X474" s="671"/>
      <c r="Y474" s="613">
        <v>0</v>
      </c>
      <c r="Z474" s="605">
        <v>0</v>
      </c>
      <c r="AA474" s="605">
        <v>0</v>
      </c>
      <c r="AB474" s="738">
        <v>0</v>
      </c>
      <c r="AC474"/>
      <c r="AD474" s="676" t="s">
        <v>1451</v>
      </c>
      <c r="AE474" s="677"/>
      <c r="AF474" s="614">
        <v>0</v>
      </c>
      <c r="AG474" s="606">
        <v>0</v>
      </c>
      <c r="AH474" s="606">
        <v>0</v>
      </c>
      <c r="AI474" s="739">
        <v>0</v>
      </c>
    </row>
    <row r="475" spans="1:35" ht="13.8" thickBot="1">
      <c r="A475"/>
      <c r="B475" s="653" t="s">
        <v>1071</v>
      </c>
      <c r="C475" s="690" t="s">
        <v>324</v>
      </c>
      <c r="D475" s="639">
        <v>0</v>
      </c>
      <c r="E475">
        <v>0</v>
      </c>
      <c r="F475">
        <v>0</v>
      </c>
      <c r="G475" s="727">
        <v>0</v>
      </c>
      <c r="H475"/>
      <c r="I475" s="660" t="s">
        <v>1071</v>
      </c>
      <c r="J475" s="690" t="s">
        <v>324</v>
      </c>
      <c r="K475" s="639">
        <v>0</v>
      </c>
      <c r="L475">
        <v>0</v>
      </c>
      <c r="M475">
        <v>0</v>
      </c>
      <c r="N475" s="727">
        <v>0</v>
      </c>
      <c r="O475"/>
      <c r="P475" s="640" t="s">
        <v>1071</v>
      </c>
      <c r="Q475" s="690" t="s">
        <v>324</v>
      </c>
      <c r="R475" s="639">
        <v>0</v>
      </c>
      <c r="S475">
        <v>0</v>
      </c>
      <c r="T475">
        <v>0</v>
      </c>
      <c r="U475" s="727">
        <v>0</v>
      </c>
      <c r="V475"/>
      <c r="W475" s="666" t="s">
        <v>1071</v>
      </c>
      <c r="X475" s="690" t="s">
        <v>324</v>
      </c>
      <c r="Y475" s="639">
        <v>0</v>
      </c>
      <c r="Z475">
        <v>0</v>
      </c>
      <c r="AA475">
        <v>0</v>
      </c>
      <c r="AB475" s="727">
        <v>0</v>
      </c>
      <c r="AC475"/>
      <c r="AD475" s="672" t="s">
        <v>1071</v>
      </c>
      <c r="AE475" s="690" t="s">
        <v>324</v>
      </c>
      <c r="AF475" s="639">
        <v>0</v>
      </c>
      <c r="AG475">
        <v>0</v>
      </c>
      <c r="AH475">
        <v>0</v>
      </c>
      <c r="AI475" s="727">
        <v>0</v>
      </c>
    </row>
    <row r="476" spans="1:35" ht="13.8" thickBot="1">
      <c r="A476"/>
      <c r="B476" s="657" t="s">
        <v>1452</v>
      </c>
      <c r="C476" s="658"/>
      <c r="D476" s="608">
        <v>0</v>
      </c>
      <c r="E476" s="603">
        <v>0</v>
      </c>
      <c r="F476" s="603">
        <v>0</v>
      </c>
      <c r="G476" s="737">
        <v>0</v>
      </c>
      <c r="H476"/>
      <c r="I476" s="664" t="s">
        <v>1452</v>
      </c>
      <c r="J476" s="665"/>
      <c r="K476" s="659">
        <v>0</v>
      </c>
      <c r="L476" s="728">
        <v>0</v>
      </c>
      <c r="M476" s="728">
        <v>0</v>
      </c>
      <c r="N476" s="729">
        <v>0</v>
      </c>
      <c r="O476"/>
      <c r="P476" s="645" t="s">
        <v>1452</v>
      </c>
      <c r="Q476" s="646"/>
      <c r="R476" s="612">
        <v>0</v>
      </c>
      <c r="S476" s="604">
        <v>0</v>
      </c>
      <c r="T476" s="604">
        <v>0</v>
      </c>
      <c r="U476" s="736">
        <v>0</v>
      </c>
      <c r="V476"/>
      <c r="W476" s="670" t="s">
        <v>1452</v>
      </c>
      <c r="X476" s="671"/>
      <c r="Y476" s="613">
        <v>0</v>
      </c>
      <c r="Z476" s="605">
        <v>0</v>
      </c>
      <c r="AA476" s="605">
        <v>0</v>
      </c>
      <c r="AB476" s="738">
        <v>0</v>
      </c>
      <c r="AC476"/>
      <c r="AD476" s="676" t="s">
        <v>1452</v>
      </c>
      <c r="AE476" s="677"/>
      <c r="AF476" s="614">
        <v>0</v>
      </c>
      <c r="AG476" s="606">
        <v>0</v>
      </c>
      <c r="AH476" s="606">
        <v>0</v>
      </c>
      <c r="AI476" s="739">
        <v>0</v>
      </c>
    </row>
    <row r="477" spans="1:35" ht="13.8" thickBot="1">
      <c r="A477"/>
      <c r="B477" s="653" t="s">
        <v>1072</v>
      </c>
      <c r="C477" s="690" t="s">
        <v>325</v>
      </c>
      <c r="D477" s="639">
        <v>0</v>
      </c>
      <c r="E477">
        <v>0</v>
      </c>
      <c r="F477">
        <v>0</v>
      </c>
      <c r="G477" s="727">
        <v>0</v>
      </c>
      <c r="H477"/>
      <c r="I477" s="660" t="s">
        <v>1072</v>
      </c>
      <c r="J477" s="690" t="s">
        <v>325</v>
      </c>
      <c r="K477" s="639">
        <v>0</v>
      </c>
      <c r="L477">
        <v>0</v>
      </c>
      <c r="M477">
        <v>0</v>
      </c>
      <c r="N477" s="727">
        <v>0</v>
      </c>
      <c r="O477"/>
      <c r="P477" s="640" t="s">
        <v>1072</v>
      </c>
      <c r="Q477" s="690" t="s">
        <v>325</v>
      </c>
      <c r="R477" s="639">
        <v>0</v>
      </c>
      <c r="S477">
        <v>0</v>
      </c>
      <c r="T477">
        <v>0</v>
      </c>
      <c r="U477" s="727">
        <v>0</v>
      </c>
      <c r="V477"/>
      <c r="W477" s="666" t="s">
        <v>1072</v>
      </c>
      <c r="X477" s="690" t="s">
        <v>325</v>
      </c>
      <c r="Y477" s="639">
        <v>0</v>
      </c>
      <c r="Z477">
        <v>0</v>
      </c>
      <c r="AA477">
        <v>0</v>
      </c>
      <c r="AB477" s="727">
        <v>0</v>
      </c>
      <c r="AC477"/>
      <c r="AD477" s="672" t="s">
        <v>1072</v>
      </c>
      <c r="AE477" s="690" t="s">
        <v>325</v>
      </c>
      <c r="AF477" s="639">
        <v>0</v>
      </c>
      <c r="AG477">
        <v>0</v>
      </c>
      <c r="AH477">
        <v>0</v>
      </c>
      <c r="AI477" s="727">
        <v>0</v>
      </c>
    </row>
    <row r="478" spans="1:35" ht="13.8" thickBot="1">
      <c r="A478"/>
      <c r="B478" s="657" t="s">
        <v>1453</v>
      </c>
      <c r="C478" s="658"/>
      <c r="D478" s="608">
        <v>0</v>
      </c>
      <c r="E478" s="603">
        <v>0</v>
      </c>
      <c r="F478" s="603">
        <v>0</v>
      </c>
      <c r="G478" s="737">
        <v>0</v>
      </c>
      <c r="H478"/>
      <c r="I478" s="664" t="s">
        <v>1453</v>
      </c>
      <c r="J478" s="665"/>
      <c r="K478" s="659">
        <v>0</v>
      </c>
      <c r="L478" s="728">
        <v>0</v>
      </c>
      <c r="M478" s="728">
        <v>0</v>
      </c>
      <c r="N478" s="729">
        <v>0</v>
      </c>
      <c r="O478"/>
      <c r="P478" s="645" t="s">
        <v>1453</v>
      </c>
      <c r="Q478" s="646"/>
      <c r="R478" s="612">
        <v>0</v>
      </c>
      <c r="S478" s="604">
        <v>0</v>
      </c>
      <c r="T478" s="604">
        <v>0</v>
      </c>
      <c r="U478" s="736">
        <v>0</v>
      </c>
      <c r="V478"/>
      <c r="W478" s="670" t="s">
        <v>1453</v>
      </c>
      <c r="X478" s="671"/>
      <c r="Y478" s="613">
        <v>0</v>
      </c>
      <c r="Z478" s="605">
        <v>0</v>
      </c>
      <c r="AA478" s="605">
        <v>0</v>
      </c>
      <c r="AB478" s="738">
        <v>0</v>
      </c>
      <c r="AC478"/>
      <c r="AD478" s="676" t="s">
        <v>1453</v>
      </c>
      <c r="AE478" s="677"/>
      <c r="AF478" s="614">
        <v>0</v>
      </c>
      <c r="AG478" s="606">
        <v>0</v>
      </c>
      <c r="AH478" s="606">
        <v>0</v>
      </c>
      <c r="AI478" s="739">
        <v>0</v>
      </c>
    </row>
    <row r="479" spans="1:35" ht="13.8" thickBot="1">
      <c r="A479"/>
      <c r="B479" s="653" t="s">
        <v>1073</v>
      </c>
      <c r="C479" s="690" t="s">
        <v>326</v>
      </c>
      <c r="D479" s="639">
        <v>0</v>
      </c>
      <c r="E479">
        <v>0</v>
      </c>
      <c r="F479">
        <v>0</v>
      </c>
      <c r="G479" s="727">
        <v>0</v>
      </c>
      <c r="H479"/>
      <c r="I479" s="660" t="s">
        <v>1073</v>
      </c>
      <c r="J479" s="690" t="s">
        <v>326</v>
      </c>
      <c r="K479" s="639">
        <v>0</v>
      </c>
      <c r="L479">
        <v>0</v>
      </c>
      <c r="M479">
        <v>0</v>
      </c>
      <c r="N479" s="727">
        <v>0</v>
      </c>
      <c r="O479"/>
      <c r="P479" s="640" t="s">
        <v>1073</v>
      </c>
      <c r="Q479" s="690" t="s">
        <v>326</v>
      </c>
      <c r="R479" s="639">
        <v>0</v>
      </c>
      <c r="S479">
        <v>0</v>
      </c>
      <c r="T479">
        <v>0</v>
      </c>
      <c r="U479" s="727">
        <v>0</v>
      </c>
      <c r="V479"/>
      <c r="W479" s="666" t="s">
        <v>1073</v>
      </c>
      <c r="X479" s="690" t="s">
        <v>326</v>
      </c>
      <c r="Y479" s="639">
        <v>0</v>
      </c>
      <c r="Z479">
        <v>0</v>
      </c>
      <c r="AA479">
        <v>0</v>
      </c>
      <c r="AB479" s="727">
        <v>0</v>
      </c>
      <c r="AC479"/>
      <c r="AD479" s="672" t="s">
        <v>1073</v>
      </c>
      <c r="AE479" s="690" t="s">
        <v>326</v>
      </c>
      <c r="AF479" s="639">
        <v>0</v>
      </c>
      <c r="AG479">
        <v>0</v>
      </c>
      <c r="AH479">
        <v>0</v>
      </c>
      <c r="AI479" s="727">
        <v>0</v>
      </c>
    </row>
    <row r="480" spans="1:35" ht="13.8" thickBot="1">
      <c r="A480"/>
      <c r="B480" s="657" t="s">
        <v>1454</v>
      </c>
      <c r="C480" s="658"/>
      <c r="D480" s="608">
        <v>0</v>
      </c>
      <c r="E480" s="603">
        <v>0</v>
      </c>
      <c r="F480" s="603">
        <v>0</v>
      </c>
      <c r="G480" s="737">
        <v>0</v>
      </c>
      <c r="H480"/>
      <c r="I480" s="664" t="s">
        <v>1454</v>
      </c>
      <c r="J480" s="665"/>
      <c r="K480" s="659">
        <v>0</v>
      </c>
      <c r="L480" s="728">
        <v>0</v>
      </c>
      <c r="M480" s="728">
        <v>0</v>
      </c>
      <c r="N480" s="729">
        <v>0</v>
      </c>
      <c r="O480"/>
      <c r="P480" s="645" t="s">
        <v>1454</v>
      </c>
      <c r="Q480" s="646"/>
      <c r="R480" s="612">
        <v>0</v>
      </c>
      <c r="S480" s="604">
        <v>0</v>
      </c>
      <c r="T480" s="604">
        <v>0</v>
      </c>
      <c r="U480" s="736">
        <v>0</v>
      </c>
      <c r="V480"/>
      <c r="W480" s="670" t="s">
        <v>1454</v>
      </c>
      <c r="X480" s="671"/>
      <c r="Y480" s="613">
        <v>0</v>
      </c>
      <c r="Z480" s="605">
        <v>0</v>
      </c>
      <c r="AA480" s="605">
        <v>0</v>
      </c>
      <c r="AB480" s="738">
        <v>0</v>
      </c>
      <c r="AC480"/>
      <c r="AD480" s="676" t="s">
        <v>1454</v>
      </c>
      <c r="AE480" s="677"/>
      <c r="AF480" s="614">
        <v>0</v>
      </c>
      <c r="AG480" s="606">
        <v>0</v>
      </c>
      <c r="AH480" s="606">
        <v>0</v>
      </c>
      <c r="AI480" s="739">
        <v>0</v>
      </c>
    </row>
    <row r="481" spans="1:35" ht="13.8" thickBot="1">
      <c r="A481"/>
      <c r="B481" s="653" t="s">
        <v>1074</v>
      </c>
      <c r="C481" s="690" t="s">
        <v>327</v>
      </c>
      <c r="D481" s="639">
        <v>0</v>
      </c>
      <c r="E481">
        <v>0</v>
      </c>
      <c r="F481">
        <v>0</v>
      </c>
      <c r="G481" s="727">
        <v>0</v>
      </c>
      <c r="H481"/>
      <c r="I481" s="660" t="s">
        <v>1074</v>
      </c>
      <c r="J481" s="690" t="s">
        <v>327</v>
      </c>
      <c r="K481" s="639">
        <v>0</v>
      </c>
      <c r="L481">
        <v>0</v>
      </c>
      <c r="M481">
        <v>0</v>
      </c>
      <c r="N481" s="727">
        <v>0</v>
      </c>
      <c r="O481"/>
      <c r="P481" s="640" t="s">
        <v>1074</v>
      </c>
      <c r="Q481" s="690" t="s">
        <v>327</v>
      </c>
      <c r="R481" s="639">
        <v>0</v>
      </c>
      <c r="S481">
        <v>0</v>
      </c>
      <c r="T481">
        <v>0</v>
      </c>
      <c r="U481" s="727">
        <v>0</v>
      </c>
      <c r="V481"/>
      <c r="W481" s="666" t="s">
        <v>1074</v>
      </c>
      <c r="X481" s="690" t="s">
        <v>327</v>
      </c>
      <c r="Y481" s="639">
        <v>0</v>
      </c>
      <c r="Z481">
        <v>0</v>
      </c>
      <c r="AA481">
        <v>0</v>
      </c>
      <c r="AB481" s="727">
        <v>0</v>
      </c>
      <c r="AC481"/>
      <c r="AD481" s="672" t="s">
        <v>1074</v>
      </c>
      <c r="AE481" s="690" t="s">
        <v>327</v>
      </c>
      <c r="AF481" s="639">
        <v>0</v>
      </c>
      <c r="AG481">
        <v>0</v>
      </c>
      <c r="AH481">
        <v>0</v>
      </c>
      <c r="AI481" s="727">
        <v>0</v>
      </c>
    </row>
    <row r="482" spans="1:35" ht="13.8" thickBot="1">
      <c r="A482"/>
      <c r="B482" s="657" t="s">
        <v>1455</v>
      </c>
      <c r="C482" s="658"/>
      <c r="D482" s="608">
        <v>0</v>
      </c>
      <c r="E482" s="603">
        <v>0</v>
      </c>
      <c r="F482" s="603">
        <v>0</v>
      </c>
      <c r="G482" s="737">
        <v>0</v>
      </c>
      <c r="H482"/>
      <c r="I482" s="664" t="s">
        <v>1455</v>
      </c>
      <c r="J482" s="665"/>
      <c r="K482" s="659">
        <v>0</v>
      </c>
      <c r="L482" s="728">
        <v>0</v>
      </c>
      <c r="M482" s="728">
        <v>0</v>
      </c>
      <c r="N482" s="729">
        <v>0</v>
      </c>
      <c r="O482"/>
      <c r="P482" s="645" t="s">
        <v>1455</v>
      </c>
      <c r="Q482" s="646"/>
      <c r="R482" s="612">
        <v>0</v>
      </c>
      <c r="S482" s="604">
        <v>0</v>
      </c>
      <c r="T482" s="604">
        <v>0</v>
      </c>
      <c r="U482" s="736">
        <v>0</v>
      </c>
      <c r="V482"/>
      <c r="W482" s="670" t="s">
        <v>1455</v>
      </c>
      <c r="X482" s="671"/>
      <c r="Y482" s="613">
        <v>0</v>
      </c>
      <c r="Z482" s="605">
        <v>0</v>
      </c>
      <c r="AA482" s="605">
        <v>0</v>
      </c>
      <c r="AB482" s="738">
        <v>0</v>
      </c>
      <c r="AC482"/>
      <c r="AD482" s="676" t="s">
        <v>1455</v>
      </c>
      <c r="AE482" s="677"/>
      <c r="AF482" s="614">
        <v>0</v>
      </c>
      <c r="AG482" s="606">
        <v>0</v>
      </c>
      <c r="AH482" s="606">
        <v>0</v>
      </c>
      <c r="AI482" s="739">
        <v>0</v>
      </c>
    </row>
    <row r="483" spans="1:35" ht="13.8" thickBot="1">
      <c r="A483"/>
      <c r="B483" s="653" t="s">
        <v>1320</v>
      </c>
      <c r="C483" s="690" t="s">
        <v>1148</v>
      </c>
      <c r="D483" s="639">
        <v>0</v>
      </c>
      <c r="E483">
        <v>0</v>
      </c>
      <c r="F483">
        <v>0</v>
      </c>
      <c r="G483" s="727">
        <v>0</v>
      </c>
      <c r="H483"/>
      <c r="I483" s="660" t="s">
        <v>1320</v>
      </c>
      <c r="J483" s="690" t="s">
        <v>1148</v>
      </c>
      <c r="K483" s="639">
        <v>0</v>
      </c>
      <c r="L483">
        <v>0</v>
      </c>
      <c r="M483">
        <v>0</v>
      </c>
      <c r="N483" s="727">
        <v>0</v>
      </c>
      <c r="O483"/>
      <c r="P483" s="640" t="s">
        <v>1320</v>
      </c>
      <c r="Q483" s="690" t="s">
        <v>1148</v>
      </c>
      <c r="R483" s="639">
        <v>0</v>
      </c>
      <c r="S483">
        <v>0</v>
      </c>
      <c r="T483">
        <v>0</v>
      </c>
      <c r="U483" s="727">
        <v>0</v>
      </c>
      <c r="V483"/>
      <c r="W483" s="666" t="s">
        <v>1320</v>
      </c>
      <c r="X483" s="690" t="s">
        <v>1148</v>
      </c>
      <c r="Y483" s="639">
        <v>0</v>
      </c>
      <c r="Z483">
        <v>0</v>
      </c>
      <c r="AA483">
        <v>0</v>
      </c>
      <c r="AB483" s="727">
        <v>0</v>
      </c>
      <c r="AC483"/>
      <c r="AD483" s="672" t="s">
        <v>1320</v>
      </c>
      <c r="AE483" s="690" t="s">
        <v>1148</v>
      </c>
      <c r="AF483" s="639">
        <v>0</v>
      </c>
      <c r="AG483">
        <v>0</v>
      </c>
      <c r="AH483">
        <v>0</v>
      </c>
      <c r="AI483" s="727">
        <v>0</v>
      </c>
    </row>
    <row r="484" spans="1:35" ht="13.8" thickBot="1">
      <c r="A484"/>
      <c r="B484" s="657" t="s">
        <v>1456</v>
      </c>
      <c r="C484" s="658"/>
      <c r="D484" s="608">
        <v>0</v>
      </c>
      <c r="E484" s="603">
        <v>0</v>
      </c>
      <c r="F484" s="603">
        <v>0</v>
      </c>
      <c r="G484" s="737">
        <v>0</v>
      </c>
      <c r="H484"/>
      <c r="I484" s="664" t="s">
        <v>1456</v>
      </c>
      <c r="J484" s="665"/>
      <c r="K484" s="659">
        <v>0</v>
      </c>
      <c r="L484" s="728">
        <v>0</v>
      </c>
      <c r="M484" s="728">
        <v>0</v>
      </c>
      <c r="N484" s="729">
        <v>0</v>
      </c>
      <c r="O484"/>
      <c r="P484" s="645" t="s">
        <v>1456</v>
      </c>
      <c r="Q484" s="646"/>
      <c r="R484" s="612">
        <v>0</v>
      </c>
      <c r="S484" s="604">
        <v>0</v>
      </c>
      <c r="T484" s="604">
        <v>0</v>
      </c>
      <c r="U484" s="736">
        <v>0</v>
      </c>
      <c r="V484"/>
      <c r="W484" s="670" t="s">
        <v>1456</v>
      </c>
      <c r="X484" s="671"/>
      <c r="Y484" s="613">
        <v>0</v>
      </c>
      <c r="Z484" s="605">
        <v>0</v>
      </c>
      <c r="AA484" s="605">
        <v>0</v>
      </c>
      <c r="AB484" s="738">
        <v>0</v>
      </c>
      <c r="AC484"/>
      <c r="AD484" s="676" t="s">
        <v>1456</v>
      </c>
      <c r="AE484" s="677"/>
      <c r="AF484" s="614">
        <v>0</v>
      </c>
      <c r="AG484" s="606">
        <v>0</v>
      </c>
      <c r="AH484" s="606">
        <v>0</v>
      </c>
      <c r="AI484" s="739">
        <v>0</v>
      </c>
    </row>
    <row r="485" spans="1:35" ht="13.8" thickBot="1">
      <c r="A485"/>
      <c r="B485" s="653" t="s">
        <v>1098</v>
      </c>
      <c r="C485" s="690" t="s">
        <v>328</v>
      </c>
      <c r="D485" s="639">
        <v>1262776.8100000005</v>
      </c>
      <c r="E485">
        <v>0</v>
      </c>
      <c r="F485">
        <v>0</v>
      </c>
      <c r="G485" s="727">
        <v>1262776.8100000005</v>
      </c>
      <c r="H485"/>
      <c r="I485" s="660" t="s">
        <v>1098</v>
      </c>
      <c r="J485" s="690" t="s">
        <v>328</v>
      </c>
      <c r="K485" s="639">
        <v>0</v>
      </c>
      <c r="L485">
        <v>0</v>
      </c>
      <c r="M485">
        <v>0</v>
      </c>
      <c r="N485" s="727">
        <v>0</v>
      </c>
      <c r="O485"/>
      <c r="P485" s="640" t="s">
        <v>1098</v>
      </c>
      <c r="Q485" s="690" t="s">
        <v>328</v>
      </c>
      <c r="R485" s="639">
        <v>0</v>
      </c>
      <c r="S485">
        <v>0</v>
      </c>
      <c r="T485">
        <v>0</v>
      </c>
      <c r="U485" s="727">
        <v>0</v>
      </c>
      <c r="V485"/>
      <c r="W485" s="666" t="s">
        <v>1098</v>
      </c>
      <c r="X485" s="690" t="s">
        <v>328</v>
      </c>
      <c r="Y485" s="639">
        <v>0</v>
      </c>
      <c r="Z485">
        <v>0</v>
      </c>
      <c r="AA485">
        <v>0</v>
      </c>
      <c r="AB485" s="727">
        <v>0</v>
      </c>
      <c r="AC485"/>
      <c r="AD485" s="672" t="s">
        <v>1098</v>
      </c>
      <c r="AE485" s="690" t="s">
        <v>328</v>
      </c>
      <c r="AF485" s="639">
        <v>1107555.1400000001</v>
      </c>
      <c r="AG485">
        <v>0</v>
      </c>
      <c r="AH485">
        <v>0</v>
      </c>
      <c r="AI485" s="727">
        <v>1107555.1400000001</v>
      </c>
    </row>
    <row r="486" spans="1:35" ht="13.8" thickBot="1">
      <c r="A486"/>
      <c r="B486" s="657" t="s">
        <v>1457</v>
      </c>
      <c r="C486" s="658"/>
      <c r="D486" s="608">
        <v>1262776.8100000005</v>
      </c>
      <c r="E486" s="603">
        <v>0</v>
      </c>
      <c r="F486" s="603">
        <v>0</v>
      </c>
      <c r="G486" s="737">
        <v>1262776.8100000005</v>
      </c>
      <c r="H486"/>
      <c r="I486" s="664" t="s">
        <v>1457</v>
      </c>
      <c r="J486" s="665"/>
      <c r="K486" s="659">
        <v>0</v>
      </c>
      <c r="L486" s="728">
        <v>0</v>
      </c>
      <c r="M486" s="728">
        <v>0</v>
      </c>
      <c r="N486" s="729">
        <v>0</v>
      </c>
      <c r="O486"/>
      <c r="P486" s="645" t="s">
        <v>1457</v>
      </c>
      <c r="Q486" s="646"/>
      <c r="R486" s="612">
        <v>0</v>
      </c>
      <c r="S486" s="604">
        <v>0</v>
      </c>
      <c r="T486" s="604">
        <v>0</v>
      </c>
      <c r="U486" s="736">
        <v>0</v>
      </c>
      <c r="V486"/>
      <c r="W486" s="670" t="s">
        <v>1457</v>
      </c>
      <c r="X486" s="671"/>
      <c r="Y486" s="613">
        <v>0</v>
      </c>
      <c r="Z486" s="605">
        <v>0</v>
      </c>
      <c r="AA486" s="605">
        <v>0</v>
      </c>
      <c r="AB486" s="738">
        <v>0</v>
      </c>
      <c r="AC486"/>
      <c r="AD486" s="676" t="s">
        <v>1457</v>
      </c>
      <c r="AE486" s="677"/>
      <c r="AF486" s="614">
        <v>1107555.1400000001</v>
      </c>
      <c r="AG486" s="606">
        <v>0</v>
      </c>
      <c r="AH486" s="606">
        <v>0</v>
      </c>
      <c r="AI486" s="739">
        <v>1107555.1400000001</v>
      </c>
    </row>
    <row r="487" spans="1:35" ht="13.8" thickBot="1">
      <c r="A487"/>
      <c r="B487" s="653" t="s">
        <v>1075</v>
      </c>
      <c r="C487" s="690" t="s">
        <v>329</v>
      </c>
      <c r="D487" s="639">
        <v>0</v>
      </c>
      <c r="E487">
        <v>0</v>
      </c>
      <c r="F487">
        <v>0</v>
      </c>
      <c r="G487" s="727">
        <v>0</v>
      </c>
      <c r="H487"/>
      <c r="I487" s="660" t="s">
        <v>1075</v>
      </c>
      <c r="J487" s="690" t="s">
        <v>329</v>
      </c>
      <c r="K487" s="639">
        <v>0</v>
      </c>
      <c r="L487">
        <v>0</v>
      </c>
      <c r="M487">
        <v>0</v>
      </c>
      <c r="N487" s="727">
        <v>0</v>
      </c>
      <c r="O487"/>
      <c r="P487" s="640" t="s">
        <v>1075</v>
      </c>
      <c r="Q487" s="690" t="s">
        <v>329</v>
      </c>
      <c r="R487" s="639">
        <v>0</v>
      </c>
      <c r="S487">
        <v>0</v>
      </c>
      <c r="T487">
        <v>0</v>
      </c>
      <c r="U487" s="727">
        <v>0</v>
      </c>
      <c r="V487"/>
      <c r="W487" s="666" t="s">
        <v>1075</v>
      </c>
      <c r="X487" s="690" t="s">
        <v>329</v>
      </c>
      <c r="Y487" s="639">
        <v>0</v>
      </c>
      <c r="Z487">
        <v>0</v>
      </c>
      <c r="AA487">
        <v>0</v>
      </c>
      <c r="AB487" s="727">
        <v>0</v>
      </c>
      <c r="AC487"/>
      <c r="AD487" s="672" t="s">
        <v>1075</v>
      </c>
      <c r="AE487" s="690" t="s">
        <v>329</v>
      </c>
      <c r="AF487" s="639">
        <v>0</v>
      </c>
      <c r="AG487">
        <v>0</v>
      </c>
      <c r="AH487">
        <v>0</v>
      </c>
      <c r="AI487" s="727">
        <v>0</v>
      </c>
    </row>
    <row r="488" spans="1:35" ht="13.8" thickBot="1">
      <c r="A488"/>
      <c r="B488" s="657" t="s">
        <v>1458</v>
      </c>
      <c r="C488" s="658"/>
      <c r="D488" s="608">
        <v>0</v>
      </c>
      <c r="E488" s="603">
        <v>0</v>
      </c>
      <c r="F488" s="603">
        <v>0</v>
      </c>
      <c r="G488" s="737">
        <v>0</v>
      </c>
      <c r="H488"/>
      <c r="I488" s="664" t="s">
        <v>1458</v>
      </c>
      <c r="J488" s="665"/>
      <c r="K488" s="659">
        <v>0</v>
      </c>
      <c r="L488" s="728">
        <v>0</v>
      </c>
      <c r="M488" s="728">
        <v>0</v>
      </c>
      <c r="N488" s="729">
        <v>0</v>
      </c>
      <c r="O488"/>
      <c r="P488" s="645" t="s">
        <v>1458</v>
      </c>
      <c r="Q488" s="646"/>
      <c r="R488" s="612">
        <v>0</v>
      </c>
      <c r="S488" s="604">
        <v>0</v>
      </c>
      <c r="T488" s="604">
        <v>0</v>
      </c>
      <c r="U488" s="736">
        <v>0</v>
      </c>
      <c r="V488"/>
      <c r="W488" s="670" t="s">
        <v>1458</v>
      </c>
      <c r="X488" s="671"/>
      <c r="Y488" s="613">
        <v>0</v>
      </c>
      <c r="Z488" s="605">
        <v>0</v>
      </c>
      <c r="AA488" s="605">
        <v>0</v>
      </c>
      <c r="AB488" s="738">
        <v>0</v>
      </c>
      <c r="AC488"/>
      <c r="AD488" s="676" t="s">
        <v>1458</v>
      </c>
      <c r="AE488" s="677"/>
      <c r="AF488" s="614">
        <v>0</v>
      </c>
      <c r="AG488" s="606">
        <v>0</v>
      </c>
      <c r="AH488" s="606">
        <v>0</v>
      </c>
      <c r="AI488" s="739">
        <v>0</v>
      </c>
    </row>
    <row r="489" spans="1:35" ht="13.8" thickBot="1">
      <c r="A489"/>
      <c r="B489" s="653" t="s">
        <v>1076</v>
      </c>
      <c r="C489" s="690" t="s">
        <v>330</v>
      </c>
      <c r="D489" s="639">
        <v>0</v>
      </c>
      <c r="E489">
        <v>0</v>
      </c>
      <c r="F489">
        <v>0</v>
      </c>
      <c r="G489" s="727">
        <v>0</v>
      </c>
      <c r="H489"/>
      <c r="I489" s="660" t="s">
        <v>1076</v>
      </c>
      <c r="J489" s="690" t="s">
        <v>330</v>
      </c>
      <c r="K489" s="639">
        <v>0</v>
      </c>
      <c r="L489">
        <v>0</v>
      </c>
      <c r="M489">
        <v>0</v>
      </c>
      <c r="N489" s="727">
        <v>0</v>
      </c>
      <c r="O489"/>
      <c r="P489" s="640" t="s">
        <v>1076</v>
      </c>
      <c r="Q489" s="690" t="s">
        <v>330</v>
      </c>
      <c r="R489" s="639">
        <v>0</v>
      </c>
      <c r="S489">
        <v>0</v>
      </c>
      <c r="T489">
        <v>0</v>
      </c>
      <c r="U489" s="727">
        <v>0</v>
      </c>
      <c r="V489"/>
      <c r="W489" s="666" t="s">
        <v>1076</v>
      </c>
      <c r="X489" s="690" t="s">
        <v>330</v>
      </c>
      <c r="Y489" s="639">
        <v>0</v>
      </c>
      <c r="Z489">
        <v>0</v>
      </c>
      <c r="AA489">
        <v>0</v>
      </c>
      <c r="AB489" s="727">
        <v>0</v>
      </c>
      <c r="AC489"/>
      <c r="AD489" s="672" t="s">
        <v>1076</v>
      </c>
      <c r="AE489" s="690" t="s">
        <v>330</v>
      </c>
      <c r="AF489" s="639">
        <v>0</v>
      </c>
      <c r="AG489">
        <v>0</v>
      </c>
      <c r="AH489">
        <v>0</v>
      </c>
      <c r="AI489" s="727">
        <v>0</v>
      </c>
    </row>
    <row r="490" spans="1:35" ht="13.8" thickBot="1">
      <c r="A490"/>
      <c r="B490" s="657" t="s">
        <v>1459</v>
      </c>
      <c r="C490" s="658"/>
      <c r="D490" s="608">
        <v>0</v>
      </c>
      <c r="E490" s="603">
        <v>0</v>
      </c>
      <c r="F490" s="603">
        <v>0</v>
      </c>
      <c r="G490" s="737">
        <v>0</v>
      </c>
      <c r="H490"/>
      <c r="I490" s="664" t="s">
        <v>1459</v>
      </c>
      <c r="J490" s="665"/>
      <c r="K490" s="659">
        <v>0</v>
      </c>
      <c r="L490" s="728">
        <v>0</v>
      </c>
      <c r="M490" s="728">
        <v>0</v>
      </c>
      <c r="N490" s="729">
        <v>0</v>
      </c>
      <c r="O490"/>
      <c r="P490" s="645" t="s">
        <v>1459</v>
      </c>
      <c r="Q490" s="646"/>
      <c r="R490" s="612">
        <v>0</v>
      </c>
      <c r="S490" s="604">
        <v>0</v>
      </c>
      <c r="T490" s="604">
        <v>0</v>
      </c>
      <c r="U490" s="736">
        <v>0</v>
      </c>
      <c r="V490"/>
      <c r="W490" s="670" t="s">
        <v>1459</v>
      </c>
      <c r="X490" s="671"/>
      <c r="Y490" s="613">
        <v>0</v>
      </c>
      <c r="Z490" s="605">
        <v>0</v>
      </c>
      <c r="AA490" s="605">
        <v>0</v>
      </c>
      <c r="AB490" s="738">
        <v>0</v>
      </c>
      <c r="AC490"/>
      <c r="AD490" s="676" t="s">
        <v>1459</v>
      </c>
      <c r="AE490" s="677"/>
      <c r="AF490" s="614">
        <v>0</v>
      </c>
      <c r="AG490" s="606">
        <v>0</v>
      </c>
      <c r="AH490" s="606">
        <v>0</v>
      </c>
      <c r="AI490" s="739">
        <v>0</v>
      </c>
    </row>
    <row r="491" spans="1:35" ht="13.8" thickBot="1">
      <c r="A491"/>
      <c r="B491" s="653" t="s">
        <v>1077</v>
      </c>
      <c r="C491" s="690" t="s">
        <v>979</v>
      </c>
      <c r="D491" s="639">
        <v>0</v>
      </c>
      <c r="E491">
        <v>0</v>
      </c>
      <c r="F491">
        <v>0</v>
      </c>
      <c r="G491" s="727">
        <v>0</v>
      </c>
      <c r="H491"/>
      <c r="I491" s="660" t="s">
        <v>1077</v>
      </c>
      <c r="J491" s="690" t="s">
        <v>979</v>
      </c>
      <c r="K491" s="639">
        <v>0</v>
      </c>
      <c r="L491">
        <v>0</v>
      </c>
      <c r="M491">
        <v>0</v>
      </c>
      <c r="N491" s="727">
        <v>0</v>
      </c>
      <c r="O491"/>
      <c r="P491" s="640" t="s">
        <v>1077</v>
      </c>
      <c r="Q491" s="690" t="s">
        <v>979</v>
      </c>
      <c r="R491" s="639">
        <v>0</v>
      </c>
      <c r="S491">
        <v>0</v>
      </c>
      <c r="T491">
        <v>0</v>
      </c>
      <c r="U491" s="727">
        <v>0</v>
      </c>
      <c r="V491"/>
      <c r="W491" s="666" t="s">
        <v>1077</v>
      </c>
      <c r="X491" s="690" t="s">
        <v>979</v>
      </c>
      <c r="Y491" s="639">
        <v>0</v>
      </c>
      <c r="Z491">
        <v>0</v>
      </c>
      <c r="AA491">
        <v>0</v>
      </c>
      <c r="AB491" s="727">
        <v>0</v>
      </c>
      <c r="AC491"/>
      <c r="AD491" s="672" t="s">
        <v>1077</v>
      </c>
      <c r="AE491" s="690" t="s">
        <v>979</v>
      </c>
      <c r="AF491" s="639">
        <v>0</v>
      </c>
      <c r="AG491">
        <v>0</v>
      </c>
      <c r="AH491">
        <v>0</v>
      </c>
      <c r="AI491" s="727">
        <v>0</v>
      </c>
    </row>
    <row r="492" spans="1:35" ht="13.8" thickBot="1">
      <c r="A492"/>
      <c r="B492" s="657" t="s">
        <v>1460</v>
      </c>
      <c r="C492" s="658"/>
      <c r="D492" s="608">
        <v>0</v>
      </c>
      <c r="E492" s="603">
        <v>0</v>
      </c>
      <c r="F492" s="603">
        <v>0</v>
      </c>
      <c r="G492" s="737">
        <v>0</v>
      </c>
      <c r="H492"/>
      <c r="I492" s="664" t="s">
        <v>1460</v>
      </c>
      <c r="J492" s="665"/>
      <c r="K492" s="659">
        <v>0</v>
      </c>
      <c r="L492" s="728">
        <v>0</v>
      </c>
      <c r="M492" s="728">
        <v>0</v>
      </c>
      <c r="N492" s="729">
        <v>0</v>
      </c>
      <c r="O492"/>
      <c r="P492" s="645" t="s">
        <v>1460</v>
      </c>
      <c r="Q492" s="646"/>
      <c r="R492" s="612">
        <v>0</v>
      </c>
      <c r="S492" s="604">
        <v>0</v>
      </c>
      <c r="T492" s="604">
        <v>0</v>
      </c>
      <c r="U492" s="736">
        <v>0</v>
      </c>
      <c r="V492"/>
      <c r="W492" s="670" t="s">
        <v>1460</v>
      </c>
      <c r="X492" s="671"/>
      <c r="Y492" s="613">
        <v>0</v>
      </c>
      <c r="Z492" s="605">
        <v>0</v>
      </c>
      <c r="AA492" s="605">
        <v>0</v>
      </c>
      <c r="AB492" s="738">
        <v>0</v>
      </c>
      <c r="AC492"/>
      <c r="AD492" s="676" t="s">
        <v>1460</v>
      </c>
      <c r="AE492" s="677"/>
      <c r="AF492" s="614">
        <v>0</v>
      </c>
      <c r="AG492" s="606">
        <v>0</v>
      </c>
      <c r="AH492" s="606">
        <v>0</v>
      </c>
      <c r="AI492" s="739">
        <v>0</v>
      </c>
    </row>
    <row r="493" spans="1:35" ht="13.8" thickBot="1">
      <c r="A493"/>
      <c r="B493" s="653" t="s">
        <v>1078</v>
      </c>
      <c r="C493" s="690" t="s">
        <v>331</v>
      </c>
      <c r="D493" s="639">
        <v>0</v>
      </c>
      <c r="E493">
        <v>0</v>
      </c>
      <c r="F493">
        <v>0</v>
      </c>
      <c r="G493" s="727">
        <v>0</v>
      </c>
      <c r="H493"/>
      <c r="I493" s="660" t="s">
        <v>1078</v>
      </c>
      <c r="J493" s="690" t="s">
        <v>331</v>
      </c>
      <c r="K493" s="639">
        <v>0</v>
      </c>
      <c r="L493">
        <v>0</v>
      </c>
      <c r="M493">
        <v>0</v>
      </c>
      <c r="N493" s="727">
        <v>0</v>
      </c>
      <c r="O493"/>
      <c r="P493" s="640" t="s">
        <v>1078</v>
      </c>
      <c r="Q493" s="690" t="s">
        <v>331</v>
      </c>
      <c r="R493" s="639">
        <v>0</v>
      </c>
      <c r="S493">
        <v>0</v>
      </c>
      <c r="T493">
        <v>0</v>
      </c>
      <c r="U493" s="727">
        <v>0</v>
      </c>
      <c r="V493"/>
      <c r="W493" s="666" t="s">
        <v>1078</v>
      </c>
      <c r="X493" s="690" t="s">
        <v>331</v>
      </c>
      <c r="Y493" s="639">
        <v>0</v>
      </c>
      <c r="Z493">
        <v>0</v>
      </c>
      <c r="AA493">
        <v>0</v>
      </c>
      <c r="AB493" s="727">
        <v>0</v>
      </c>
      <c r="AC493"/>
      <c r="AD493" s="672" t="s">
        <v>1078</v>
      </c>
      <c r="AE493" s="690" t="s">
        <v>331</v>
      </c>
      <c r="AF493" s="639">
        <v>0</v>
      </c>
      <c r="AG493">
        <v>0</v>
      </c>
      <c r="AH493">
        <v>0</v>
      </c>
      <c r="AI493" s="727">
        <v>0</v>
      </c>
    </row>
    <row r="494" spans="1:35" ht="13.8" thickBot="1">
      <c r="A494"/>
      <c r="B494" s="657" t="s">
        <v>1461</v>
      </c>
      <c r="C494" s="658"/>
      <c r="D494" s="608">
        <v>0</v>
      </c>
      <c r="E494" s="603">
        <v>0</v>
      </c>
      <c r="F494" s="603">
        <v>0</v>
      </c>
      <c r="G494" s="737">
        <v>0</v>
      </c>
      <c r="H494"/>
      <c r="I494" s="664" t="s">
        <v>1461</v>
      </c>
      <c r="J494" s="665"/>
      <c r="K494" s="659">
        <v>0</v>
      </c>
      <c r="L494" s="728">
        <v>0</v>
      </c>
      <c r="M494" s="728">
        <v>0</v>
      </c>
      <c r="N494" s="729">
        <v>0</v>
      </c>
      <c r="O494"/>
      <c r="P494" s="645" t="s">
        <v>1461</v>
      </c>
      <c r="Q494" s="646"/>
      <c r="R494" s="612">
        <v>0</v>
      </c>
      <c r="S494" s="604">
        <v>0</v>
      </c>
      <c r="T494" s="604">
        <v>0</v>
      </c>
      <c r="U494" s="736">
        <v>0</v>
      </c>
      <c r="V494"/>
      <c r="W494" s="670" t="s">
        <v>1461</v>
      </c>
      <c r="X494" s="671"/>
      <c r="Y494" s="613">
        <v>0</v>
      </c>
      <c r="Z494" s="605">
        <v>0</v>
      </c>
      <c r="AA494" s="605">
        <v>0</v>
      </c>
      <c r="AB494" s="738">
        <v>0</v>
      </c>
      <c r="AC494"/>
      <c r="AD494" s="676" t="s">
        <v>1461</v>
      </c>
      <c r="AE494" s="677"/>
      <c r="AF494" s="614">
        <v>0</v>
      </c>
      <c r="AG494" s="606">
        <v>0</v>
      </c>
      <c r="AH494" s="606">
        <v>0</v>
      </c>
      <c r="AI494" s="739">
        <v>0</v>
      </c>
    </row>
    <row r="495" spans="1:35">
      <c r="A495"/>
      <c r="B495" s="654" t="s">
        <v>1079</v>
      </c>
      <c r="C495" s="648" t="s">
        <v>1263</v>
      </c>
      <c r="D495" s="639">
        <v>8808905.5699999798</v>
      </c>
      <c r="E495">
        <v>0</v>
      </c>
      <c r="F495">
        <v>0</v>
      </c>
      <c r="G495" s="727">
        <v>8808905.5699999798</v>
      </c>
      <c r="H495"/>
      <c r="I495" s="661" t="s">
        <v>1079</v>
      </c>
      <c r="J495" s="648" t="s">
        <v>1263</v>
      </c>
      <c r="K495" s="639">
        <v>150.4</v>
      </c>
      <c r="L495">
        <v>0</v>
      </c>
      <c r="M495">
        <v>0</v>
      </c>
      <c r="N495" s="727">
        <v>150.4</v>
      </c>
      <c r="O495"/>
      <c r="P495" s="642" t="s">
        <v>1079</v>
      </c>
      <c r="Q495" s="648" t="s">
        <v>1263</v>
      </c>
      <c r="R495" s="639">
        <v>0</v>
      </c>
      <c r="S495">
        <v>0</v>
      </c>
      <c r="T495">
        <v>0</v>
      </c>
      <c r="U495" s="727">
        <v>0</v>
      </c>
      <c r="V495"/>
      <c r="W495" s="667" t="s">
        <v>1079</v>
      </c>
      <c r="X495" s="648" t="s">
        <v>1263</v>
      </c>
      <c r="Y495" s="639">
        <v>0</v>
      </c>
      <c r="Z495">
        <v>0</v>
      </c>
      <c r="AA495">
        <v>0</v>
      </c>
      <c r="AB495" s="727">
        <v>0</v>
      </c>
      <c r="AC495"/>
      <c r="AD495" s="673" t="s">
        <v>1079</v>
      </c>
      <c r="AE495" s="648" t="s">
        <v>1263</v>
      </c>
      <c r="AF495" s="639">
        <v>169260015.64999998</v>
      </c>
      <c r="AG495">
        <v>0</v>
      </c>
      <c r="AH495">
        <v>0</v>
      </c>
      <c r="AI495" s="727">
        <v>169260015.64999998</v>
      </c>
    </row>
    <row r="496" spans="1:35">
      <c r="A496"/>
      <c r="B496" s="656"/>
      <c r="C496" s="650" t="s">
        <v>649</v>
      </c>
      <c r="D496" s="639">
        <v>1939500.530000001</v>
      </c>
      <c r="E496">
        <v>0</v>
      </c>
      <c r="F496">
        <v>0</v>
      </c>
      <c r="G496" s="727">
        <v>1939500.530000001</v>
      </c>
      <c r="H496"/>
      <c r="I496" s="663"/>
      <c r="J496" s="650" t="s">
        <v>649</v>
      </c>
      <c r="K496" s="639">
        <v>0</v>
      </c>
      <c r="L496">
        <v>0</v>
      </c>
      <c r="M496">
        <v>0</v>
      </c>
      <c r="N496" s="727">
        <v>0</v>
      </c>
      <c r="O496"/>
      <c r="P496" s="644"/>
      <c r="Q496" s="650" t="s">
        <v>649</v>
      </c>
      <c r="R496" s="639">
        <v>0</v>
      </c>
      <c r="S496">
        <v>0</v>
      </c>
      <c r="T496">
        <v>0</v>
      </c>
      <c r="U496" s="727">
        <v>0</v>
      </c>
      <c r="V496"/>
      <c r="W496" s="669"/>
      <c r="X496" s="650" t="s">
        <v>649</v>
      </c>
      <c r="Y496" s="639">
        <v>0</v>
      </c>
      <c r="Z496">
        <v>0</v>
      </c>
      <c r="AA496">
        <v>0</v>
      </c>
      <c r="AB496" s="727">
        <v>0</v>
      </c>
      <c r="AC496"/>
      <c r="AD496" s="675"/>
      <c r="AE496" s="650" t="s">
        <v>649</v>
      </c>
      <c r="AF496" s="639">
        <v>67123125.859999999</v>
      </c>
      <c r="AG496">
        <v>0</v>
      </c>
      <c r="AH496">
        <v>0</v>
      </c>
      <c r="AI496" s="727">
        <v>67123125.859999999</v>
      </c>
    </row>
    <row r="497" spans="1:35">
      <c r="A497"/>
      <c r="B497" s="656"/>
      <c r="C497" s="650" t="s">
        <v>980</v>
      </c>
      <c r="D497" s="639">
        <v>0</v>
      </c>
      <c r="E497">
        <v>0</v>
      </c>
      <c r="F497">
        <v>0</v>
      </c>
      <c r="G497" s="727">
        <v>0</v>
      </c>
      <c r="H497"/>
      <c r="I497" s="663"/>
      <c r="J497" s="650" t="s">
        <v>980</v>
      </c>
      <c r="K497" s="639">
        <v>0</v>
      </c>
      <c r="L497">
        <v>0</v>
      </c>
      <c r="M497">
        <v>0</v>
      </c>
      <c r="N497" s="727">
        <v>0</v>
      </c>
      <c r="O497"/>
      <c r="P497" s="644"/>
      <c r="Q497" s="650" t="s">
        <v>980</v>
      </c>
      <c r="R497" s="639">
        <v>0</v>
      </c>
      <c r="S497">
        <v>0</v>
      </c>
      <c r="T497">
        <v>0</v>
      </c>
      <c r="U497" s="727">
        <v>0</v>
      </c>
      <c r="V497"/>
      <c r="W497" s="669"/>
      <c r="X497" s="650" t="s">
        <v>980</v>
      </c>
      <c r="Y497" s="639">
        <v>0</v>
      </c>
      <c r="Z497">
        <v>0</v>
      </c>
      <c r="AA497">
        <v>0</v>
      </c>
      <c r="AB497" s="727">
        <v>0</v>
      </c>
      <c r="AC497"/>
      <c r="AD497" s="675"/>
      <c r="AE497" s="650" t="s">
        <v>980</v>
      </c>
      <c r="AF497" s="639">
        <v>0</v>
      </c>
      <c r="AG497">
        <v>0</v>
      </c>
      <c r="AH497">
        <v>0</v>
      </c>
      <c r="AI497" s="727">
        <v>0</v>
      </c>
    </row>
    <row r="498" spans="1:35">
      <c r="A498"/>
      <c r="B498" s="656"/>
      <c r="C498" s="650" t="s">
        <v>1264</v>
      </c>
      <c r="D498" s="639">
        <v>577335.53999999445</v>
      </c>
      <c r="E498">
        <v>0</v>
      </c>
      <c r="F498">
        <v>0</v>
      </c>
      <c r="G498" s="727">
        <v>577335.53999999445</v>
      </c>
      <c r="H498"/>
      <c r="I498" s="663"/>
      <c r="J498" s="650" t="s">
        <v>1264</v>
      </c>
      <c r="K498" s="639">
        <v>875</v>
      </c>
      <c r="L498">
        <v>0</v>
      </c>
      <c r="M498">
        <v>0</v>
      </c>
      <c r="N498" s="727">
        <v>875</v>
      </c>
      <c r="O498"/>
      <c r="P498" s="644"/>
      <c r="Q498" s="650" t="s">
        <v>1264</v>
      </c>
      <c r="R498" s="639">
        <v>0</v>
      </c>
      <c r="S498">
        <v>0</v>
      </c>
      <c r="T498">
        <v>0</v>
      </c>
      <c r="U498" s="727">
        <v>0</v>
      </c>
      <c r="V498"/>
      <c r="W498" s="669"/>
      <c r="X498" s="650" t="s">
        <v>1264</v>
      </c>
      <c r="Y498" s="639">
        <v>0</v>
      </c>
      <c r="Z498">
        <v>0</v>
      </c>
      <c r="AA498">
        <v>0</v>
      </c>
      <c r="AB498" s="727">
        <v>0</v>
      </c>
      <c r="AC498"/>
      <c r="AD498" s="675"/>
      <c r="AE498" s="650" t="s">
        <v>1264</v>
      </c>
      <c r="AF498" s="639">
        <v>159401627.31</v>
      </c>
      <c r="AG498">
        <v>0</v>
      </c>
      <c r="AH498">
        <v>0</v>
      </c>
      <c r="AI498" s="727">
        <v>159401627.31</v>
      </c>
    </row>
    <row r="499" spans="1:35">
      <c r="A499"/>
      <c r="B499" s="656"/>
      <c r="C499" s="650" t="s">
        <v>1265</v>
      </c>
      <c r="D499" s="639">
        <v>2.9831426218152046E-10</v>
      </c>
      <c r="E499">
        <v>0</v>
      </c>
      <c r="F499">
        <v>0</v>
      </c>
      <c r="G499" s="727">
        <v>2.9831426218152046E-10</v>
      </c>
      <c r="H499"/>
      <c r="I499" s="663"/>
      <c r="J499" s="650" t="s">
        <v>1265</v>
      </c>
      <c r="K499" s="639">
        <v>0</v>
      </c>
      <c r="L499">
        <v>0</v>
      </c>
      <c r="M499">
        <v>0</v>
      </c>
      <c r="N499" s="727">
        <v>0</v>
      </c>
      <c r="O499"/>
      <c r="P499" s="644"/>
      <c r="Q499" s="650" t="s">
        <v>1265</v>
      </c>
      <c r="R499" s="639">
        <v>0</v>
      </c>
      <c r="S499">
        <v>0</v>
      </c>
      <c r="T499">
        <v>0</v>
      </c>
      <c r="U499" s="727">
        <v>0</v>
      </c>
      <c r="V499"/>
      <c r="W499" s="669"/>
      <c r="X499" s="650" t="s">
        <v>1265</v>
      </c>
      <c r="Y499" s="639">
        <v>0</v>
      </c>
      <c r="Z499">
        <v>0</v>
      </c>
      <c r="AA499">
        <v>0</v>
      </c>
      <c r="AB499" s="727">
        <v>0</v>
      </c>
      <c r="AC499"/>
      <c r="AD499" s="675"/>
      <c r="AE499" s="650" t="s">
        <v>1265</v>
      </c>
      <c r="AF499" s="639">
        <v>0</v>
      </c>
      <c r="AG499">
        <v>0</v>
      </c>
      <c r="AH499">
        <v>0</v>
      </c>
      <c r="AI499" s="727">
        <v>0</v>
      </c>
    </row>
    <row r="500" spans="1:35">
      <c r="A500"/>
      <c r="B500" s="656"/>
      <c r="C500" s="650" t="s">
        <v>1266</v>
      </c>
      <c r="D500" s="639">
        <v>2.9103830456733704E-11</v>
      </c>
      <c r="E500">
        <v>0</v>
      </c>
      <c r="F500">
        <v>0</v>
      </c>
      <c r="G500" s="727">
        <v>2.9103830456733704E-11</v>
      </c>
      <c r="H500"/>
      <c r="I500" s="663"/>
      <c r="J500" s="650" t="s">
        <v>1266</v>
      </c>
      <c r="K500" s="639">
        <v>0</v>
      </c>
      <c r="L500">
        <v>0</v>
      </c>
      <c r="M500">
        <v>0</v>
      </c>
      <c r="N500" s="727">
        <v>0</v>
      </c>
      <c r="O500"/>
      <c r="P500" s="644"/>
      <c r="Q500" s="650" t="s">
        <v>1266</v>
      </c>
      <c r="R500" s="639">
        <v>0</v>
      </c>
      <c r="S500">
        <v>0</v>
      </c>
      <c r="T500">
        <v>0</v>
      </c>
      <c r="U500" s="727">
        <v>0</v>
      </c>
      <c r="V500"/>
      <c r="W500" s="669"/>
      <c r="X500" s="650" t="s">
        <v>1266</v>
      </c>
      <c r="Y500" s="639">
        <v>0</v>
      </c>
      <c r="Z500">
        <v>0</v>
      </c>
      <c r="AA500">
        <v>0</v>
      </c>
      <c r="AB500" s="727">
        <v>0</v>
      </c>
      <c r="AC500"/>
      <c r="AD500" s="675"/>
      <c r="AE500" s="650" t="s">
        <v>1266</v>
      </c>
      <c r="AF500" s="639">
        <v>0</v>
      </c>
      <c r="AG500">
        <v>0</v>
      </c>
      <c r="AH500">
        <v>0</v>
      </c>
      <c r="AI500" s="727">
        <v>0</v>
      </c>
    </row>
    <row r="501" spans="1:35">
      <c r="A501"/>
      <c r="B501" s="656"/>
      <c r="C501" s="650" t="s">
        <v>982</v>
      </c>
      <c r="D501" s="639">
        <v>0</v>
      </c>
      <c r="E501">
        <v>0</v>
      </c>
      <c r="F501">
        <v>0</v>
      </c>
      <c r="G501" s="727">
        <v>0</v>
      </c>
      <c r="H501"/>
      <c r="I501" s="663"/>
      <c r="J501" s="650" t="s">
        <v>982</v>
      </c>
      <c r="K501" s="639">
        <v>0</v>
      </c>
      <c r="L501">
        <v>0</v>
      </c>
      <c r="M501">
        <v>0</v>
      </c>
      <c r="N501" s="727">
        <v>0</v>
      </c>
      <c r="O501"/>
      <c r="P501" s="644"/>
      <c r="Q501" s="650" t="s">
        <v>982</v>
      </c>
      <c r="R501" s="639">
        <v>0</v>
      </c>
      <c r="S501">
        <v>0</v>
      </c>
      <c r="T501">
        <v>0</v>
      </c>
      <c r="U501" s="727">
        <v>0</v>
      </c>
      <c r="V501"/>
      <c r="W501" s="669"/>
      <c r="X501" s="650" t="s">
        <v>982</v>
      </c>
      <c r="Y501" s="639">
        <v>0</v>
      </c>
      <c r="Z501">
        <v>0</v>
      </c>
      <c r="AA501">
        <v>0</v>
      </c>
      <c r="AB501" s="727">
        <v>0</v>
      </c>
      <c r="AC501"/>
      <c r="AD501" s="675"/>
      <c r="AE501" s="650" t="s">
        <v>982</v>
      </c>
      <c r="AF501" s="639">
        <v>0</v>
      </c>
      <c r="AG501">
        <v>0</v>
      </c>
      <c r="AH501">
        <v>0</v>
      </c>
      <c r="AI501" s="727">
        <v>0</v>
      </c>
    </row>
    <row r="502" spans="1:35">
      <c r="A502"/>
      <c r="B502" s="656"/>
      <c r="C502" s="650" t="s">
        <v>981</v>
      </c>
      <c r="D502" s="639">
        <v>67298.349999999627</v>
      </c>
      <c r="E502">
        <v>0</v>
      </c>
      <c r="F502">
        <v>0</v>
      </c>
      <c r="G502" s="727">
        <v>67298.349999999627</v>
      </c>
      <c r="H502"/>
      <c r="I502" s="663"/>
      <c r="J502" s="650" t="s">
        <v>981</v>
      </c>
      <c r="K502" s="639">
        <v>0</v>
      </c>
      <c r="L502">
        <v>0</v>
      </c>
      <c r="M502">
        <v>0</v>
      </c>
      <c r="N502" s="727">
        <v>0</v>
      </c>
      <c r="O502"/>
      <c r="P502" s="644"/>
      <c r="Q502" s="650" t="s">
        <v>981</v>
      </c>
      <c r="R502" s="639">
        <v>0</v>
      </c>
      <c r="S502">
        <v>0</v>
      </c>
      <c r="T502">
        <v>0</v>
      </c>
      <c r="U502" s="727">
        <v>0</v>
      </c>
      <c r="V502"/>
      <c r="W502" s="669"/>
      <c r="X502" s="650" t="s">
        <v>981</v>
      </c>
      <c r="Y502" s="639">
        <v>0</v>
      </c>
      <c r="Z502">
        <v>0</v>
      </c>
      <c r="AA502">
        <v>0</v>
      </c>
      <c r="AB502" s="727">
        <v>0</v>
      </c>
      <c r="AC502"/>
      <c r="AD502" s="675"/>
      <c r="AE502" s="650" t="s">
        <v>981</v>
      </c>
      <c r="AF502" s="639">
        <v>768411.43</v>
      </c>
      <c r="AG502">
        <v>0</v>
      </c>
      <c r="AH502">
        <v>0</v>
      </c>
      <c r="AI502" s="727">
        <v>768411.43</v>
      </c>
    </row>
    <row r="503" spans="1:35" ht="13.8" thickBot="1">
      <c r="A503"/>
      <c r="B503" s="655"/>
      <c r="C503" s="649" t="s">
        <v>1277</v>
      </c>
      <c r="D503" s="639">
        <v>577335.53999999864</v>
      </c>
      <c r="E503">
        <v>0</v>
      </c>
      <c r="F503">
        <v>0</v>
      </c>
      <c r="G503" s="727">
        <v>577335.53999999864</v>
      </c>
      <c r="H503"/>
      <c r="I503" s="662"/>
      <c r="J503" s="649" t="s">
        <v>1277</v>
      </c>
      <c r="K503" s="639">
        <v>875</v>
      </c>
      <c r="L503">
        <v>0</v>
      </c>
      <c r="M503">
        <v>0</v>
      </c>
      <c r="N503" s="727">
        <v>875</v>
      </c>
      <c r="O503"/>
      <c r="P503" s="643"/>
      <c r="Q503" s="649" t="s">
        <v>1277</v>
      </c>
      <c r="R503" s="639">
        <v>0</v>
      </c>
      <c r="S503">
        <v>0</v>
      </c>
      <c r="T503">
        <v>0</v>
      </c>
      <c r="U503" s="727">
        <v>0</v>
      </c>
      <c r="V503"/>
      <c r="W503" s="668"/>
      <c r="X503" s="649" t="s">
        <v>1277</v>
      </c>
      <c r="Y503" s="639">
        <v>0</v>
      </c>
      <c r="Z503">
        <v>0</v>
      </c>
      <c r="AA503">
        <v>0</v>
      </c>
      <c r="AB503" s="727">
        <v>0</v>
      </c>
      <c r="AC503"/>
      <c r="AD503" s="674"/>
      <c r="AE503" s="649" t="s">
        <v>1277</v>
      </c>
      <c r="AF503" s="639">
        <v>159401627.31</v>
      </c>
      <c r="AG503">
        <v>0</v>
      </c>
      <c r="AH503">
        <v>0</v>
      </c>
      <c r="AI503" s="727">
        <v>159401627.31</v>
      </c>
    </row>
    <row r="504" spans="1:35" ht="13.8" thickBot="1">
      <c r="A504"/>
      <c r="B504" s="657" t="s">
        <v>1462</v>
      </c>
      <c r="C504" s="658"/>
      <c r="D504" s="608">
        <v>11970375.529999973</v>
      </c>
      <c r="E504" s="603">
        <v>0</v>
      </c>
      <c r="F504" s="603">
        <v>0</v>
      </c>
      <c r="G504" s="737">
        <v>11970375.529999973</v>
      </c>
      <c r="H504"/>
      <c r="I504" s="664" t="s">
        <v>1462</v>
      </c>
      <c r="J504" s="665"/>
      <c r="K504" s="659">
        <v>1900.4</v>
      </c>
      <c r="L504" s="728">
        <v>0</v>
      </c>
      <c r="M504" s="728">
        <v>0</v>
      </c>
      <c r="N504" s="729">
        <v>1900.4</v>
      </c>
      <c r="O504"/>
      <c r="P504" s="645" t="s">
        <v>1462</v>
      </c>
      <c r="Q504" s="646"/>
      <c r="R504" s="612">
        <v>0</v>
      </c>
      <c r="S504" s="604">
        <v>0</v>
      </c>
      <c r="T504" s="604">
        <v>0</v>
      </c>
      <c r="U504" s="736">
        <v>0</v>
      </c>
      <c r="V504"/>
      <c r="W504" s="670" t="s">
        <v>1462</v>
      </c>
      <c r="X504" s="671"/>
      <c r="Y504" s="613">
        <v>0</v>
      </c>
      <c r="Z504" s="605">
        <v>0</v>
      </c>
      <c r="AA504" s="605">
        <v>0</v>
      </c>
      <c r="AB504" s="738">
        <v>0</v>
      </c>
      <c r="AC504"/>
      <c r="AD504" s="676" t="s">
        <v>1462</v>
      </c>
      <c r="AE504" s="677"/>
      <c r="AF504" s="614">
        <v>555954807.55999994</v>
      </c>
      <c r="AG504" s="606">
        <v>0</v>
      </c>
      <c r="AH504" s="606">
        <v>0</v>
      </c>
      <c r="AI504" s="739">
        <v>555954807.55999994</v>
      </c>
    </row>
    <row r="505" spans="1:35" ht="13.8" thickBot="1">
      <c r="A505"/>
      <c r="B505" s="653" t="s">
        <v>1080</v>
      </c>
      <c r="C505" s="690" t="s">
        <v>333</v>
      </c>
      <c r="D505" s="639">
        <v>0</v>
      </c>
      <c r="E505">
        <v>0</v>
      </c>
      <c r="F505">
        <v>0</v>
      </c>
      <c r="G505" s="727">
        <v>0</v>
      </c>
      <c r="H505"/>
      <c r="I505" s="660" t="s">
        <v>1080</v>
      </c>
      <c r="J505" s="690" t="s">
        <v>333</v>
      </c>
      <c r="K505" s="639">
        <v>0</v>
      </c>
      <c r="L505">
        <v>0</v>
      </c>
      <c r="M505">
        <v>0</v>
      </c>
      <c r="N505" s="727">
        <v>0</v>
      </c>
      <c r="O505"/>
      <c r="P505" s="640" t="s">
        <v>1080</v>
      </c>
      <c r="Q505" s="690" t="s">
        <v>333</v>
      </c>
      <c r="R505" s="639">
        <v>0</v>
      </c>
      <c r="S505">
        <v>0</v>
      </c>
      <c r="T505">
        <v>0</v>
      </c>
      <c r="U505" s="727">
        <v>0</v>
      </c>
      <c r="V505"/>
      <c r="W505" s="666" t="s">
        <v>1080</v>
      </c>
      <c r="X505" s="690" t="s">
        <v>333</v>
      </c>
      <c r="Y505" s="639">
        <v>0</v>
      </c>
      <c r="Z505">
        <v>0</v>
      </c>
      <c r="AA505">
        <v>0</v>
      </c>
      <c r="AB505" s="727">
        <v>0</v>
      </c>
      <c r="AC505"/>
      <c r="AD505" s="672" t="s">
        <v>1080</v>
      </c>
      <c r="AE505" s="690" t="s">
        <v>333</v>
      </c>
      <c r="AF505" s="639">
        <v>0</v>
      </c>
      <c r="AG505">
        <v>0</v>
      </c>
      <c r="AH505">
        <v>0</v>
      </c>
      <c r="AI505" s="727">
        <v>0</v>
      </c>
    </row>
    <row r="506" spans="1:35" ht="13.8" thickBot="1">
      <c r="A506"/>
      <c r="B506" s="657" t="s">
        <v>1463</v>
      </c>
      <c r="C506" s="658"/>
      <c r="D506" s="608">
        <v>0</v>
      </c>
      <c r="E506" s="603">
        <v>0</v>
      </c>
      <c r="F506" s="603">
        <v>0</v>
      </c>
      <c r="G506" s="737">
        <v>0</v>
      </c>
      <c r="H506"/>
      <c r="I506" s="664" t="s">
        <v>1463</v>
      </c>
      <c r="J506" s="665"/>
      <c r="K506" s="659">
        <v>0</v>
      </c>
      <c r="L506" s="728">
        <v>0</v>
      </c>
      <c r="M506" s="728">
        <v>0</v>
      </c>
      <c r="N506" s="729">
        <v>0</v>
      </c>
      <c r="O506"/>
      <c r="P506" s="645" t="s">
        <v>1463</v>
      </c>
      <c r="Q506" s="646"/>
      <c r="R506" s="612">
        <v>0</v>
      </c>
      <c r="S506" s="604">
        <v>0</v>
      </c>
      <c r="T506" s="604">
        <v>0</v>
      </c>
      <c r="U506" s="736">
        <v>0</v>
      </c>
      <c r="V506"/>
      <c r="W506" s="670" t="s">
        <v>1463</v>
      </c>
      <c r="X506" s="671"/>
      <c r="Y506" s="613">
        <v>0</v>
      </c>
      <c r="Z506" s="605">
        <v>0</v>
      </c>
      <c r="AA506" s="605">
        <v>0</v>
      </c>
      <c r="AB506" s="738">
        <v>0</v>
      </c>
      <c r="AC506"/>
      <c r="AD506" s="676" t="s">
        <v>1463</v>
      </c>
      <c r="AE506" s="677"/>
      <c r="AF506" s="614">
        <v>0</v>
      </c>
      <c r="AG506" s="606">
        <v>0</v>
      </c>
      <c r="AH506" s="606">
        <v>0</v>
      </c>
      <c r="AI506" s="739">
        <v>0</v>
      </c>
    </row>
    <row r="507" spans="1:35" ht="13.8" thickBot="1">
      <c r="A507"/>
      <c r="B507" s="653" t="s">
        <v>1081</v>
      </c>
      <c r="C507" s="690" t="s">
        <v>334</v>
      </c>
      <c r="D507" s="639">
        <v>0</v>
      </c>
      <c r="E507">
        <v>0</v>
      </c>
      <c r="F507">
        <v>0</v>
      </c>
      <c r="G507" s="727">
        <v>0</v>
      </c>
      <c r="H507"/>
      <c r="I507" s="660" t="s">
        <v>1081</v>
      </c>
      <c r="J507" s="690" t="s">
        <v>334</v>
      </c>
      <c r="K507" s="639">
        <v>0</v>
      </c>
      <c r="L507">
        <v>0</v>
      </c>
      <c r="M507">
        <v>0</v>
      </c>
      <c r="N507" s="727">
        <v>0</v>
      </c>
      <c r="O507"/>
      <c r="P507" s="640" t="s">
        <v>1081</v>
      </c>
      <c r="Q507" s="690" t="s">
        <v>334</v>
      </c>
      <c r="R507" s="639">
        <v>0</v>
      </c>
      <c r="S507">
        <v>0</v>
      </c>
      <c r="T507">
        <v>0</v>
      </c>
      <c r="U507" s="727">
        <v>0</v>
      </c>
      <c r="V507"/>
      <c r="W507" s="666" t="s">
        <v>1081</v>
      </c>
      <c r="X507" s="690" t="s">
        <v>334</v>
      </c>
      <c r="Y507" s="639">
        <v>0</v>
      </c>
      <c r="Z507">
        <v>0</v>
      </c>
      <c r="AA507">
        <v>0</v>
      </c>
      <c r="AB507" s="727">
        <v>0</v>
      </c>
      <c r="AC507"/>
      <c r="AD507" s="672" t="s">
        <v>1081</v>
      </c>
      <c r="AE507" s="690" t="s">
        <v>334</v>
      </c>
      <c r="AF507" s="639">
        <v>0</v>
      </c>
      <c r="AG507">
        <v>0</v>
      </c>
      <c r="AH507">
        <v>0</v>
      </c>
      <c r="AI507" s="727">
        <v>0</v>
      </c>
    </row>
    <row r="508" spans="1:35" ht="13.8" thickBot="1">
      <c r="A508"/>
      <c r="B508" s="657" t="s">
        <v>1464</v>
      </c>
      <c r="C508" s="658"/>
      <c r="D508" s="608">
        <v>0</v>
      </c>
      <c r="E508" s="603">
        <v>0</v>
      </c>
      <c r="F508" s="603">
        <v>0</v>
      </c>
      <c r="G508" s="737">
        <v>0</v>
      </c>
      <c r="H508"/>
      <c r="I508" s="664" t="s">
        <v>1464</v>
      </c>
      <c r="J508" s="665"/>
      <c r="K508" s="659">
        <v>0</v>
      </c>
      <c r="L508" s="728">
        <v>0</v>
      </c>
      <c r="M508" s="728">
        <v>0</v>
      </c>
      <c r="N508" s="729">
        <v>0</v>
      </c>
      <c r="O508"/>
      <c r="P508" s="645" t="s">
        <v>1464</v>
      </c>
      <c r="Q508" s="646"/>
      <c r="R508" s="612">
        <v>0</v>
      </c>
      <c r="S508" s="604">
        <v>0</v>
      </c>
      <c r="T508" s="604">
        <v>0</v>
      </c>
      <c r="U508" s="736">
        <v>0</v>
      </c>
      <c r="V508"/>
      <c r="W508" s="670" t="s">
        <v>1464</v>
      </c>
      <c r="X508" s="671"/>
      <c r="Y508" s="613">
        <v>0</v>
      </c>
      <c r="Z508" s="605">
        <v>0</v>
      </c>
      <c r="AA508" s="605">
        <v>0</v>
      </c>
      <c r="AB508" s="738">
        <v>0</v>
      </c>
      <c r="AC508"/>
      <c r="AD508" s="676" t="s">
        <v>1464</v>
      </c>
      <c r="AE508" s="677"/>
      <c r="AF508" s="614">
        <v>0</v>
      </c>
      <c r="AG508" s="606">
        <v>0</v>
      </c>
      <c r="AH508" s="606">
        <v>0</v>
      </c>
      <c r="AI508" s="739">
        <v>0</v>
      </c>
    </row>
    <row r="509" spans="1:35" ht="13.8" thickBot="1">
      <c r="A509"/>
      <c r="B509" s="653" t="s">
        <v>1082</v>
      </c>
      <c r="C509" s="690" t="s">
        <v>336</v>
      </c>
      <c r="D509" s="639">
        <v>0</v>
      </c>
      <c r="E509">
        <v>0</v>
      </c>
      <c r="F509">
        <v>0</v>
      </c>
      <c r="G509" s="727">
        <v>0</v>
      </c>
      <c r="H509"/>
      <c r="I509" s="660" t="s">
        <v>1082</v>
      </c>
      <c r="J509" s="690" t="s">
        <v>336</v>
      </c>
      <c r="K509" s="639">
        <v>0</v>
      </c>
      <c r="L509">
        <v>0</v>
      </c>
      <c r="M509">
        <v>0</v>
      </c>
      <c r="N509" s="727">
        <v>0</v>
      </c>
      <c r="O509"/>
      <c r="P509" s="640" t="s">
        <v>1082</v>
      </c>
      <c r="Q509" s="690" t="s">
        <v>336</v>
      </c>
      <c r="R509" s="639">
        <v>0</v>
      </c>
      <c r="S509">
        <v>0</v>
      </c>
      <c r="T509">
        <v>0</v>
      </c>
      <c r="U509" s="727">
        <v>0</v>
      </c>
      <c r="V509"/>
      <c r="W509" s="666" t="s">
        <v>1082</v>
      </c>
      <c r="X509" s="690" t="s">
        <v>336</v>
      </c>
      <c r="Y509" s="639">
        <v>0</v>
      </c>
      <c r="Z509">
        <v>0</v>
      </c>
      <c r="AA509">
        <v>0</v>
      </c>
      <c r="AB509" s="727">
        <v>0</v>
      </c>
      <c r="AC509"/>
      <c r="AD509" s="672" t="s">
        <v>1082</v>
      </c>
      <c r="AE509" s="690" t="s">
        <v>336</v>
      </c>
      <c r="AF509" s="639">
        <v>0</v>
      </c>
      <c r="AG509">
        <v>0</v>
      </c>
      <c r="AH509">
        <v>0</v>
      </c>
      <c r="AI509" s="727">
        <v>0</v>
      </c>
    </row>
    <row r="510" spans="1:35" ht="13.8" thickBot="1">
      <c r="A510"/>
      <c r="B510" s="657" t="s">
        <v>1465</v>
      </c>
      <c r="C510" s="658"/>
      <c r="D510" s="608">
        <v>0</v>
      </c>
      <c r="E510" s="603">
        <v>0</v>
      </c>
      <c r="F510" s="603">
        <v>0</v>
      </c>
      <c r="G510" s="737">
        <v>0</v>
      </c>
      <c r="H510"/>
      <c r="I510" s="664" t="s">
        <v>1465</v>
      </c>
      <c r="J510" s="665"/>
      <c r="K510" s="659">
        <v>0</v>
      </c>
      <c r="L510" s="728">
        <v>0</v>
      </c>
      <c r="M510" s="728">
        <v>0</v>
      </c>
      <c r="N510" s="729">
        <v>0</v>
      </c>
      <c r="O510"/>
      <c r="P510" s="645" t="s">
        <v>1465</v>
      </c>
      <c r="Q510" s="646"/>
      <c r="R510" s="612">
        <v>0</v>
      </c>
      <c r="S510" s="604">
        <v>0</v>
      </c>
      <c r="T510" s="604">
        <v>0</v>
      </c>
      <c r="U510" s="736">
        <v>0</v>
      </c>
      <c r="V510"/>
      <c r="W510" s="670" t="s">
        <v>1465</v>
      </c>
      <c r="X510" s="671"/>
      <c r="Y510" s="613">
        <v>0</v>
      </c>
      <c r="Z510" s="605">
        <v>0</v>
      </c>
      <c r="AA510" s="605">
        <v>0</v>
      </c>
      <c r="AB510" s="738">
        <v>0</v>
      </c>
      <c r="AC510"/>
      <c r="AD510" s="676" t="s">
        <v>1465</v>
      </c>
      <c r="AE510" s="677"/>
      <c r="AF510" s="614">
        <v>0</v>
      </c>
      <c r="AG510" s="606">
        <v>0</v>
      </c>
      <c r="AH510" s="606">
        <v>0</v>
      </c>
      <c r="AI510" s="739">
        <v>0</v>
      </c>
    </row>
    <row r="511" spans="1:35" ht="13.8" thickBot="1">
      <c r="A511"/>
      <c r="B511" s="653" t="s">
        <v>1083</v>
      </c>
      <c r="C511" s="690" t="s">
        <v>337</v>
      </c>
      <c r="D511" s="639">
        <v>0</v>
      </c>
      <c r="E511">
        <v>0</v>
      </c>
      <c r="F511">
        <v>4149396</v>
      </c>
      <c r="G511" s="727">
        <v>4149396</v>
      </c>
      <c r="H511"/>
      <c r="I511" s="660" t="s">
        <v>1083</v>
      </c>
      <c r="J511" s="690" t="s">
        <v>337</v>
      </c>
      <c r="K511" s="639">
        <v>0</v>
      </c>
      <c r="L511">
        <v>0</v>
      </c>
      <c r="M511">
        <v>0</v>
      </c>
      <c r="N511" s="727">
        <v>0</v>
      </c>
      <c r="O511"/>
      <c r="P511" s="640" t="s">
        <v>1083</v>
      </c>
      <c r="Q511" s="690" t="s">
        <v>337</v>
      </c>
      <c r="R511" s="639">
        <v>0</v>
      </c>
      <c r="S511">
        <v>0</v>
      </c>
      <c r="T511">
        <v>0</v>
      </c>
      <c r="U511" s="727">
        <v>0</v>
      </c>
      <c r="V511"/>
      <c r="W511" s="666" t="s">
        <v>1083</v>
      </c>
      <c r="X511" s="690" t="s">
        <v>337</v>
      </c>
      <c r="Y511" s="639">
        <v>0</v>
      </c>
      <c r="Z511">
        <v>0</v>
      </c>
      <c r="AA511">
        <v>0</v>
      </c>
      <c r="AB511" s="727">
        <v>0</v>
      </c>
      <c r="AC511"/>
      <c r="AD511" s="672" t="s">
        <v>1083</v>
      </c>
      <c r="AE511" s="690" t="s">
        <v>337</v>
      </c>
      <c r="AF511" s="639">
        <v>0</v>
      </c>
      <c r="AG511">
        <v>0</v>
      </c>
      <c r="AH511">
        <v>0</v>
      </c>
      <c r="AI511" s="727">
        <v>0</v>
      </c>
    </row>
    <row r="512" spans="1:35" ht="13.8" thickBot="1">
      <c r="A512"/>
      <c r="B512" s="657" t="s">
        <v>1466</v>
      </c>
      <c r="C512" s="658"/>
      <c r="D512" s="608">
        <v>0</v>
      </c>
      <c r="E512" s="603">
        <v>0</v>
      </c>
      <c r="F512" s="603">
        <v>4149396</v>
      </c>
      <c r="G512" s="737">
        <v>4149396</v>
      </c>
      <c r="H512"/>
      <c r="I512" s="664" t="s">
        <v>1466</v>
      </c>
      <c r="J512" s="665"/>
      <c r="K512" s="659">
        <v>0</v>
      </c>
      <c r="L512" s="728">
        <v>0</v>
      </c>
      <c r="M512" s="728">
        <v>0</v>
      </c>
      <c r="N512" s="729">
        <v>0</v>
      </c>
      <c r="O512"/>
      <c r="P512" s="645" t="s">
        <v>1466</v>
      </c>
      <c r="Q512" s="646"/>
      <c r="R512" s="612">
        <v>0</v>
      </c>
      <c r="S512" s="604">
        <v>0</v>
      </c>
      <c r="T512" s="604">
        <v>0</v>
      </c>
      <c r="U512" s="736">
        <v>0</v>
      </c>
      <c r="V512"/>
      <c r="W512" s="670" t="s">
        <v>1466</v>
      </c>
      <c r="X512" s="671"/>
      <c r="Y512" s="613">
        <v>0</v>
      </c>
      <c r="Z512" s="605">
        <v>0</v>
      </c>
      <c r="AA512" s="605">
        <v>0</v>
      </c>
      <c r="AB512" s="738">
        <v>0</v>
      </c>
      <c r="AC512"/>
      <c r="AD512" s="676" t="s">
        <v>1466</v>
      </c>
      <c r="AE512" s="677"/>
      <c r="AF512" s="614">
        <v>0</v>
      </c>
      <c r="AG512" s="606">
        <v>0</v>
      </c>
      <c r="AH512" s="606">
        <v>0</v>
      </c>
      <c r="AI512" s="739">
        <v>0</v>
      </c>
    </row>
    <row r="513" spans="1:35" ht="13.8" thickBot="1">
      <c r="A513"/>
      <c r="B513" s="653" t="s">
        <v>1084</v>
      </c>
      <c r="C513" s="690" t="s">
        <v>338</v>
      </c>
      <c r="D513" s="639">
        <v>0</v>
      </c>
      <c r="E513">
        <v>0</v>
      </c>
      <c r="F513">
        <v>1819074</v>
      </c>
      <c r="G513" s="727">
        <v>1819074</v>
      </c>
      <c r="H513"/>
      <c r="I513" s="660" t="s">
        <v>1084</v>
      </c>
      <c r="J513" s="690" t="s">
        <v>338</v>
      </c>
      <c r="K513" s="639">
        <v>0</v>
      </c>
      <c r="L513">
        <v>0</v>
      </c>
      <c r="M513">
        <v>0</v>
      </c>
      <c r="N513" s="727">
        <v>0</v>
      </c>
      <c r="O513"/>
      <c r="P513" s="640" t="s">
        <v>1084</v>
      </c>
      <c r="Q513" s="690" t="s">
        <v>338</v>
      </c>
      <c r="R513" s="639">
        <v>0</v>
      </c>
      <c r="S513">
        <v>0</v>
      </c>
      <c r="T513">
        <v>0</v>
      </c>
      <c r="U513" s="727">
        <v>0</v>
      </c>
      <c r="V513"/>
      <c r="W513" s="666" t="s">
        <v>1084</v>
      </c>
      <c r="X513" s="690" t="s">
        <v>338</v>
      </c>
      <c r="Y513" s="639">
        <v>0</v>
      </c>
      <c r="Z513">
        <v>0</v>
      </c>
      <c r="AA513">
        <v>0</v>
      </c>
      <c r="AB513" s="727">
        <v>0</v>
      </c>
      <c r="AC513"/>
      <c r="AD513" s="672" t="s">
        <v>1084</v>
      </c>
      <c r="AE513" s="690" t="s">
        <v>338</v>
      </c>
      <c r="AF513" s="639">
        <v>0</v>
      </c>
      <c r="AG513">
        <v>0</v>
      </c>
      <c r="AH513">
        <v>0</v>
      </c>
      <c r="AI513" s="727">
        <v>0</v>
      </c>
    </row>
    <row r="514" spans="1:35" ht="13.8" thickBot="1">
      <c r="A514"/>
      <c r="B514" s="657" t="s">
        <v>1467</v>
      </c>
      <c r="C514" s="658"/>
      <c r="D514" s="608">
        <v>0</v>
      </c>
      <c r="E514" s="603">
        <v>0</v>
      </c>
      <c r="F514" s="603">
        <v>1819074</v>
      </c>
      <c r="G514" s="737">
        <v>1819074</v>
      </c>
      <c r="H514"/>
      <c r="I514" s="664" t="s">
        <v>1467</v>
      </c>
      <c r="J514" s="665"/>
      <c r="K514" s="659">
        <v>0</v>
      </c>
      <c r="L514" s="728">
        <v>0</v>
      </c>
      <c r="M514" s="728">
        <v>0</v>
      </c>
      <c r="N514" s="729">
        <v>0</v>
      </c>
      <c r="O514"/>
      <c r="P514" s="645" t="s">
        <v>1467</v>
      </c>
      <c r="Q514" s="646"/>
      <c r="R514" s="612">
        <v>0</v>
      </c>
      <c r="S514" s="604">
        <v>0</v>
      </c>
      <c r="T514" s="604">
        <v>0</v>
      </c>
      <c r="U514" s="736">
        <v>0</v>
      </c>
      <c r="V514"/>
      <c r="W514" s="670" t="s">
        <v>1467</v>
      </c>
      <c r="X514" s="671"/>
      <c r="Y514" s="613">
        <v>0</v>
      </c>
      <c r="Z514" s="605">
        <v>0</v>
      </c>
      <c r="AA514" s="605">
        <v>0</v>
      </c>
      <c r="AB514" s="738">
        <v>0</v>
      </c>
      <c r="AC514"/>
      <c r="AD514" s="676" t="s">
        <v>1467</v>
      </c>
      <c r="AE514" s="677"/>
      <c r="AF514" s="614">
        <v>0</v>
      </c>
      <c r="AG514" s="606">
        <v>0</v>
      </c>
      <c r="AH514" s="606">
        <v>0</v>
      </c>
      <c r="AI514" s="739">
        <v>0</v>
      </c>
    </row>
    <row r="515" spans="1:35" ht="13.8" thickBot="1">
      <c r="A515"/>
      <c r="B515" s="653" t="s">
        <v>1085</v>
      </c>
      <c r="C515" s="690" t="s">
        <v>339</v>
      </c>
      <c r="D515" s="639">
        <v>0</v>
      </c>
      <c r="E515">
        <v>0</v>
      </c>
      <c r="F515">
        <v>0</v>
      </c>
      <c r="G515" s="727">
        <v>0</v>
      </c>
      <c r="H515"/>
      <c r="I515" s="660" t="s">
        <v>1085</v>
      </c>
      <c r="J515" s="690" t="s">
        <v>339</v>
      </c>
      <c r="K515" s="639">
        <v>0</v>
      </c>
      <c r="L515">
        <v>0</v>
      </c>
      <c r="M515">
        <v>0</v>
      </c>
      <c r="N515" s="727">
        <v>0</v>
      </c>
      <c r="O515"/>
      <c r="P515" s="640" t="s">
        <v>1085</v>
      </c>
      <c r="Q515" s="690" t="s">
        <v>339</v>
      </c>
      <c r="R515" s="639">
        <v>0</v>
      </c>
      <c r="S515">
        <v>0</v>
      </c>
      <c r="T515">
        <v>0</v>
      </c>
      <c r="U515" s="727">
        <v>0</v>
      </c>
      <c r="V515"/>
      <c r="W515" s="666" t="s">
        <v>1085</v>
      </c>
      <c r="X515" s="690" t="s">
        <v>339</v>
      </c>
      <c r="Y515" s="639">
        <v>0</v>
      </c>
      <c r="Z515">
        <v>0</v>
      </c>
      <c r="AA515">
        <v>0</v>
      </c>
      <c r="AB515" s="727">
        <v>0</v>
      </c>
      <c r="AC515"/>
      <c r="AD515" s="672" t="s">
        <v>1085</v>
      </c>
      <c r="AE515" s="690" t="s">
        <v>339</v>
      </c>
      <c r="AF515" s="639">
        <v>0</v>
      </c>
      <c r="AG515">
        <v>0</v>
      </c>
      <c r="AH515">
        <v>0</v>
      </c>
      <c r="AI515" s="727">
        <v>0</v>
      </c>
    </row>
    <row r="516" spans="1:35" ht="13.8" thickBot="1">
      <c r="A516"/>
      <c r="B516" s="657" t="s">
        <v>1468</v>
      </c>
      <c r="C516" s="658"/>
      <c r="D516" s="608">
        <v>0</v>
      </c>
      <c r="E516" s="603">
        <v>0</v>
      </c>
      <c r="F516" s="603">
        <v>0</v>
      </c>
      <c r="G516" s="737">
        <v>0</v>
      </c>
      <c r="H516"/>
      <c r="I516" s="664" t="s">
        <v>1468</v>
      </c>
      <c r="J516" s="665"/>
      <c r="K516" s="659">
        <v>0</v>
      </c>
      <c r="L516" s="728">
        <v>0</v>
      </c>
      <c r="M516" s="728">
        <v>0</v>
      </c>
      <c r="N516" s="729">
        <v>0</v>
      </c>
      <c r="O516"/>
      <c r="P516" s="645" t="s">
        <v>1468</v>
      </c>
      <c r="Q516" s="646"/>
      <c r="R516" s="612">
        <v>0</v>
      </c>
      <c r="S516" s="604">
        <v>0</v>
      </c>
      <c r="T516" s="604">
        <v>0</v>
      </c>
      <c r="U516" s="736">
        <v>0</v>
      </c>
      <c r="V516"/>
      <c r="W516" s="670" t="s">
        <v>1468</v>
      </c>
      <c r="X516" s="671"/>
      <c r="Y516" s="613">
        <v>0</v>
      </c>
      <c r="Z516" s="605">
        <v>0</v>
      </c>
      <c r="AA516" s="605">
        <v>0</v>
      </c>
      <c r="AB516" s="738">
        <v>0</v>
      </c>
      <c r="AC516"/>
      <c r="AD516" s="676" t="s">
        <v>1468</v>
      </c>
      <c r="AE516" s="677"/>
      <c r="AF516" s="614">
        <v>0</v>
      </c>
      <c r="AG516" s="606">
        <v>0</v>
      </c>
      <c r="AH516" s="606">
        <v>0</v>
      </c>
      <c r="AI516" s="739">
        <v>0</v>
      </c>
    </row>
    <row r="517" spans="1:35">
      <c r="A517"/>
      <c r="B517" s="654" t="s">
        <v>1086</v>
      </c>
      <c r="C517" s="648" t="s">
        <v>1267</v>
      </c>
      <c r="D517" s="639">
        <v>0</v>
      </c>
      <c r="E517">
        <v>0</v>
      </c>
      <c r="F517">
        <v>0</v>
      </c>
      <c r="G517" s="727">
        <v>0</v>
      </c>
      <c r="H517"/>
      <c r="I517" s="661" t="s">
        <v>1086</v>
      </c>
      <c r="J517" s="648" t="s">
        <v>1267</v>
      </c>
      <c r="K517" s="639">
        <v>0</v>
      </c>
      <c r="L517">
        <v>0</v>
      </c>
      <c r="M517">
        <v>0</v>
      </c>
      <c r="N517" s="727">
        <v>0</v>
      </c>
      <c r="O517"/>
      <c r="P517" s="642" t="s">
        <v>1086</v>
      </c>
      <c r="Q517" s="648" t="s">
        <v>1267</v>
      </c>
      <c r="R517" s="639">
        <v>0</v>
      </c>
      <c r="S517">
        <v>0</v>
      </c>
      <c r="T517">
        <v>0</v>
      </c>
      <c r="U517" s="727">
        <v>0</v>
      </c>
      <c r="V517"/>
      <c r="W517" s="667" t="s">
        <v>1086</v>
      </c>
      <c r="X517" s="648" t="s">
        <v>1267</v>
      </c>
      <c r="Y517" s="639">
        <v>0</v>
      </c>
      <c r="Z517">
        <v>0</v>
      </c>
      <c r="AA517">
        <v>0</v>
      </c>
      <c r="AB517" s="727">
        <v>0</v>
      </c>
      <c r="AC517"/>
      <c r="AD517" s="673" t="s">
        <v>1086</v>
      </c>
      <c r="AE517" s="648" t="s">
        <v>1267</v>
      </c>
      <c r="AF517" s="639">
        <v>0</v>
      </c>
      <c r="AG517">
        <v>0</v>
      </c>
      <c r="AH517">
        <v>0</v>
      </c>
      <c r="AI517" s="727">
        <v>0</v>
      </c>
    </row>
    <row r="518" spans="1:35" ht="13.8" thickBot="1">
      <c r="A518"/>
      <c r="B518" s="655"/>
      <c r="C518" s="649" t="s">
        <v>340</v>
      </c>
      <c r="D518" s="639">
        <v>0</v>
      </c>
      <c r="E518">
        <v>0</v>
      </c>
      <c r="F518">
        <v>0</v>
      </c>
      <c r="G518" s="727">
        <v>0</v>
      </c>
      <c r="H518"/>
      <c r="I518" s="662"/>
      <c r="J518" s="649" t="s">
        <v>340</v>
      </c>
      <c r="K518" s="639">
        <v>0</v>
      </c>
      <c r="L518">
        <v>0</v>
      </c>
      <c r="M518">
        <v>0</v>
      </c>
      <c r="N518" s="727">
        <v>0</v>
      </c>
      <c r="O518"/>
      <c r="P518" s="643"/>
      <c r="Q518" s="649" t="s">
        <v>340</v>
      </c>
      <c r="R518" s="639">
        <v>0</v>
      </c>
      <c r="S518">
        <v>0</v>
      </c>
      <c r="T518">
        <v>0</v>
      </c>
      <c r="U518" s="727">
        <v>0</v>
      </c>
      <c r="V518"/>
      <c r="W518" s="668"/>
      <c r="X518" s="649" t="s">
        <v>340</v>
      </c>
      <c r="Y518" s="639">
        <v>0</v>
      </c>
      <c r="Z518">
        <v>0</v>
      </c>
      <c r="AA518">
        <v>0</v>
      </c>
      <c r="AB518" s="727">
        <v>0</v>
      </c>
      <c r="AC518"/>
      <c r="AD518" s="674"/>
      <c r="AE518" s="649" t="s">
        <v>340</v>
      </c>
      <c r="AF518" s="639">
        <v>0</v>
      </c>
      <c r="AG518">
        <v>0</v>
      </c>
      <c r="AH518">
        <v>0</v>
      </c>
      <c r="AI518" s="727">
        <v>0</v>
      </c>
    </row>
    <row r="519" spans="1:35" ht="13.8" thickBot="1">
      <c r="A519"/>
      <c r="B519" s="657" t="s">
        <v>1469</v>
      </c>
      <c r="C519" s="658"/>
      <c r="D519" s="608">
        <v>0</v>
      </c>
      <c r="E519" s="603">
        <v>0</v>
      </c>
      <c r="F519" s="603">
        <v>0</v>
      </c>
      <c r="G519" s="737">
        <v>0</v>
      </c>
      <c r="H519"/>
      <c r="I519" s="664" t="s">
        <v>1469</v>
      </c>
      <c r="J519" s="665"/>
      <c r="K519" s="659">
        <v>0</v>
      </c>
      <c r="L519" s="728">
        <v>0</v>
      </c>
      <c r="M519" s="728">
        <v>0</v>
      </c>
      <c r="N519" s="729">
        <v>0</v>
      </c>
      <c r="O519"/>
      <c r="P519" s="645" t="s">
        <v>1469</v>
      </c>
      <c r="Q519" s="646"/>
      <c r="R519" s="612">
        <v>0</v>
      </c>
      <c r="S519" s="604">
        <v>0</v>
      </c>
      <c r="T519" s="604">
        <v>0</v>
      </c>
      <c r="U519" s="736">
        <v>0</v>
      </c>
      <c r="V519"/>
      <c r="W519" s="670" t="s">
        <v>1469</v>
      </c>
      <c r="X519" s="671"/>
      <c r="Y519" s="613">
        <v>0</v>
      </c>
      <c r="Z519" s="605">
        <v>0</v>
      </c>
      <c r="AA519" s="605">
        <v>0</v>
      </c>
      <c r="AB519" s="738">
        <v>0</v>
      </c>
      <c r="AC519"/>
      <c r="AD519" s="676" t="s">
        <v>1469</v>
      </c>
      <c r="AE519" s="677"/>
      <c r="AF519" s="614">
        <v>0</v>
      </c>
      <c r="AG519" s="606">
        <v>0</v>
      </c>
      <c r="AH519" s="606">
        <v>0</v>
      </c>
      <c r="AI519" s="739">
        <v>0</v>
      </c>
    </row>
    <row r="520" spans="1:35">
      <c r="A520"/>
      <c r="B520" s="654" t="s">
        <v>1087</v>
      </c>
      <c r="C520" s="648" t="s">
        <v>1268</v>
      </c>
      <c r="D520" s="639">
        <v>0</v>
      </c>
      <c r="E520">
        <v>0</v>
      </c>
      <c r="F520">
        <v>0</v>
      </c>
      <c r="G520" s="727">
        <v>0</v>
      </c>
      <c r="H520"/>
      <c r="I520" s="661" t="s">
        <v>1087</v>
      </c>
      <c r="J520" s="648" t="s">
        <v>1268</v>
      </c>
      <c r="K520" s="639">
        <v>0</v>
      </c>
      <c r="L520">
        <v>0</v>
      </c>
      <c r="M520">
        <v>0</v>
      </c>
      <c r="N520" s="727">
        <v>0</v>
      </c>
      <c r="O520"/>
      <c r="P520" s="642" t="s">
        <v>1087</v>
      </c>
      <c r="Q520" s="648" t="s">
        <v>1268</v>
      </c>
      <c r="R520" s="639">
        <v>0</v>
      </c>
      <c r="S520">
        <v>0</v>
      </c>
      <c r="T520">
        <v>0</v>
      </c>
      <c r="U520" s="727">
        <v>0</v>
      </c>
      <c r="V520"/>
      <c r="W520" s="667" t="s">
        <v>1087</v>
      </c>
      <c r="X520" s="648" t="s">
        <v>1268</v>
      </c>
      <c r="Y520" s="639">
        <v>0</v>
      </c>
      <c r="Z520">
        <v>0</v>
      </c>
      <c r="AA520">
        <v>0</v>
      </c>
      <c r="AB520" s="727">
        <v>0</v>
      </c>
      <c r="AC520"/>
      <c r="AD520" s="673" t="s">
        <v>1087</v>
      </c>
      <c r="AE520" s="648" t="s">
        <v>1268</v>
      </c>
      <c r="AF520" s="639">
        <v>0</v>
      </c>
      <c r="AG520">
        <v>0</v>
      </c>
      <c r="AH520">
        <v>0</v>
      </c>
      <c r="AI520" s="727">
        <v>0</v>
      </c>
    </row>
    <row r="521" spans="1:35" ht="13.8" thickBot="1">
      <c r="A521"/>
      <c r="B521" s="655"/>
      <c r="C521" s="649" t="s">
        <v>341</v>
      </c>
      <c r="D521" s="639">
        <v>0</v>
      </c>
      <c r="E521">
        <v>0</v>
      </c>
      <c r="F521">
        <v>0</v>
      </c>
      <c r="G521" s="727">
        <v>0</v>
      </c>
      <c r="H521"/>
      <c r="I521" s="662"/>
      <c r="J521" s="649" t="s">
        <v>341</v>
      </c>
      <c r="K521" s="639">
        <v>0</v>
      </c>
      <c r="L521">
        <v>0</v>
      </c>
      <c r="M521">
        <v>0</v>
      </c>
      <c r="N521" s="727">
        <v>0</v>
      </c>
      <c r="O521"/>
      <c r="P521" s="643"/>
      <c r="Q521" s="649" t="s">
        <v>341</v>
      </c>
      <c r="R521" s="639">
        <v>0</v>
      </c>
      <c r="S521">
        <v>0</v>
      </c>
      <c r="T521">
        <v>0</v>
      </c>
      <c r="U521" s="727">
        <v>0</v>
      </c>
      <c r="V521"/>
      <c r="W521" s="668"/>
      <c r="X521" s="649" t="s">
        <v>341</v>
      </c>
      <c r="Y521" s="639">
        <v>0</v>
      </c>
      <c r="Z521">
        <v>0</v>
      </c>
      <c r="AA521">
        <v>0</v>
      </c>
      <c r="AB521" s="727">
        <v>0</v>
      </c>
      <c r="AC521"/>
      <c r="AD521" s="674"/>
      <c r="AE521" s="649" t="s">
        <v>341</v>
      </c>
      <c r="AF521" s="639">
        <v>0</v>
      </c>
      <c r="AG521">
        <v>0</v>
      </c>
      <c r="AH521">
        <v>0</v>
      </c>
      <c r="AI521" s="727">
        <v>0</v>
      </c>
    </row>
    <row r="522" spans="1:35" ht="13.8" thickBot="1">
      <c r="A522"/>
      <c r="B522" s="657" t="s">
        <v>1470</v>
      </c>
      <c r="C522" s="658"/>
      <c r="D522" s="608">
        <v>0</v>
      </c>
      <c r="E522" s="603">
        <v>0</v>
      </c>
      <c r="F522" s="603">
        <v>0</v>
      </c>
      <c r="G522" s="737">
        <v>0</v>
      </c>
      <c r="H522"/>
      <c r="I522" s="664" t="s">
        <v>1470</v>
      </c>
      <c r="J522" s="665"/>
      <c r="K522" s="659">
        <v>0</v>
      </c>
      <c r="L522" s="728">
        <v>0</v>
      </c>
      <c r="M522" s="728">
        <v>0</v>
      </c>
      <c r="N522" s="729">
        <v>0</v>
      </c>
      <c r="O522"/>
      <c r="P522" s="645" t="s">
        <v>1470</v>
      </c>
      <c r="Q522" s="646"/>
      <c r="R522" s="612">
        <v>0</v>
      </c>
      <c r="S522" s="604">
        <v>0</v>
      </c>
      <c r="T522" s="604">
        <v>0</v>
      </c>
      <c r="U522" s="736">
        <v>0</v>
      </c>
      <c r="V522"/>
      <c r="W522" s="670" t="s">
        <v>1470</v>
      </c>
      <c r="X522" s="671"/>
      <c r="Y522" s="613">
        <v>0</v>
      </c>
      <c r="Z522" s="605">
        <v>0</v>
      </c>
      <c r="AA522" s="605">
        <v>0</v>
      </c>
      <c r="AB522" s="738">
        <v>0</v>
      </c>
      <c r="AC522"/>
      <c r="AD522" s="676" t="s">
        <v>1470</v>
      </c>
      <c r="AE522" s="677"/>
      <c r="AF522" s="614">
        <v>0</v>
      </c>
      <c r="AG522" s="606">
        <v>0</v>
      </c>
      <c r="AH522" s="606">
        <v>0</v>
      </c>
      <c r="AI522" s="739">
        <v>0</v>
      </c>
    </row>
    <row r="523" spans="1:35" ht="13.8" thickBot="1">
      <c r="A523"/>
      <c r="B523" s="653" t="s">
        <v>1088</v>
      </c>
      <c r="C523" s="690" t="s">
        <v>601</v>
      </c>
      <c r="D523" s="639">
        <v>0</v>
      </c>
      <c r="E523">
        <v>0</v>
      </c>
      <c r="F523">
        <v>0</v>
      </c>
      <c r="G523" s="727">
        <v>0</v>
      </c>
      <c r="H523"/>
      <c r="I523" s="660" t="s">
        <v>1088</v>
      </c>
      <c r="J523" s="690" t="s">
        <v>601</v>
      </c>
      <c r="K523" s="639">
        <v>0</v>
      </c>
      <c r="L523">
        <v>0</v>
      </c>
      <c r="M523">
        <v>0</v>
      </c>
      <c r="N523" s="727">
        <v>0</v>
      </c>
      <c r="O523"/>
      <c r="P523" s="640" t="s">
        <v>1088</v>
      </c>
      <c r="Q523" s="690" t="s">
        <v>601</v>
      </c>
      <c r="R523" s="639">
        <v>0</v>
      </c>
      <c r="S523">
        <v>0</v>
      </c>
      <c r="T523">
        <v>0</v>
      </c>
      <c r="U523" s="727">
        <v>0</v>
      </c>
      <c r="V523"/>
      <c r="W523" s="666" t="s">
        <v>1088</v>
      </c>
      <c r="X523" s="690" t="s">
        <v>601</v>
      </c>
      <c r="Y523" s="639">
        <v>0</v>
      </c>
      <c r="Z523">
        <v>0</v>
      </c>
      <c r="AA523">
        <v>0</v>
      </c>
      <c r="AB523" s="727">
        <v>0</v>
      </c>
      <c r="AC523"/>
      <c r="AD523" s="672" t="s">
        <v>1088</v>
      </c>
      <c r="AE523" s="690" t="s">
        <v>601</v>
      </c>
      <c r="AF523" s="639">
        <v>0</v>
      </c>
      <c r="AG523">
        <v>0</v>
      </c>
      <c r="AH523">
        <v>0</v>
      </c>
      <c r="AI523" s="727">
        <v>0</v>
      </c>
    </row>
    <row r="524" spans="1:35" ht="13.8" thickBot="1">
      <c r="A524"/>
      <c r="B524" s="657" t="s">
        <v>1471</v>
      </c>
      <c r="C524" s="658"/>
      <c r="D524" s="608">
        <v>0</v>
      </c>
      <c r="E524" s="603">
        <v>0</v>
      </c>
      <c r="F524" s="603">
        <v>0</v>
      </c>
      <c r="G524" s="737">
        <v>0</v>
      </c>
      <c r="H524"/>
      <c r="I524" s="664" t="s">
        <v>1471</v>
      </c>
      <c r="J524" s="665"/>
      <c r="K524" s="659">
        <v>0</v>
      </c>
      <c r="L524" s="728">
        <v>0</v>
      </c>
      <c r="M524" s="728">
        <v>0</v>
      </c>
      <c r="N524" s="729">
        <v>0</v>
      </c>
      <c r="O524"/>
      <c r="P524" s="645" t="s">
        <v>1471</v>
      </c>
      <c r="Q524" s="646"/>
      <c r="R524" s="612">
        <v>0</v>
      </c>
      <c r="S524" s="604">
        <v>0</v>
      </c>
      <c r="T524" s="604">
        <v>0</v>
      </c>
      <c r="U524" s="736">
        <v>0</v>
      </c>
      <c r="V524"/>
      <c r="W524" s="670" t="s">
        <v>1471</v>
      </c>
      <c r="X524" s="671"/>
      <c r="Y524" s="613">
        <v>0</v>
      </c>
      <c r="Z524" s="605">
        <v>0</v>
      </c>
      <c r="AA524" s="605">
        <v>0</v>
      </c>
      <c r="AB524" s="738">
        <v>0</v>
      </c>
      <c r="AC524"/>
      <c r="AD524" s="676" t="s">
        <v>1471</v>
      </c>
      <c r="AE524" s="677"/>
      <c r="AF524" s="614">
        <v>0</v>
      </c>
      <c r="AG524" s="606">
        <v>0</v>
      </c>
      <c r="AH524" s="606">
        <v>0</v>
      </c>
      <c r="AI524" s="739">
        <v>0</v>
      </c>
    </row>
    <row r="525" spans="1:35" ht="13.8" thickBot="1">
      <c r="A525"/>
      <c r="B525" s="653" t="s">
        <v>1089</v>
      </c>
      <c r="C525" s="690" t="s">
        <v>342</v>
      </c>
      <c r="D525" s="639">
        <v>0</v>
      </c>
      <c r="E525">
        <v>0</v>
      </c>
      <c r="F525">
        <v>0</v>
      </c>
      <c r="G525" s="727">
        <v>0</v>
      </c>
      <c r="H525"/>
      <c r="I525" s="660" t="s">
        <v>1089</v>
      </c>
      <c r="J525" s="690" t="s">
        <v>342</v>
      </c>
      <c r="K525" s="639">
        <v>0</v>
      </c>
      <c r="L525">
        <v>0</v>
      </c>
      <c r="M525">
        <v>0</v>
      </c>
      <c r="N525" s="727">
        <v>0</v>
      </c>
      <c r="O525"/>
      <c r="P525" s="640" t="s">
        <v>1089</v>
      </c>
      <c r="Q525" s="690" t="s">
        <v>342</v>
      </c>
      <c r="R525" s="639">
        <v>0</v>
      </c>
      <c r="S525">
        <v>0</v>
      </c>
      <c r="T525">
        <v>0</v>
      </c>
      <c r="U525" s="727">
        <v>0</v>
      </c>
      <c r="V525"/>
      <c r="W525" s="666" t="s">
        <v>1089</v>
      </c>
      <c r="X525" s="690" t="s">
        <v>342</v>
      </c>
      <c r="Y525" s="639">
        <v>0</v>
      </c>
      <c r="Z525">
        <v>0</v>
      </c>
      <c r="AA525">
        <v>0</v>
      </c>
      <c r="AB525" s="727">
        <v>0</v>
      </c>
      <c r="AC525"/>
      <c r="AD525" s="672" t="s">
        <v>1089</v>
      </c>
      <c r="AE525" s="690" t="s">
        <v>342</v>
      </c>
      <c r="AF525" s="639">
        <v>0</v>
      </c>
      <c r="AG525">
        <v>0</v>
      </c>
      <c r="AH525">
        <v>0</v>
      </c>
      <c r="AI525" s="727">
        <v>0</v>
      </c>
    </row>
    <row r="526" spans="1:35" ht="13.8" thickBot="1">
      <c r="A526"/>
      <c r="B526" s="657" t="s">
        <v>1472</v>
      </c>
      <c r="C526" s="658"/>
      <c r="D526" s="608">
        <v>0</v>
      </c>
      <c r="E526" s="603">
        <v>0</v>
      </c>
      <c r="F526" s="603">
        <v>0</v>
      </c>
      <c r="G526" s="737">
        <v>0</v>
      </c>
      <c r="H526"/>
      <c r="I526" s="664" t="s">
        <v>1472</v>
      </c>
      <c r="J526" s="665"/>
      <c r="K526" s="659">
        <v>0</v>
      </c>
      <c r="L526" s="728">
        <v>0</v>
      </c>
      <c r="M526" s="728">
        <v>0</v>
      </c>
      <c r="N526" s="729">
        <v>0</v>
      </c>
      <c r="O526"/>
      <c r="P526" s="645" t="s">
        <v>1472</v>
      </c>
      <c r="Q526" s="646"/>
      <c r="R526" s="612">
        <v>0</v>
      </c>
      <c r="S526" s="604">
        <v>0</v>
      </c>
      <c r="T526" s="604">
        <v>0</v>
      </c>
      <c r="U526" s="736">
        <v>0</v>
      </c>
      <c r="V526"/>
      <c r="W526" s="670" t="s">
        <v>1472</v>
      </c>
      <c r="X526" s="671"/>
      <c r="Y526" s="613">
        <v>0</v>
      </c>
      <c r="Z526" s="605">
        <v>0</v>
      </c>
      <c r="AA526" s="605">
        <v>0</v>
      </c>
      <c r="AB526" s="738">
        <v>0</v>
      </c>
      <c r="AC526"/>
      <c r="AD526" s="676" t="s">
        <v>1472</v>
      </c>
      <c r="AE526" s="677"/>
      <c r="AF526" s="614">
        <v>0</v>
      </c>
      <c r="AG526" s="606">
        <v>0</v>
      </c>
      <c r="AH526" s="606">
        <v>0</v>
      </c>
      <c r="AI526" s="739">
        <v>0</v>
      </c>
    </row>
    <row r="527" spans="1:35" ht="13.8" thickBot="1">
      <c r="A527"/>
      <c r="B527" s="653" t="s">
        <v>1090</v>
      </c>
      <c r="C527" s="690" t="s">
        <v>343</v>
      </c>
      <c r="D527" s="639">
        <v>0</v>
      </c>
      <c r="E527">
        <v>0</v>
      </c>
      <c r="F527">
        <v>0</v>
      </c>
      <c r="G527" s="727">
        <v>0</v>
      </c>
      <c r="H527"/>
      <c r="I527" s="660" t="s">
        <v>1090</v>
      </c>
      <c r="J527" s="690" t="s">
        <v>343</v>
      </c>
      <c r="K527" s="639">
        <v>0</v>
      </c>
      <c r="L527">
        <v>0</v>
      </c>
      <c r="M527">
        <v>0</v>
      </c>
      <c r="N527" s="727">
        <v>0</v>
      </c>
      <c r="O527"/>
      <c r="P527" s="640" t="s">
        <v>1090</v>
      </c>
      <c r="Q527" s="690" t="s">
        <v>343</v>
      </c>
      <c r="R527" s="639">
        <v>0</v>
      </c>
      <c r="S527">
        <v>0</v>
      </c>
      <c r="T527">
        <v>0</v>
      </c>
      <c r="U527" s="727">
        <v>0</v>
      </c>
      <c r="V527"/>
      <c r="W527" s="666" t="s">
        <v>1090</v>
      </c>
      <c r="X527" s="690" t="s">
        <v>343</v>
      </c>
      <c r="Y527" s="639">
        <v>0</v>
      </c>
      <c r="Z527">
        <v>0</v>
      </c>
      <c r="AA527">
        <v>0</v>
      </c>
      <c r="AB527" s="727">
        <v>0</v>
      </c>
      <c r="AC527"/>
      <c r="AD527" s="672" t="s">
        <v>1090</v>
      </c>
      <c r="AE527" s="690" t="s">
        <v>343</v>
      </c>
      <c r="AF527" s="639">
        <v>0</v>
      </c>
      <c r="AG527">
        <v>0</v>
      </c>
      <c r="AH527">
        <v>0</v>
      </c>
      <c r="AI527" s="727">
        <v>0</v>
      </c>
    </row>
    <row r="528" spans="1:35" ht="13.8" thickBot="1">
      <c r="A528"/>
      <c r="B528" s="657" t="s">
        <v>1473</v>
      </c>
      <c r="C528" s="658"/>
      <c r="D528" s="608">
        <v>0</v>
      </c>
      <c r="E528" s="603">
        <v>0</v>
      </c>
      <c r="F528" s="603">
        <v>0</v>
      </c>
      <c r="G528" s="737">
        <v>0</v>
      </c>
      <c r="H528"/>
      <c r="I528" s="664" t="s">
        <v>1473</v>
      </c>
      <c r="J528" s="665"/>
      <c r="K528" s="659">
        <v>0</v>
      </c>
      <c r="L528" s="728">
        <v>0</v>
      </c>
      <c r="M528" s="728">
        <v>0</v>
      </c>
      <c r="N528" s="729">
        <v>0</v>
      </c>
      <c r="O528"/>
      <c r="P528" s="645" t="s">
        <v>1473</v>
      </c>
      <c r="Q528" s="646"/>
      <c r="R528" s="612">
        <v>0</v>
      </c>
      <c r="S528" s="604">
        <v>0</v>
      </c>
      <c r="T528" s="604">
        <v>0</v>
      </c>
      <c r="U528" s="736">
        <v>0</v>
      </c>
      <c r="V528"/>
      <c r="W528" s="670" t="s">
        <v>1473</v>
      </c>
      <c r="X528" s="671"/>
      <c r="Y528" s="613">
        <v>0</v>
      </c>
      <c r="Z528" s="605">
        <v>0</v>
      </c>
      <c r="AA528" s="605">
        <v>0</v>
      </c>
      <c r="AB528" s="738">
        <v>0</v>
      </c>
      <c r="AC528"/>
      <c r="AD528" s="676" t="s">
        <v>1473</v>
      </c>
      <c r="AE528" s="677"/>
      <c r="AF528" s="614">
        <v>0</v>
      </c>
      <c r="AG528" s="606">
        <v>0</v>
      </c>
      <c r="AH528" s="606">
        <v>0</v>
      </c>
      <c r="AI528" s="739">
        <v>0</v>
      </c>
    </row>
    <row r="529" spans="1:35" ht="13.8" thickBot="1">
      <c r="A529"/>
      <c r="B529" s="653" t="s">
        <v>1091</v>
      </c>
      <c r="C529" s="690" t="s">
        <v>985</v>
      </c>
      <c r="D529" s="639">
        <v>0</v>
      </c>
      <c r="E529">
        <v>0</v>
      </c>
      <c r="F529">
        <v>0</v>
      </c>
      <c r="G529" s="727">
        <v>0</v>
      </c>
      <c r="H529"/>
      <c r="I529" s="660" t="s">
        <v>1091</v>
      </c>
      <c r="J529" s="690" t="s">
        <v>985</v>
      </c>
      <c r="K529" s="639">
        <v>0</v>
      </c>
      <c r="L529">
        <v>0</v>
      </c>
      <c r="M529">
        <v>0</v>
      </c>
      <c r="N529" s="727">
        <v>0</v>
      </c>
      <c r="O529"/>
      <c r="P529" s="640" t="s">
        <v>1091</v>
      </c>
      <c r="Q529" s="690" t="s">
        <v>985</v>
      </c>
      <c r="R529" s="639">
        <v>0</v>
      </c>
      <c r="S529">
        <v>0</v>
      </c>
      <c r="T529">
        <v>0</v>
      </c>
      <c r="U529" s="727">
        <v>0</v>
      </c>
      <c r="V529"/>
      <c r="W529" s="666" t="s">
        <v>1091</v>
      </c>
      <c r="X529" s="690" t="s">
        <v>985</v>
      </c>
      <c r="Y529" s="639">
        <v>0</v>
      </c>
      <c r="Z529">
        <v>0</v>
      </c>
      <c r="AA529">
        <v>0</v>
      </c>
      <c r="AB529" s="727">
        <v>0</v>
      </c>
      <c r="AC529"/>
      <c r="AD529" s="672" t="s">
        <v>1091</v>
      </c>
      <c r="AE529" s="690" t="s">
        <v>985</v>
      </c>
      <c r="AF529" s="639">
        <v>0</v>
      </c>
      <c r="AG529">
        <v>0</v>
      </c>
      <c r="AH529">
        <v>0</v>
      </c>
      <c r="AI529" s="727">
        <v>0</v>
      </c>
    </row>
    <row r="530" spans="1:35" ht="13.8" thickBot="1">
      <c r="A530"/>
      <c r="B530" s="657" t="s">
        <v>1474</v>
      </c>
      <c r="C530" s="658"/>
      <c r="D530" s="608">
        <v>0</v>
      </c>
      <c r="E530" s="603">
        <v>0</v>
      </c>
      <c r="F530" s="603">
        <v>0</v>
      </c>
      <c r="G530" s="737">
        <v>0</v>
      </c>
      <c r="H530"/>
      <c r="I530" s="664" t="s">
        <v>1474</v>
      </c>
      <c r="J530" s="665"/>
      <c r="K530" s="659">
        <v>0</v>
      </c>
      <c r="L530" s="728">
        <v>0</v>
      </c>
      <c r="M530" s="728">
        <v>0</v>
      </c>
      <c r="N530" s="729">
        <v>0</v>
      </c>
      <c r="O530"/>
      <c r="P530" s="645" t="s">
        <v>1474</v>
      </c>
      <c r="Q530" s="646"/>
      <c r="R530" s="612">
        <v>0</v>
      </c>
      <c r="S530" s="604">
        <v>0</v>
      </c>
      <c r="T530" s="604">
        <v>0</v>
      </c>
      <c r="U530" s="736">
        <v>0</v>
      </c>
      <c r="V530"/>
      <c r="W530" s="670" t="s">
        <v>1474</v>
      </c>
      <c r="X530" s="671"/>
      <c r="Y530" s="613">
        <v>0</v>
      </c>
      <c r="Z530" s="605">
        <v>0</v>
      </c>
      <c r="AA530" s="605">
        <v>0</v>
      </c>
      <c r="AB530" s="738">
        <v>0</v>
      </c>
      <c r="AC530"/>
      <c r="AD530" s="676" t="s">
        <v>1474</v>
      </c>
      <c r="AE530" s="677"/>
      <c r="AF530" s="614">
        <v>0</v>
      </c>
      <c r="AG530" s="606">
        <v>0</v>
      </c>
      <c r="AH530" s="606">
        <v>0</v>
      </c>
      <c r="AI530" s="739">
        <v>0</v>
      </c>
    </row>
    <row r="531" spans="1:35" ht="13.8" thickBot="1">
      <c r="A531"/>
      <c r="B531" s="653" t="s">
        <v>1092</v>
      </c>
      <c r="C531" s="690" t="s">
        <v>344</v>
      </c>
      <c r="D531" s="639">
        <v>151208.90000000084</v>
      </c>
      <c r="E531">
        <v>0</v>
      </c>
      <c r="F531">
        <v>0</v>
      </c>
      <c r="G531" s="727">
        <v>151208.90000000084</v>
      </c>
      <c r="H531"/>
      <c r="I531" s="660" t="s">
        <v>1092</v>
      </c>
      <c r="J531" s="690" t="s">
        <v>344</v>
      </c>
      <c r="K531" s="639">
        <v>50.4</v>
      </c>
      <c r="L531">
        <v>0</v>
      </c>
      <c r="M531">
        <v>0</v>
      </c>
      <c r="N531" s="727">
        <v>50.4</v>
      </c>
      <c r="O531"/>
      <c r="P531" s="640" t="s">
        <v>1092</v>
      </c>
      <c r="Q531" s="690" t="s">
        <v>344</v>
      </c>
      <c r="R531" s="639">
        <v>0</v>
      </c>
      <c r="S531">
        <v>0</v>
      </c>
      <c r="T531">
        <v>0</v>
      </c>
      <c r="U531" s="727">
        <v>0</v>
      </c>
      <c r="V531"/>
      <c r="W531" s="666" t="s">
        <v>1092</v>
      </c>
      <c r="X531" s="690" t="s">
        <v>344</v>
      </c>
      <c r="Y531" s="639">
        <v>0</v>
      </c>
      <c r="Z531">
        <v>0</v>
      </c>
      <c r="AA531">
        <v>0</v>
      </c>
      <c r="AB531" s="727">
        <v>0</v>
      </c>
      <c r="AC531"/>
      <c r="AD531" s="672" t="s">
        <v>1092</v>
      </c>
      <c r="AE531" s="690" t="s">
        <v>344</v>
      </c>
      <c r="AF531" s="639">
        <v>-4290.13</v>
      </c>
      <c r="AG531">
        <v>0</v>
      </c>
      <c r="AH531">
        <v>0</v>
      </c>
      <c r="AI531" s="727">
        <v>-4290.13</v>
      </c>
    </row>
    <row r="532" spans="1:35" ht="13.8" thickBot="1">
      <c r="A532"/>
      <c r="B532" s="657" t="s">
        <v>1475</v>
      </c>
      <c r="C532" s="658"/>
      <c r="D532" s="608">
        <v>151208.90000000084</v>
      </c>
      <c r="E532" s="603">
        <v>0</v>
      </c>
      <c r="F532" s="603">
        <v>0</v>
      </c>
      <c r="G532" s="737">
        <v>151208.90000000084</v>
      </c>
      <c r="H532"/>
      <c r="I532" s="664" t="s">
        <v>1475</v>
      </c>
      <c r="J532" s="665"/>
      <c r="K532" s="659">
        <v>50.4</v>
      </c>
      <c r="L532" s="728">
        <v>0</v>
      </c>
      <c r="M532" s="728">
        <v>0</v>
      </c>
      <c r="N532" s="729">
        <v>50.4</v>
      </c>
      <c r="O532"/>
      <c r="P532" s="645" t="s">
        <v>1475</v>
      </c>
      <c r="Q532" s="646"/>
      <c r="R532" s="612">
        <v>0</v>
      </c>
      <c r="S532" s="604">
        <v>0</v>
      </c>
      <c r="T532" s="604">
        <v>0</v>
      </c>
      <c r="U532" s="736">
        <v>0</v>
      </c>
      <c r="V532"/>
      <c r="W532" s="670" t="s">
        <v>1475</v>
      </c>
      <c r="X532" s="671"/>
      <c r="Y532" s="613">
        <v>0</v>
      </c>
      <c r="Z532" s="605">
        <v>0</v>
      </c>
      <c r="AA532" s="605">
        <v>0</v>
      </c>
      <c r="AB532" s="738">
        <v>0</v>
      </c>
      <c r="AC532"/>
      <c r="AD532" s="676" t="s">
        <v>1475</v>
      </c>
      <c r="AE532" s="677"/>
      <c r="AF532" s="614">
        <v>-4290.13</v>
      </c>
      <c r="AG532" s="606">
        <v>0</v>
      </c>
      <c r="AH532" s="606">
        <v>0</v>
      </c>
      <c r="AI532" s="739">
        <v>-4290.13</v>
      </c>
    </row>
    <row r="533" spans="1:35">
      <c r="A533"/>
      <c r="B533" s="654" t="s">
        <v>1093</v>
      </c>
      <c r="C533" s="648" t="s">
        <v>1269</v>
      </c>
      <c r="D533" s="639">
        <v>0</v>
      </c>
      <c r="E533">
        <v>0</v>
      </c>
      <c r="F533">
        <v>0</v>
      </c>
      <c r="G533" s="727">
        <v>0</v>
      </c>
      <c r="H533"/>
      <c r="I533" s="661" t="s">
        <v>1093</v>
      </c>
      <c r="J533" s="648" t="s">
        <v>1269</v>
      </c>
      <c r="K533" s="639">
        <v>0</v>
      </c>
      <c r="L533">
        <v>0</v>
      </c>
      <c r="M533">
        <v>0</v>
      </c>
      <c r="N533" s="727">
        <v>0</v>
      </c>
      <c r="O533"/>
      <c r="P533" s="642" t="s">
        <v>1093</v>
      </c>
      <c r="Q533" s="648" t="s">
        <v>1269</v>
      </c>
      <c r="R533" s="639">
        <v>0</v>
      </c>
      <c r="S533">
        <v>0</v>
      </c>
      <c r="T533">
        <v>0</v>
      </c>
      <c r="U533" s="727">
        <v>0</v>
      </c>
      <c r="V533"/>
      <c r="W533" s="667" t="s">
        <v>1093</v>
      </c>
      <c r="X533" s="648" t="s">
        <v>1269</v>
      </c>
      <c r="Y533" s="639">
        <v>0</v>
      </c>
      <c r="Z533">
        <v>0</v>
      </c>
      <c r="AA533">
        <v>0</v>
      </c>
      <c r="AB533" s="727">
        <v>0</v>
      </c>
      <c r="AC533"/>
      <c r="AD533" s="673" t="s">
        <v>1093</v>
      </c>
      <c r="AE533" s="648" t="s">
        <v>1269</v>
      </c>
      <c r="AF533" s="639">
        <v>0</v>
      </c>
      <c r="AG533">
        <v>0</v>
      </c>
      <c r="AH533">
        <v>0</v>
      </c>
      <c r="AI533" s="727">
        <v>0</v>
      </c>
    </row>
    <row r="534" spans="1:35" ht="13.8" thickBot="1">
      <c r="A534"/>
      <c r="B534" s="655"/>
      <c r="C534" s="649" t="s">
        <v>345</v>
      </c>
      <c r="D534" s="639">
        <v>0</v>
      </c>
      <c r="E534">
        <v>0</v>
      </c>
      <c r="F534">
        <v>0</v>
      </c>
      <c r="G534" s="727">
        <v>0</v>
      </c>
      <c r="H534"/>
      <c r="I534" s="662"/>
      <c r="J534" s="649" t="s">
        <v>345</v>
      </c>
      <c r="K534" s="639">
        <v>0</v>
      </c>
      <c r="L534">
        <v>0</v>
      </c>
      <c r="M534">
        <v>0</v>
      </c>
      <c r="N534" s="727">
        <v>0</v>
      </c>
      <c r="O534"/>
      <c r="P534" s="643"/>
      <c r="Q534" s="649" t="s">
        <v>345</v>
      </c>
      <c r="R534" s="639">
        <v>0</v>
      </c>
      <c r="S534">
        <v>0</v>
      </c>
      <c r="T534">
        <v>0</v>
      </c>
      <c r="U534" s="727">
        <v>0</v>
      </c>
      <c r="V534"/>
      <c r="W534" s="668"/>
      <c r="X534" s="649" t="s">
        <v>345</v>
      </c>
      <c r="Y534" s="639">
        <v>0</v>
      </c>
      <c r="Z534">
        <v>0</v>
      </c>
      <c r="AA534">
        <v>0</v>
      </c>
      <c r="AB534" s="727">
        <v>0</v>
      </c>
      <c r="AC534"/>
      <c r="AD534" s="674"/>
      <c r="AE534" s="649" t="s">
        <v>345</v>
      </c>
      <c r="AF534" s="639">
        <v>0</v>
      </c>
      <c r="AG534">
        <v>0</v>
      </c>
      <c r="AH534">
        <v>0</v>
      </c>
      <c r="AI534" s="727">
        <v>0</v>
      </c>
    </row>
    <row r="535" spans="1:35" ht="13.8" thickBot="1">
      <c r="A535"/>
      <c r="B535" s="657" t="s">
        <v>1476</v>
      </c>
      <c r="C535" s="658"/>
      <c r="D535" s="608">
        <v>0</v>
      </c>
      <c r="E535" s="603">
        <v>0</v>
      </c>
      <c r="F535" s="603">
        <v>0</v>
      </c>
      <c r="G535" s="737">
        <v>0</v>
      </c>
      <c r="H535"/>
      <c r="I535" s="664" t="s">
        <v>1476</v>
      </c>
      <c r="J535" s="665"/>
      <c r="K535" s="659">
        <v>0</v>
      </c>
      <c r="L535" s="728">
        <v>0</v>
      </c>
      <c r="M535" s="728">
        <v>0</v>
      </c>
      <c r="N535" s="729">
        <v>0</v>
      </c>
      <c r="O535"/>
      <c r="P535" s="645" t="s">
        <v>1476</v>
      </c>
      <c r="Q535" s="646"/>
      <c r="R535" s="612">
        <v>0</v>
      </c>
      <c r="S535" s="604">
        <v>0</v>
      </c>
      <c r="T535" s="604">
        <v>0</v>
      </c>
      <c r="U535" s="736">
        <v>0</v>
      </c>
      <c r="V535"/>
      <c r="W535" s="670" t="s">
        <v>1476</v>
      </c>
      <c r="X535" s="671"/>
      <c r="Y535" s="613">
        <v>0</v>
      </c>
      <c r="Z535" s="605">
        <v>0</v>
      </c>
      <c r="AA535" s="605">
        <v>0</v>
      </c>
      <c r="AB535" s="738">
        <v>0</v>
      </c>
      <c r="AC535"/>
      <c r="AD535" s="676" t="s">
        <v>1476</v>
      </c>
      <c r="AE535" s="677"/>
      <c r="AF535" s="614">
        <v>0</v>
      </c>
      <c r="AG535" s="606">
        <v>0</v>
      </c>
      <c r="AH535" s="606">
        <v>0</v>
      </c>
      <c r="AI535" s="739">
        <v>0</v>
      </c>
    </row>
    <row r="536" spans="1:35" ht="13.8" thickBot="1">
      <c r="A536"/>
      <c r="B536" s="653" t="s">
        <v>1094</v>
      </c>
      <c r="C536" s="690" t="s">
        <v>346</v>
      </c>
      <c r="D536" s="639">
        <v>0</v>
      </c>
      <c r="E536">
        <v>0</v>
      </c>
      <c r="F536">
        <v>0</v>
      </c>
      <c r="G536" s="727">
        <v>0</v>
      </c>
      <c r="H536"/>
      <c r="I536" s="660" t="s">
        <v>1094</v>
      </c>
      <c r="J536" s="690" t="s">
        <v>346</v>
      </c>
      <c r="K536" s="639">
        <v>0</v>
      </c>
      <c r="L536">
        <v>0</v>
      </c>
      <c r="M536">
        <v>0</v>
      </c>
      <c r="N536" s="727">
        <v>0</v>
      </c>
      <c r="O536"/>
      <c r="P536" s="640" t="s">
        <v>1094</v>
      </c>
      <c r="Q536" s="690" t="s">
        <v>346</v>
      </c>
      <c r="R536" s="639">
        <v>0</v>
      </c>
      <c r="S536">
        <v>0</v>
      </c>
      <c r="T536">
        <v>0</v>
      </c>
      <c r="U536" s="727">
        <v>0</v>
      </c>
      <c r="V536"/>
      <c r="W536" s="666" t="s">
        <v>1094</v>
      </c>
      <c r="X536" s="690" t="s">
        <v>346</v>
      </c>
      <c r="Y536" s="639">
        <v>0</v>
      </c>
      <c r="Z536">
        <v>0</v>
      </c>
      <c r="AA536">
        <v>0</v>
      </c>
      <c r="AB536" s="727">
        <v>0</v>
      </c>
      <c r="AC536"/>
      <c r="AD536" s="672" t="s">
        <v>1094</v>
      </c>
      <c r="AE536" s="690" t="s">
        <v>346</v>
      </c>
      <c r="AF536" s="639">
        <v>0</v>
      </c>
      <c r="AG536">
        <v>0</v>
      </c>
      <c r="AH536">
        <v>0</v>
      </c>
      <c r="AI536" s="727">
        <v>0</v>
      </c>
    </row>
    <row r="537" spans="1:35" ht="13.8" thickBot="1">
      <c r="A537"/>
      <c r="B537" s="657" t="s">
        <v>1477</v>
      </c>
      <c r="C537" s="658"/>
      <c r="D537" s="608">
        <v>0</v>
      </c>
      <c r="E537" s="603">
        <v>0</v>
      </c>
      <c r="F537" s="603">
        <v>0</v>
      </c>
      <c r="G537" s="737">
        <v>0</v>
      </c>
      <c r="H537"/>
      <c r="I537" s="664" t="s">
        <v>1477</v>
      </c>
      <c r="J537" s="665"/>
      <c r="K537" s="659">
        <v>0</v>
      </c>
      <c r="L537" s="728">
        <v>0</v>
      </c>
      <c r="M537" s="728">
        <v>0</v>
      </c>
      <c r="N537" s="729">
        <v>0</v>
      </c>
      <c r="O537"/>
      <c r="P537" s="645" t="s">
        <v>1477</v>
      </c>
      <c r="Q537" s="646"/>
      <c r="R537" s="612">
        <v>0</v>
      </c>
      <c r="S537" s="604">
        <v>0</v>
      </c>
      <c r="T537" s="604">
        <v>0</v>
      </c>
      <c r="U537" s="736">
        <v>0</v>
      </c>
      <c r="V537"/>
      <c r="W537" s="670" t="s">
        <v>1477</v>
      </c>
      <c r="X537" s="671"/>
      <c r="Y537" s="613">
        <v>0</v>
      </c>
      <c r="Z537" s="605">
        <v>0</v>
      </c>
      <c r="AA537" s="605">
        <v>0</v>
      </c>
      <c r="AB537" s="738">
        <v>0</v>
      </c>
      <c r="AC537"/>
      <c r="AD537" s="676" t="s">
        <v>1477</v>
      </c>
      <c r="AE537" s="677"/>
      <c r="AF537" s="614">
        <v>0</v>
      </c>
      <c r="AG537" s="606">
        <v>0</v>
      </c>
      <c r="AH537" s="606">
        <v>0</v>
      </c>
      <c r="AI537" s="739">
        <v>0</v>
      </c>
    </row>
    <row r="538" spans="1:35" ht="13.8" thickBot="1">
      <c r="A538"/>
      <c r="B538" s="653" t="s">
        <v>1095</v>
      </c>
      <c r="C538" s="690" t="s">
        <v>347</v>
      </c>
      <c r="D538" s="639">
        <v>1069041.0100000035</v>
      </c>
      <c r="E538">
        <v>0</v>
      </c>
      <c r="F538">
        <v>0</v>
      </c>
      <c r="G538" s="727">
        <v>1069041.0100000035</v>
      </c>
      <c r="H538"/>
      <c r="I538" s="660" t="s">
        <v>1095</v>
      </c>
      <c r="J538" s="690" t="s">
        <v>347</v>
      </c>
      <c r="K538" s="639">
        <v>0</v>
      </c>
      <c r="L538">
        <v>0</v>
      </c>
      <c r="M538">
        <v>0</v>
      </c>
      <c r="N538" s="727">
        <v>0</v>
      </c>
      <c r="O538"/>
      <c r="P538" s="640" t="s">
        <v>1095</v>
      </c>
      <c r="Q538" s="690" t="s">
        <v>347</v>
      </c>
      <c r="R538" s="639">
        <v>232</v>
      </c>
      <c r="S538">
        <v>0</v>
      </c>
      <c r="T538">
        <v>0</v>
      </c>
      <c r="U538" s="727">
        <v>232</v>
      </c>
      <c r="V538"/>
      <c r="W538" s="666" t="s">
        <v>1095</v>
      </c>
      <c r="X538" s="690" t="s">
        <v>347</v>
      </c>
      <c r="Y538" s="639">
        <v>0</v>
      </c>
      <c r="Z538">
        <v>0</v>
      </c>
      <c r="AA538">
        <v>0</v>
      </c>
      <c r="AB538" s="727">
        <v>0</v>
      </c>
      <c r="AC538"/>
      <c r="AD538" s="672" t="s">
        <v>1095</v>
      </c>
      <c r="AE538" s="690" t="s">
        <v>347</v>
      </c>
      <c r="AF538" s="639">
        <v>208247352.71000001</v>
      </c>
      <c r="AG538">
        <v>0</v>
      </c>
      <c r="AH538">
        <v>0</v>
      </c>
      <c r="AI538" s="727">
        <v>208247352.71000001</v>
      </c>
    </row>
    <row r="539" spans="1:35" ht="13.8" thickBot="1">
      <c r="A539"/>
      <c r="B539" s="657" t="s">
        <v>1478</v>
      </c>
      <c r="C539" s="658"/>
      <c r="D539" s="608">
        <v>1069041.0100000035</v>
      </c>
      <c r="E539" s="603">
        <v>0</v>
      </c>
      <c r="F539" s="603">
        <v>0</v>
      </c>
      <c r="G539" s="737">
        <v>1069041.0100000035</v>
      </c>
      <c r="H539"/>
      <c r="I539" s="664" t="s">
        <v>1478</v>
      </c>
      <c r="J539" s="665"/>
      <c r="K539" s="659">
        <v>0</v>
      </c>
      <c r="L539" s="728">
        <v>0</v>
      </c>
      <c r="M539" s="728">
        <v>0</v>
      </c>
      <c r="N539" s="729">
        <v>0</v>
      </c>
      <c r="O539"/>
      <c r="P539" s="645" t="s">
        <v>1478</v>
      </c>
      <c r="Q539" s="646"/>
      <c r="R539" s="612">
        <v>232</v>
      </c>
      <c r="S539" s="604">
        <v>0</v>
      </c>
      <c r="T539" s="604">
        <v>0</v>
      </c>
      <c r="U539" s="736">
        <v>232</v>
      </c>
      <c r="V539"/>
      <c r="W539" s="670" t="s">
        <v>1478</v>
      </c>
      <c r="X539" s="671"/>
      <c r="Y539" s="613">
        <v>0</v>
      </c>
      <c r="Z539" s="605">
        <v>0</v>
      </c>
      <c r="AA539" s="605">
        <v>0</v>
      </c>
      <c r="AB539" s="738">
        <v>0</v>
      </c>
      <c r="AC539"/>
      <c r="AD539" s="676" t="s">
        <v>1478</v>
      </c>
      <c r="AE539" s="677"/>
      <c r="AF539" s="614">
        <v>208247352.71000001</v>
      </c>
      <c r="AG539" s="606">
        <v>0</v>
      </c>
      <c r="AH539" s="606">
        <v>0</v>
      </c>
      <c r="AI539" s="739">
        <v>208247352.71000001</v>
      </c>
    </row>
    <row r="540" spans="1:35" ht="13.8" thickBot="1">
      <c r="A540"/>
      <c r="B540" s="653" t="s">
        <v>1321</v>
      </c>
      <c r="C540" s="690" t="s">
        <v>1270</v>
      </c>
      <c r="D540" s="639">
        <v>0</v>
      </c>
      <c r="E540">
        <v>0</v>
      </c>
      <c r="F540">
        <v>0</v>
      </c>
      <c r="G540" s="727">
        <v>0</v>
      </c>
      <c r="H540"/>
      <c r="I540" s="660" t="s">
        <v>1321</v>
      </c>
      <c r="J540" s="690" t="s">
        <v>1270</v>
      </c>
      <c r="K540" s="639">
        <v>0</v>
      </c>
      <c r="L540">
        <v>0</v>
      </c>
      <c r="M540">
        <v>0</v>
      </c>
      <c r="N540" s="727">
        <v>0</v>
      </c>
      <c r="O540"/>
      <c r="P540" s="640" t="s">
        <v>1321</v>
      </c>
      <c r="Q540" s="690" t="s">
        <v>1270</v>
      </c>
      <c r="R540" s="639">
        <v>0</v>
      </c>
      <c r="S540">
        <v>0</v>
      </c>
      <c r="T540">
        <v>0</v>
      </c>
      <c r="U540" s="727">
        <v>0</v>
      </c>
      <c r="V540"/>
      <c r="W540" s="666" t="s">
        <v>1321</v>
      </c>
      <c r="X540" s="690" t="s">
        <v>1270</v>
      </c>
      <c r="Y540" s="639">
        <v>0</v>
      </c>
      <c r="Z540">
        <v>0</v>
      </c>
      <c r="AA540">
        <v>0</v>
      </c>
      <c r="AB540" s="727">
        <v>0</v>
      </c>
      <c r="AC540"/>
      <c r="AD540" s="672" t="s">
        <v>1321</v>
      </c>
      <c r="AE540" s="690" t="s">
        <v>1270</v>
      </c>
      <c r="AF540" s="639">
        <v>0</v>
      </c>
      <c r="AG540">
        <v>0</v>
      </c>
      <c r="AH540">
        <v>0</v>
      </c>
      <c r="AI540" s="727">
        <v>0</v>
      </c>
    </row>
    <row r="541" spans="1:35" ht="13.8" thickBot="1">
      <c r="A541"/>
      <c r="B541" s="657" t="s">
        <v>1479</v>
      </c>
      <c r="C541" s="658"/>
      <c r="D541" s="608">
        <v>0</v>
      </c>
      <c r="E541" s="603">
        <v>0</v>
      </c>
      <c r="F541" s="603">
        <v>0</v>
      </c>
      <c r="G541" s="737">
        <v>0</v>
      </c>
      <c r="H541"/>
      <c r="I541" s="664" t="s">
        <v>1479</v>
      </c>
      <c r="J541" s="665"/>
      <c r="K541" s="659">
        <v>0</v>
      </c>
      <c r="L541" s="728">
        <v>0</v>
      </c>
      <c r="M541" s="728">
        <v>0</v>
      </c>
      <c r="N541" s="729">
        <v>0</v>
      </c>
      <c r="O541"/>
      <c r="P541" s="645" t="s">
        <v>1479</v>
      </c>
      <c r="Q541" s="646"/>
      <c r="R541" s="612">
        <v>0</v>
      </c>
      <c r="S541" s="604">
        <v>0</v>
      </c>
      <c r="T541" s="604">
        <v>0</v>
      </c>
      <c r="U541" s="736">
        <v>0</v>
      </c>
      <c r="V541"/>
      <c r="W541" s="670" t="s">
        <v>1479</v>
      </c>
      <c r="X541" s="671"/>
      <c r="Y541" s="613">
        <v>0</v>
      </c>
      <c r="Z541" s="605">
        <v>0</v>
      </c>
      <c r="AA541" s="605">
        <v>0</v>
      </c>
      <c r="AB541" s="738">
        <v>0</v>
      </c>
      <c r="AC541"/>
      <c r="AD541" s="676" t="s">
        <v>1479</v>
      </c>
      <c r="AE541" s="677"/>
      <c r="AF541" s="614">
        <v>0</v>
      </c>
      <c r="AG541" s="606">
        <v>0</v>
      </c>
      <c r="AH541" s="606">
        <v>0</v>
      </c>
      <c r="AI541" s="739">
        <v>0</v>
      </c>
    </row>
    <row r="542" spans="1:35" ht="13.8" thickBot="1">
      <c r="A542"/>
      <c r="B542" s="653" t="s">
        <v>1322</v>
      </c>
      <c r="C542" s="690" t="s">
        <v>1271</v>
      </c>
      <c r="D542" s="639">
        <v>0</v>
      </c>
      <c r="E542">
        <v>0</v>
      </c>
      <c r="F542">
        <v>433409.64</v>
      </c>
      <c r="G542" s="727">
        <v>433409.64</v>
      </c>
      <c r="H542"/>
      <c r="I542" s="660" t="s">
        <v>1322</v>
      </c>
      <c r="J542" s="690" t="s">
        <v>1271</v>
      </c>
      <c r="K542" s="639">
        <v>0</v>
      </c>
      <c r="L542">
        <v>0</v>
      </c>
      <c r="M542">
        <v>0</v>
      </c>
      <c r="N542" s="727">
        <v>0</v>
      </c>
      <c r="O542"/>
      <c r="P542" s="640" t="s">
        <v>1322</v>
      </c>
      <c r="Q542" s="690" t="s">
        <v>1271</v>
      </c>
      <c r="R542" s="639">
        <v>0</v>
      </c>
      <c r="S542">
        <v>0</v>
      </c>
      <c r="T542">
        <v>0</v>
      </c>
      <c r="U542" s="727">
        <v>0</v>
      </c>
      <c r="V542"/>
      <c r="W542" s="666" t="s">
        <v>1322</v>
      </c>
      <c r="X542" s="690" t="s">
        <v>1271</v>
      </c>
      <c r="Y542" s="639">
        <v>0</v>
      </c>
      <c r="Z542">
        <v>0</v>
      </c>
      <c r="AA542">
        <v>0</v>
      </c>
      <c r="AB542" s="727">
        <v>0</v>
      </c>
      <c r="AC542"/>
      <c r="AD542" s="672" t="s">
        <v>1322</v>
      </c>
      <c r="AE542" s="690" t="s">
        <v>1271</v>
      </c>
      <c r="AF542" s="639">
        <v>0</v>
      </c>
      <c r="AG542">
        <v>0</v>
      </c>
      <c r="AH542">
        <v>0</v>
      </c>
      <c r="AI542" s="727">
        <v>0</v>
      </c>
    </row>
    <row r="543" spans="1:35" ht="13.8" thickBot="1">
      <c r="A543"/>
      <c r="B543" s="657" t="s">
        <v>1480</v>
      </c>
      <c r="C543" s="658"/>
      <c r="D543" s="608">
        <v>0</v>
      </c>
      <c r="E543" s="603">
        <v>0</v>
      </c>
      <c r="F543" s="603">
        <v>433409.64</v>
      </c>
      <c r="G543" s="737">
        <v>433409.64</v>
      </c>
      <c r="H543"/>
      <c r="I543" s="664" t="s">
        <v>1480</v>
      </c>
      <c r="J543" s="665"/>
      <c r="K543" s="659">
        <v>0</v>
      </c>
      <c r="L543" s="728">
        <v>0</v>
      </c>
      <c r="M543" s="728">
        <v>0</v>
      </c>
      <c r="N543" s="729">
        <v>0</v>
      </c>
      <c r="O543"/>
      <c r="P543" s="645" t="s">
        <v>1480</v>
      </c>
      <c r="Q543" s="646"/>
      <c r="R543" s="612">
        <v>0</v>
      </c>
      <c r="S543" s="604">
        <v>0</v>
      </c>
      <c r="T543" s="604">
        <v>0</v>
      </c>
      <c r="U543" s="736">
        <v>0</v>
      </c>
      <c r="V543"/>
      <c r="W543" s="670" t="s">
        <v>1480</v>
      </c>
      <c r="X543" s="671"/>
      <c r="Y543" s="613">
        <v>0</v>
      </c>
      <c r="Z543" s="605">
        <v>0</v>
      </c>
      <c r="AA543" s="605">
        <v>0</v>
      </c>
      <c r="AB543" s="738">
        <v>0</v>
      </c>
      <c r="AC543"/>
      <c r="AD543" s="676" t="s">
        <v>1480</v>
      </c>
      <c r="AE543" s="677"/>
      <c r="AF543" s="614">
        <v>0</v>
      </c>
      <c r="AG543" s="606">
        <v>0</v>
      </c>
      <c r="AH543" s="606">
        <v>0</v>
      </c>
      <c r="AI543" s="739">
        <v>0</v>
      </c>
    </row>
    <row r="544" spans="1:35" ht="13.8" thickBot="1">
      <c r="A544"/>
      <c r="B544" s="653" t="s">
        <v>1323</v>
      </c>
      <c r="C544" s="690" t="s">
        <v>1272</v>
      </c>
      <c r="D544" s="639">
        <v>0</v>
      </c>
      <c r="E544">
        <v>0</v>
      </c>
      <c r="F544">
        <v>0</v>
      </c>
      <c r="G544" s="727">
        <v>0</v>
      </c>
      <c r="H544"/>
      <c r="I544" s="660" t="s">
        <v>1323</v>
      </c>
      <c r="J544" s="690" t="s">
        <v>1272</v>
      </c>
      <c r="K544" s="639">
        <v>0</v>
      </c>
      <c r="L544">
        <v>0</v>
      </c>
      <c r="M544">
        <v>0</v>
      </c>
      <c r="N544" s="727">
        <v>0</v>
      </c>
      <c r="O544"/>
      <c r="P544" s="640" t="s">
        <v>1323</v>
      </c>
      <c r="Q544" s="690" t="s">
        <v>1272</v>
      </c>
      <c r="R544" s="639">
        <v>0</v>
      </c>
      <c r="S544">
        <v>0</v>
      </c>
      <c r="T544">
        <v>0</v>
      </c>
      <c r="U544" s="727">
        <v>0</v>
      </c>
      <c r="V544"/>
      <c r="W544" s="666" t="s">
        <v>1323</v>
      </c>
      <c r="X544" s="690" t="s">
        <v>1272</v>
      </c>
      <c r="Y544" s="639">
        <v>0</v>
      </c>
      <c r="Z544">
        <v>0</v>
      </c>
      <c r="AA544">
        <v>0</v>
      </c>
      <c r="AB544" s="727">
        <v>0</v>
      </c>
      <c r="AC544"/>
      <c r="AD544" s="672" t="s">
        <v>1323</v>
      </c>
      <c r="AE544" s="690" t="s">
        <v>1272</v>
      </c>
      <c r="AF544" s="639">
        <v>0</v>
      </c>
      <c r="AG544">
        <v>0</v>
      </c>
      <c r="AH544">
        <v>0</v>
      </c>
      <c r="AI544" s="727">
        <v>0</v>
      </c>
    </row>
    <row r="545" spans="1:35" ht="13.8" thickBot="1">
      <c r="A545"/>
      <c r="B545" s="657" t="s">
        <v>1481</v>
      </c>
      <c r="C545" s="658"/>
      <c r="D545" s="608">
        <v>0</v>
      </c>
      <c r="E545" s="603">
        <v>0</v>
      </c>
      <c r="F545" s="603">
        <v>0</v>
      </c>
      <c r="G545" s="737">
        <v>0</v>
      </c>
      <c r="H545"/>
      <c r="I545" s="664" t="s">
        <v>1481</v>
      </c>
      <c r="J545" s="665"/>
      <c r="K545" s="659">
        <v>0</v>
      </c>
      <c r="L545" s="728">
        <v>0</v>
      </c>
      <c r="M545" s="728">
        <v>0</v>
      </c>
      <c r="N545" s="729">
        <v>0</v>
      </c>
      <c r="O545"/>
      <c r="P545" s="645" t="s">
        <v>1481</v>
      </c>
      <c r="Q545" s="646"/>
      <c r="R545" s="612">
        <v>0</v>
      </c>
      <c r="S545" s="604">
        <v>0</v>
      </c>
      <c r="T545" s="604">
        <v>0</v>
      </c>
      <c r="U545" s="736">
        <v>0</v>
      </c>
      <c r="V545"/>
      <c r="W545" s="670" t="s">
        <v>1481</v>
      </c>
      <c r="X545" s="671"/>
      <c r="Y545" s="613">
        <v>0</v>
      </c>
      <c r="Z545" s="605">
        <v>0</v>
      </c>
      <c r="AA545" s="605">
        <v>0</v>
      </c>
      <c r="AB545" s="738">
        <v>0</v>
      </c>
      <c r="AC545"/>
      <c r="AD545" s="676" t="s">
        <v>1481</v>
      </c>
      <c r="AE545" s="677"/>
      <c r="AF545" s="614">
        <v>0</v>
      </c>
      <c r="AG545" s="606">
        <v>0</v>
      </c>
      <c r="AH545" s="606">
        <v>0</v>
      </c>
      <c r="AI545" s="739">
        <v>0</v>
      </c>
    </row>
    <row r="546" spans="1:35" ht="13.8" thickBot="1">
      <c r="A546"/>
      <c r="B546" s="653" t="s">
        <v>1096</v>
      </c>
      <c r="C546" s="690" t="s">
        <v>348</v>
      </c>
      <c r="D546" s="639">
        <v>0</v>
      </c>
      <c r="E546">
        <v>0</v>
      </c>
      <c r="F546">
        <v>808903.99899999995</v>
      </c>
      <c r="G546" s="727">
        <v>808903.99899999995</v>
      </c>
      <c r="H546"/>
      <c r="I546" s="660" t="s">
        <v>1096</v>
      </c>
      <c r="J546" s="690" t="s">
        <v>348</v>
      </c>
      <c r="K546" s="639">
        <v>0</v>
      </c>
      <c r="L546">
        <v>0</v>
      </c>
      <c r="M546">
        <v>0</v>
      </c>
      <c r="N546" s="727">
        <v>0</v>
      </c>
      <c r="O546"/>
      <c r="P546" s="640" t="s">
        <v>1096</v>
      </c>
      <c r="Q546" s="690" t="s">
        <v>348</v>
      </c>
      <c r="R546" s="639">
        <v>0</v>
      </c>
      <c r="S546">
        <v>0</v>
      </c>
      <c r="T546">
        <v>0</v>
      </c>
      <c r="U546" s="727">
        <v>0</v>
      </c>
      <c r="V546"/>
      <c r="W546" s="666" t="s">
        <v>1096</v>
      </c>
      <c r="X546" s="690" t="s">
        <v>348</v>
      </c>
      <c r="Y546" s="639">
        <v>0</v>
      </c>
      <c r="Z546">
        <v>0</v>
      </c>
      <c r="AA546">
        <v>0</v>
      </c>
      <c r="AB546" s="727">
        <v>0</v>
      </c>
      <c r="AC546"/>
      <c r="AD546" s="672" t="s">
        <v>1096</v>
      </c>
      <c r="AE546" s="690" t="s">
        <v>348</v>
      </c>
      <c r="AF546" s="639">
        <v>0</v>
      </c>
      <c r="AG546">
        <v>0</v>
      </c>
      <c r="AH546">
        <v>0</v>
      </c>
      <c r="AI546" s="727">
        <v>0</v>
      </c>
    </row>
    <row r="547" spans="1:35" ht="13.8" thickBot="1">
      <c r="A547"/>
      <c r="B547" s="657" t="s">
        <v>1482</v>
      </c>
      <c r="C547" s="658"/>
      <c r="D547" s="608">
        <v>0</v>
      </c>
      <c r="E547" s="603">
        <v>0</v>
      </c>
      <c r="F547" s="603">
        <v>808903.99899999995</v>
      </c>
      <c r="G547" s="737">
        <v>808903.99899999995</v>
      </c>
      <c r="H547"/>
      <c r="I547" s="664" t="s">
        <v>1482</v>
      </c>
      <c r="J547" s="665"/>
      <c r="K547" s="659">
        <v>0</v>
      </c>
      <c r="L547" s="728">
        <v>0</v>
      </c>
      <c r="M547" s="728">
        <v>0</v>
      </c>
      <c r="N547" s="729">
        <v>0</v>
      </c>
      <c r="O547"/>
      <c r="P547" s="645" t="s">
        <v>1482</v>
      </c>
      <c r="Q547" s="646"/>
      <c r="R547" s="612">
        <v>0</v>
      </c>
      <c r="S547" s="604">
        <v>0</v>
      </c>
      <c r="T547" s="604">
        <v>0</v>
      </c>
      <c r="U547" s="736">
        <v>0</v>
      </c>
      <c r="V547"/>
      <c r="W547" s="670" t="s">
        <v>1482</v>
      </c>
      <c r="X547" s="671"/>
      <c r="Y547" s="613">
        <v>0</v>
      </c>
      <c r="Z547" s="605">
        <v>0</v>
      </c>
      <c r="AA547" s="605">
        <v>0</v>
      </c>
      <c r="AB547" s="738">
        <v>0</v>
      </c>
      <c r="AC547"/>
      <c r="AD547" s="676" t="s">
        <v>1482</v>
      </c>
      <c r="AE547" s="677"/>
      <c r="AF547" s="614">
        <v>0</v>
      </c>
      <c r="AG547" s="606">
        <v>0</v>
      </c>
      <c r="AH547" s="606">
        <v>0</v>
      </c>
      <c r="AI547" s="739">
        <v>0</v>
      </c>
    </row>
    <row r="548" spans="1:35" ht="13.8" thickBot="1">
      <c r="A548"/>
      <c r="B548" s="653" t="s">
        <v>1097</v>
      </c>
      <c r="C548" s="690" t="s">
        <v>986</v>
      </c>
      <c r="D548" s="639">
        <v>0</v>
      </c>
      <c r="E548">
        <v>0</v>
      </c>
      <c r="F548">
        <v>0</v>
      </c>
      <c r="G548" s="727">
        <v>0</v>
      </c>
      <c r="H548"/>
      <c r="I548" s="660" t="s">
        <v>1097</v>
      </c>
      <c r="J548" s="690" t="s">
        <v>986</v>
      </c>
      <c r="K548" s="639">
        <v>0</v>
      </c>
      <c r="L548">
        <v>0</v>
      </c>
      <c r="M548">
        <v>0</v>
      </c>
      <c r="N548" s="727">
        <v>0</v>
      </c>
      <c r="O548"/>
      <c r="P548" s="640" t="s">
        <v>1097</v>
      </c>
      <c r="Q548" s="690" t="s">
        <v>986</v>
      </c>
      <c r="R548" s="639">
        <v>0</v>
      </c>
      <c r="S548">
        <v>0</v>
      </c>
      <c r="T548">
        <v>0</v>
      </c>
      <c r="U548" s="727">
        <v>0</v>
      </c>
      <c r="V548"/>
      <c r="W548" s="666" t="s">
        <v>1097</v>
      </c>
      <c r="X548" s="690" t="s">
        <v>986</v>
      </c>
      <c r="Y548" s="639">
        <v>0</v>
      </c>
      <c r="Z548">
        <v>0</v>
      </c>
      <c r="AA548">
        <v>0</v>
      </c>
      <c r="AB548" s="727">
        <v>0</v>
      </c>
      <c r="AC548"/>
      <c r="AD548" s="672" t="s">
        <v>1097</v>
      </c>
      <c r="AE548" s="690" t="s">
        <v>986</v>
      </c>
      <c r="AF548" s="639">
        <v>0</v>
      </c>
      <c r="AG548">
        <v>0</v>
      </c>
      <c r="AH548">
        <v>0</v>
      </c>
      <c r="AI548" s="727">
        <v>0</v>
      </c>
    </row>
    <row r="549" spans="1:35" ht="13.8" thickBot="1">
      <c r="A549"/>
      <c r="B549" s="657" t="s">
        <v>1483</v>
      </c>
      <c r="C549" s="658"/>
      <c r="D549" s="608">
        <v>0</v>
      </c>
      <c r="E549" s="603">
        <v>0</v>
      </c>
      <c r="F549" s="603">
        <v>0</v>
      </c>
      <c r="G549" s="737">
        <v>0</v>
      </c>
      <c r="H549"/>
      <c r="I549" s="664" t="s">
        <v>1483</v>
      </c>
      <c r="J549" s="665"/>
      <c r="K549" s="659">
        <v>0</v>
      </c>
      <c r="L549" s="728">
        <v>0</v>
      </c>
      <c r="M549" s="728">
        <v>0</v>
      </c>
      <c r="N549" s="729">
        <v>0</v>
      </c>
      <c r="O549"/>
      <c r="P549" s="645" t="s">
        <v>1483</v>
      </c>
      <c r="Q549" s="646"/>
      <c r="R549" s="612">
        <v>0</v>
      </c>
      <c r="S549" s="604">
        <v>0</v>
      </c>
      <c r="T549" s="604">
        <v>0</v>
      </c>
      <c r="U549" s="736">
        <v>0</v>
      </c>
      <c r="V549"/>
      <c r="W549" s="670" t="s">
        <v>1483</v>
      </c>
      <c r="X549" s="671"/>
      <c r="Y549" s="613">
        <v>0</v>
      </c>
      <c r="Z549" s="605">
        <v>0</v>
      </c>
      <c r="AA549" s="605">
        <v>0</v>
      </c>
      <c r="AB549" s="738">
        <v>0</v>
      </c>
      <c r="AC549"/>
      <c r="AD549" s="676" t="s">
        <v>1483</v>
      </c>
      <c r="AE549" s="677"/>
      <c r="AF549" s="614">
        <v>0</v>
      </c>
      <c r="AG549" s="606">
        <v>0</v>
      </c>
      <c r="AH549" s="606">
        <v>0</v>
      </c>
      <c r="AI549" s="739">
        <v>0</v>
      </c>
    </row>
    <row r="550" spans="1:35" ht="13.8" thickBot="1">
      <c r="A550"/>
      <c r="B550" s="653" t="s">
        <v>1324</v>
      </c>
      <c r="C550" s="690" t="s">
        <v>1150</v>
      </c>
      <c r="D550" s="639">
        <v>15036501.830000002</v>
      </c>
      <c r="E550">
        <v>0</v>
      </c>
      <c r="F550">
        <v>0</v>
      </c>
      <c r="G550" s="727">
        <v>15036501.830000002</v>
      </c>
      <c r="H550"/>
      <c r="I550" s="660" t="s">
        <v>1324</v>
      </c>
      <c r="J550" s="690" t="s">
        <v>1150</v>
      </c>
      <c r="K550" s="639">
        <v>0</v>
      </c>
      <c r="L550">
        <v>0</v>
      </c>
      <c r="M550">
        <v>0</v>
      </c>
      <c r="N550" s="727">
        <v>0</v>
      </c>
      <c r="O550"/>
      <c r="P550" s="640" t="s">
        <v>1324</v>
      </c>
      <c r="Q550" s="690" t="s">
        <v>1150</v>
      </c>
      <c r="R550" s="639">
        <v>0</v>
      </c>
      <c r="S550">
        <v>0</v>
      </c>
      <c r="T550">
        <v>0</v>
      </c>
      <c r="U550" s="727">
        <v>0</v>
      </c>
      <c r="V550"/>
      <c r="W550" s="666" t="s">
        <v>1324</v>
      </c>
      <c r="X550" s="690" t="s">
        <v>1150</v>
      </c>
      <c r="Y550" s="639">
        <v>0</v>
      </c>
      <c r="Z550">
        <v>0</v>
      </c>
      <c r="AA550">
        <v>0</v>
      </c>
      <c r="AB550" s="727">
        <v>0</v>
      </c>
      <c r="AC550"/>
      <c r="AD550" s="672" t="s">
        <v>1324</v>
      </c>
      <c r="AE550" s="690" t="s">
        <v>1150</v>
      </c>
      <c r="AF550" s="639">
        <v>34822633.339999996</v>
      </c>
      <c r="AG550">
        <v>0</v>
      </c>
      <c r="AH550">
        <v>0</v>
      </c>
      <c r="AI550" s="727">
        <v>34822633.339999996</v>
      </c>
    </row>
    <row r="551" spans="1:35" ht="13.8" thickBot="1">
      <c r="A551"/>
      <c r="B551" s="657" t="s">
        <v>1484</v>
      </c>
      <c r="C551" s="658"/>
      <c r="D551" s="608">
        <v>15036501.830000002</v>
      </c>
      <c r="E551" s="603">
        <v>0</v>
      </c>
      <c r="F551" s="603">
        <v>0</v>
      </c>
      <c r="G551" s="737">
        <v>15036501.830000002</v>
      </c>
      <c r="H551"/>
      <c r="I551" s="664" t="s">
        <v>1484</v>
      </c>
      <c r="J551" s="665"/>
      <c r="K551" s="659">
        <v>0</v>
      </c>
      <c r="L551" s="728">
        <v>0</v>
      </c>
      <c r="M551" s="728">
        <v>0</v>
      </c>
      <c r="N551" s="729">
        <v>0</v>
      </c>
      <c r="O551"/>
      <c r="P551" s="645" t="s">
        <v>1484</v>
      </c>
      <c r="Q551" s="646"/>
      <c r="R551" s="612">
        <v>0</v>
      </c>
      <c r="S551" s="604">
        <v>0</v>
      </c>
      <c r="T551" s="604">
        <v>0</v>
      </c>
      <c r="U551" s="736">
        <v>0</v>
      </c>
      <c r="V551"/>
      <c r="W551" s="670" t="s">
        <v>1484</v>
      </c>
      <c r="X551" s="671"/>
      <c r="Y551" s="613">
        <v>0</v>
      </c>
      <c r="Z551" s="605">
        <v>0</v>
      </c>
      <c r="AA551" s="605">
        <v>0</v>
      </c>
      <c r="AB551" s="738">
        <v>0</v>
      </c>
      <c r="AC551"/>
      <c r="AD551" s="676" t="s">
        <v>1484</v>
      </c>
      <c r="AE551" s="677"/>
      <c r="AF551" s="614">
        <v>34822633.339999996</v>
      </c>
      <c r="AG551" s="606">
        <v>0</v>
      </c>
      <c r="AH551" s="606">
        <v>0</v>
      </c>
      <c r="AI551" s="739">
        <v>34822633.339999996</v>
      </c>
    </row>
    <row r="552" spans="1:35" ht="13.8" thickBot="1">
      <c r="A552"/>
      <c r="B552" s="653" t="s">
        <v>1325</v>
      </c>
      <c r="C552" s="690" t="s">
        <v>703</v>
      </c>
      <c r="D552" s="639">
        <v>0</v>
      </c>
      <c r="E552">
        <v>0</v>
      </c>
      <c r="F552">
        <v>0</v>
      </c>
      <c r="G552" s="727">
        <v>0</v>
      </c>
      <c r="H552"/>
      <c r="I552" s="660" t="s">
        <v>1325</v>
      </c>
      <c r="J552" s="690" t="s">
        <v>703</v>
      </c>
      <c r="K552" s="639">
        <v>0</v>
      </c>
      <c r="L552">
        <v>0</v>
      </c>
      <c r="M552">
        <v>0</v>
      </c>
      <c r="N552" s="727">
        <v>0</v>
      </c>
      <c r="O552"/>
      <c r="P552" s="640" t="s">
        <v>1325</v>
      </c>
      <c r="Q552" s="690" t="s">
        <v>703</v>
      </c>
      <c r="R552" s="639">
        <v>0</v>
      </c>
      <c r="S552">
        <v>0</v>
      </c>
      <c r="T552">
        <v>0</v>
      </c>
      <c r="U552" s="727">
        <v>0</v>
      </c>
      <c r="V552"/>
      <c r="W552" s="666" t="s">
        <v>1325</v>
      </c>
      <c r="X552" s="690" t="s">
        <v>703</v>
      </c>
      <c r="Y552" s="639">
        <v>0</v>
      </c>
      <c r="Z552">
        <v>0</v>
      </c>
      <c r="AA552">
        <v>0</v>
      </c>
      <c r="AB552" s="727">
        <v>0</v>
      </c>
      <c r="AC552"/>
      <c r="AD552" s="672" t="s">
        <v>1325</v>
      </c>
      <c r="AE552" s="690" t="s">
        <v>703</v>
      </c>
      <c r="AF552" s="639">
        <v>0</v>
      </c>
      <c r="AG552">
        <v>0</v>
      </c>
      <c r="AH552">
        <v>0</v>
      </c>
      <c r="AI552" s="727">
        <v>0</v>
      </c>
    </row>
    <row r="553" spans="1:35" ht="13.8" thickBot="1">
      <c r="A553"/>
      <c r="B553" s="657" t="s">
        <v>1485</v>
      </c>
      <c r="C553" s="658"/>
      <c r="D553" s="608">
        <v>0</v>
      </c>
      <c r="E553" s="603">
        <v>0</v>
      </c>
      <c r="F553" s="603">
        <v>0</v>
      </c>
      <c r="G553" s="737">
        <v>0</v>
      </c>
      <c r="H553"/>
      <c r="I553" s="664" t="s">
        <v>1485</v>
      </c>
      <c r="J553" s="665"/>
      <c r="K553" s="659">
        <v>0</v>
      </c>
      <c r="L553" s="728">
        <v>0</v>
      </c>
      <c r="M553" s="728">
        <v>0</v>
      </c>
      <c r="N553" s="729">
        <v>0</v>
      </c>
      <c r="O553"/>
      <c r="P553" s="645" t="s">
        <v>1485</v>
      </c>
      <c r="Q553" s="646"/>
      <c r="R553" s="612">
        <v>0</v>
      </c>
      <c r="S553" s="604">
        <v>0</v>
      </c>
      <c r="T553" s="604">
        <v>0</v>
      </c>
      <c r="U553" s="736">
        <v>0</v>
      </c>
      <c r="V553"/>
      <c r="W553" s="670" t="s">
        <v>1485</v>
      </c>
      <c r="X553" s="671"/>
      <c r="Y553" s="613">
        <v>0</v>
      </c>
      <c r="Z553" s="605">
        <v>0</v>
      </c>
      <c r="AA553" s="605">
        <v>0</v>
      </c>
      <c r="AB553" s="738">
        <v>0</v>
      </c>
      <c r="AC553"/>
      <c r="AD553" s="676" t="s">
        <v>1485</v>
      </c>
      <c r="AE553" s="677"/>
      <c r="AF553" s="614">
        <v>0</v>
      </c>
      <c r="AG553" s="606">
        <v>0</v>
      </c>
      <c r="AH553" s="606">
        <v>0</v>
      </c>
      <c r="AI553" s="739">
        <v>0</v>
      </c>
    </row>
    <row r="554" spans="1:35">
      <c r="A554"/>
      <c r="B554" s="654" t="s">
        <v>1326</v>
      </c>
      <c r="C554" s="648" t="s">
        <v>1280</v>
      </c>
      <c r="D554" s="639">
        <v>74762507.960000351</v>
      </c>
      <c r="E554">
        <v>0</v>
      </c>
      <c r="F554">
        <v>0</v>
      </c>
      <c r="G554" s="727">
        <v>74762507.960000351</v>
      </c>
      <c r="H554"/>
      <c r="I554" s="661" t="s">
        <v>1326</v>
      </c>
      <c r="J554" s="648" t="s">
        <v>1280</v>
      </c>
      <c r="K554" s="639">
        <v>0</v>
      </c>
      <c r="L554">
        <v>0</v>
      </c>
      <c r="M554">
        <v>0</v>
      </c>
      <c r="N554" s="727">
        <v>0</v>
      </c>
      <c r="O554"/>
      <c r="P554" s="642" t="s">
        <v>1326</v>
      </c>
      <c r="Q554" s="648" t="s">
        <v>1280</v>
      </c>
      <c r="R554" s="639">
        <v>50106102.32</v>
      </c>
      <c r="S554">
        <v>0</v>
      </c>
      <c r="T554">
        <v>0</v>
      </c>
      <c r="U554" s="727">
        <v>50106102.32</v>
      </c>
      <c r="V554"/>
      <c r="W554" s="667" t="s">
        <v>1326</v>
      </c>
      <c r="X554" s="648" t="s">
        <v>1280</v>
      </c>
      <c r="Y554" s="639">
        <v>0</v>
      </c>
      <c r="Z554">
        <v>0</v>
      </c>
      <c r="AA554">
        <v>0</v>
      </c>
      <c r="AB554" s="727">
        <v>0</v>
      </c>
      <c r="AC554"/>
      <c r="AD554" s="673" t="s">
        <v>1326</v>
      </c>
      <c r="AE554" s="648" t="s">
        <v>1280</v>
      </c>
      <c r="AF554" s="639">
        <v>20046952.210000008</v>
      </c>
      <c r="AG554">
        <v>0</v>
      </c>
      <c r="AH554">
        <v>0</v>
      </c>
      <c r="AI554" s="727">
        <v>20046952.210000008</v>
      </c>
    </row>
    <row r="555" spans="1:35">
      <c r="A555"/>
      <c r="B555" s="656"/>
      <c r="C555" s="650" t="s">
        <v>1281</v>
      </c>
      <c r="D555" s="639">
        <v>0</v>
      </c>
      <c r="E555">
        <v>0</v>
      </c>
      <c r="F555">
        <v>0</v>
      </c>
      <c r="G555" s="727">
        <v>0</v>
      </c>
      <c r="H555"/>
      <c r="I555" s="663"/>
      <c r="J555" s="650" t="s">
        <v>1281</v>
      </c>
      <c r="K555" s="639">
        <v>0</v>
      </c>
      <c r="L555">
        <v>0</v>
      </c>
      <c r="M555">
        <v>0</v>
      </c>
      <c r="N555" s="727">
        <v>0</v>
      </c>
      <c r="O555"/>
      <c r="P555" s="644"/>
      <c r="Q555" s="650" t="s">
        <v>1281</v>
      </c>
      <c r="R555" s="639">
        <v>0</v>
      </c>
      <c r="S555">
        <v>0</v>
      </c>
      <c r="T555">
        <v>0</v>
      </c>
      <c r="U555" s="727">
        <v>0</v>
      </c>
      <c r="V555"/>
      <c r="W555" s="669"/>
      <c r="X555" s="650" t="s">
        <v>1281</v>
      </c>
      <c r="Y555" s="639">
        <v>0</v>
      </c>
      <c r="Z555">
        <v>0</v>
      </c>
      <c r="AA555">
        <v>0</v>
      </c>
      <c r="AB555" s="727">
        <v>0</v>
      </c>
      <c r="AC555"/>
      <c r="AD555" s="675"/>
      <c r="AE555" s="650" t="s">
        <v>1281</v>
      </c>
      <c r="AF555" s="639">
        <v>0</v>
      </c>
      <c r="AG555">
        <v>0</v>
      </c>
      <c r="AH555">
        <v>0</v>
      </c>
      <c r="AI555" s="727">
        <v>0</v>
      </c>
    </row>
    <row r="556" spans="1:35" ht="13.8" thickBot="1">
      <c r="A556"/>
      <c r="B556" s="655"/>
      <c r="C556" s="649" t="s">
        <v>1273</v>
      </c>
      <c r="D556" s="639">
        <v>0</v>
      </c>
      <c r="E556">
        <v>0</v>
      </c>
      <c r="F556">
        <v>0</v>
      </c>
      <c r="G556" s="727">
        <v>0</v>
      </c>
      <c r="H556"/>
      <c r="I556" s="662"/>
      <c r="J556" s="649" t="s">
        <v>1273</v>
      </c>
      <c r="K556" s="639">
        <v>0</v>
      </c>
      <c r="L556">
        <v>0</v>
      </c>
      <c r="M556">
        <v>0</v>
      </c>
      <c r="N556" s="727">
        <v>0</v>
      </c>
      <c r="O556"/>
      <c r="P556" s="643"/>
      <c r="Q556" s="649" t="s">
        <v>1273</v>
      </c>
      <c r="R556" s="639">
        <v>0</v>
      </c>
      <c r="S556">
        <v>0</v>
      </c>
      <c r="T556">
        <v>0</v>
      </c>
      <c r="U556" s="727">
        <v>0</v>
      </c>
      <c r="V556"/>
      <c r="W556" s="668"/>
      <c r="X556" s="649" t="s">
        <v>1273</v>
      </c>
      <c r="Y556" s="639">
        <v>0</v>
      </c>
      <c r="Z556">
        <v>0</v>
      </c>
      <c r="AA556">
        <v>0</v>
      </c>
      <c r="AB556" s="727">
        <v>0</v>
      </c>
      <c r="AC556"/>
      <c r="AD556" s="674"/>
      <c r="AE556" s="649" t="s">
        <v>1273</v>
      </c>
      <c r="AF556" s="639">
        <v>0</v>
      </c>
      <c r="AG556">
        <v>0</v>
      </c>
      <c r="AH556">
        <v>0</v>
      </c>
      <c r="AI556" s="727">
        <v>0</v>
      </c>
    </row>
    <row r="557" spans="1:35" ht="13.8" thickBot="1">
      <c r="A557"/>
      <c r="B557" s="657" t="s">
        <v>1486</v>
      </c>
      <c r="C557" s="658"/>
      <c r="D557" s="608">
        <v>74762507.960000351</v>
      </c>
      <c r="E557" s="603">
        <v>0</v>
      </c>
      <c r="F557" s="603">
        <v>0</v>
      </c>
      <c r="G557" s="737">
        <v>74762507.960000351</v>
      </c>
      <c r="H557"/>
      <c r="I557" s="664" t="s">
        <v>1486</v>
      </c>
      <c r="J557" s="665"/>
      <c r="K557" s="659">
        <v>0</v>
      </c>
      <c r="L557" s="728">
        <v>0</v>
      </c>
      <c r="M557" s="728">
        <v>0</v>
      </c>
      <c r="N557" s="729">
        <v>0</v>
      </c>
      <c r="O557"/>
      <c r="P557" s="645" t="s">
        <v>1486</v>
      </c>
      <c r="Q557" s="646"/>
      <c r="R557" s="612">
        <v>50106102.32</v>
      </c>
      <c r="S557" s="604">
        <v>0</v>
      </c>
      <c r="T557" s="604">
        <v>0</v>
      </c>
      <c r="U557" s="736">
        <v>50106102.32</v>
      </c>
      <c r="V557"/>
      <c r="W557" s="670" t="s">
        <v>1486</v>
      </c>
      <c r="X557" s="671"/>
      <c r="Y557" s="613">
        <v>0</v>
      </c>
      <c r="Z557" s="605">
        <v>0</v>
      </c>
      <c r="AA557" s="605">
        <v>0</v>
      </c>
      <c r="AB557" s="738">
        <v>0</v>
      </c>
      <c r="AC557"/>
      <c r="AD557" s="676" t="s">
        <v>1486</v>
      </c>
      <c r="AE557" s="677"/>
      <c r="AF557" s="614">
        <v>20046952.210000008</v>
      </c>
      <c r="AG557" s="606">
        <v>0</v>
      </c>
      <c r="AH557" s="606">
        <v>0</v>
      </c>
      <c r="AI557" s="739">
        <v>20046952.210000008</v>
      </c>
    </row>
    <row r="558" spans="1:35" ht="13.8" thickBot="1">
      <c r="A558"/>
      <c r="B558" s="653" t="s">
        <v>1328</v>
      </c>
      <c r="C558" s="690" t="s">
        <v>1276</v>
      </c>
      <c r="D558" s="639">
        <v>0</v>
      </c>
      <c r="E558">
        <v>0</v>
      </c>
      <c r="F558">
        <v>0</v>
      </c>
      <c r="G558" s="727">
        <v>0</v>
      </c>
      <c r="H558"/>
      <c r="I558" s="660" t="s">
        <v>1328</v>
      </c>
      <c r="J558" s="690" t="s">
        <v>1276</v>
      </c>
      <c r="K558" s="639">
        <v>0</v>
      </c>
      <c r="L558">
        <v>0</v>
      </c>
      <c r="M558">
        <v>0</v>
      </c>
      <c r="N558" s="727">
        <v>0</v>
      </c>
      <c r="O558"/>
      <c r="P558" s="640" t="s">
        <v>1328</v>
      </c>
      <c r="Q558" s="690" t="s">
        <v>1276</v>
      </c>
      <c r="R558" s="639">
        <v>0</v>
      </c>
      <c r="S558">
        <v>0</v>
      </c>
      <c r="T558">
        <v>0</v>
      </c>
      <c r="U558" s="727">
        <v>0</v>
      </c>
      <c r="V558"/>
      <c r="W558" s="666" t="s">
        <v>1328</v>
      </c>
      <c r="X558" s="690" t="s">
        <v>1276</v>
      </c>
      <c r="Y558" s="639">
        <v>0</v>
      </c>
      <c r="Z558">
        <v>0</v>
      </c>
      <c r="AA558">
        <v>0</v>
      </c>
      <c r="AB558" s="727">
        <v>0</v>
      </c>
      <c r="AC558"/>
      <c r="AD558" s="672" t="s">
        <v>1328</v>
      </c>
      <c r="AE558" s="690" t="s">
        <v>1276</v>
      </c>
      <c r="AF558" s="639">
        <v>0</v>
      </c>
      <c r="AG558">
        <v>0</v>
      </c>
      <c r="AH558">
        <v>0</v>
      </c>
      <c r="AI558" s="727">
        <v>0</v>
      </c>
    </row>
    <row r="559" spans="1:35" ht="13.8" thickBot="1">
      <c r="A559"/>
      <c r="B559" s="657" t="s">
        <v>1487</v>
      </c>
      <c r="C559" s="658"/>
      <c r="D559" s="608">
        <v>0</v>
      </c>
      <c r="E559" s="603">
        <v>0</v>
      </c>
      <c r="F559" s="603">
        <v>0</v>
      </c>
      <c r="G559" s="737">
        <v>0</v>
      </c>
      <c r="H559"/>
      <c r="I559" s="664" t="s">
        <v>1487</v>
      </c>
      <c r="J559" s="665"/>
      <c r="K559" s="659">
        <v>0</v>
      </c>
      <c r="L559" s="728">
        <v>0</v>
      </c>
      <c r="M559" s="728">
        <v>0</v>
      </c>
      <c r="N559" s="729">
        <v>0</v>
      </c>
      <c r="O559"/>
      <c r="P559" s="645" t="s">
        <v>1487</v>
      </c>
      <c r="Q559" s="646"/>
      <c r="R559" s="612">
        <v>0</v>
      </c>
      <c r="S559" s="604">
        <v>0</v>
      </c>
      <c r="T559" s="604">
        <v>0</v>
      </c>
      <c r="U559" s="736">
        <v>0</v>
      </c>
      <c r="V559"/>
      <c r="W559" s="670" t="s">
        <v>1487</v>
      </c>
      <c r="X559" s="671"/>
      <c r="Y559" s="613">
        <v>0</v>
      </c>
      <c r="Z559" s="605">
        <v>0</v>
      </c>
      <c r="AA559" s="605">
        <v>0</v>
      </c>
      <c r="AB559" s="738">
        <v>0</v>
      </c>
      <c r="AC559"/>
      <c r="AD559" s="676" t="s">
        <v>1487</v>
      </c>
      <c r="AE559" s="677"/>
      <c r="AF559" s="614">
        <v>0</v>
      </c>
      <c r="AG559" s="606">
        <v>0</v>
      </c>
      <c r="AH559" s="606">
        <v>0</v>
      </c>
      <c r="AI559" s="739">
        <v>0</v>
      </c>
    </row>
    <row r="560" spans="1:35" ht="13.8" thickBot="1">
      <c r="A560"/>
      <c r="B560" s="653" t="s">
        <v>1342</v>
      </c>
      <c r="C560" t="s">
        <v>1285</v>
      </c>
      <c r="D560" s="639">
        <v>0</v>
      </c>
      <c r="E560">
        <v>0</v>
      </c>
      <c r="F560">
        <v>0</v>
      </c>
      <c r="G560" s="727">
        <v>0</v>
      </c>
      <c r="H560"/>
      <c r="I560" s="660" t="s">
        <v>1342</v>
      </c>
      <c r="J560" t="s">
        <v>1285</v>
      </c>
      <c r="K560" s="639">
        <v>0</v>
      </c>
      <c r="L560">
        <v>0</v>
      </c>
      <c r="M560">
        <v>0</v>
      </c>
      <c r="N560" s="727">
        <v>0</v>
      </c>
      <c r="O560"/>
      <c r="P560" s="640" t="s">
        <v>1342</v>
      </c>
      <c r="Q560" t="s">
        <v>1285</v>
      </c>
      <c r="R560" s="639">
        <v>0</v>
      </c>
      <c r="S560">
        <v>0</v>
      </c>
      <c r="T560">
        <v>0</v>
      </c>
      <c r="U560" s="727">
        <v>0</v>
      </c>
      <c r="V560"/>
      <c r="W560" s="666" t="s">
        <v>1342</v>
      </c>
      <c r="X560" t="s">
        <v>1285</v>
      </c>
      <c r="Y560" s="639">
        <v>0</v>
      </c>
      <c r="Z560">
        <v>0</v>
      </c>
      <c r="AA560">
        <v>0</v>
      </c>
      <c r="AB560" s="727">
        <v>0</v>
      </c>
      <c r="AC560"/>
      <c r="AD560" s="672" t="s">
        <v>1342</v>
      </c>
      <c r="AE560" t="s">
        <v>1285</v>
      </c>
      <c r="AF560" s="639">
        <v>0</v>
      </c>
      <c r="AG560">
        <v>0</v>
      </c>
      <c r="AH560">
        <v>0</v>
      </c>
      <c r="AI560" s="727">
        <v>0</v>
      </c>
    </row>
    <row r="561" spans="1:35" ht="13.8" thickBot="1">
      <c r="A561"/>
      <c r="B561" s="657" t="s">
        <v>1488</v>
      </c>
      <c r="C561" s="658"/>
      <c r="D561" s="608">
        <v>0</v>
      </c>
      <c r="E561" s="603">
        <v>0</v>
      </c>
      <c r="F561" s="603">
        <v>0</v>
      </c>
      <c r="G561" s="737">
        <v>0</v>
      </c>
      <c r="H561"/>
      <c r="I561" s="664" t="s">
        <v>1488</v>
      </c>
      <c r="J561" s="665"/>
      <c r="K561" s="659">
        <v>0</v>
      </c>
      <c r="L561" s="728">
        <v>0</v>
      </c>
      <c r="M561" s="728">
        <v>0</v>
      </c>
      <c r="N561" s="729">
        <v>0</v>
      </c>
      <c r="O561"/>
      <c r="P561" s="645" t="s">
        <v>1488</v>
      </c>
      <c r="Q561" s="646"/>
      <c r="R561" s="612">
        <v>0</v>
      </c>
      <c r="S561" s="604">
        <v>0</v>
      </c>
      <c r="T561" s="604">
        <v>0</v>
      </c>
      <c r="U561" s="736">
        <v>0</v>
      </c>
      <c r="V561"/>
      <c r="W561" s="670" t="s">
        <v>1488</v>
      </c>
      <c r="X561" s="671"/>
      <c r="Y561" s="613">
        <v>0</v>
      </c>
      <c r="Z561" s="605">
        <v>0</v>
      </c>
      <c r="AA561" s="605">
        <v>0</v>
      </c>
      <c r="AB561" s="738">
        <v>0</v>
      </c>
      <c r="AC561"/>
      <c r="AD561" s="676" t="s">
        <v>1488</v>
      </c>
      <c r="AE561" s="677"/>
      <c r="AF561" s="614">
        <v>0</v>
      </c>
      <c r="AG561" s="606">
        <v>0</v>
      </c>
      <c r="AH561" s="606">
        <v>0</v>
      </c>
      <c r="AI561" s="739">
        <v>0</v>
      </c>
    </row>
    <row r="562" spans="1:35" ht="13.8" thickBot="1">
      <c r="A562"/>
      <c r="B562" s="653" t="s">
        <v>1329</v>
      </c>
      <c r="C562" t="s">
        <v>1492</v>
      </c>
      <c r="D562" s="639">
        <v>0</v>
      </c>
      <c r="E562">
        <v>0</v>
      </c>
      <c r="F562">
        <v>0</v>
      </c>
      <c r="G562" s="727">
        <v>0</v>
      </c>
      <c r="H562"/>
      <c r="I562" s="660" t="s">
        <v>1329</v>
      </c>
      <c r="J562" t="s">
        <v>1492</v>
      </c>
      <c r="K562" s="639">
        <v>0</v>
      </c>
      <c r="L562">
        <v>0</v>
      </c>
      <c r="M562">
        <v>0</v>
      </c>
      <c r="N562" s="727">
        <v>0</v>
      </c>
      <c r="O562"/>
      <c r="P562" s="640" t="s">
        <v>1329</v>
      </c>
      <c r="Q562" t="s">
        <v>1492</v>
      </c>
      <c r="R562" s="639">
        <v>0</v>
      </c>
      <c r="S562">
        <v>0</v>
      </c>
      <c r="T562">
        <v>0</v>
      </c>
      <c r="U562" s="727">
        <v>0</v>
      </c>
      <c r="V562"/>
      <c r="W562" s="666" t="s">
        <v>1329</v>
      </c>
      <c r="X562" t="s">
        <v>1492</v>
      </c>
      <c r="Y562" s="639">
        <v>0</v>
      </c>
      <c r="Z562">
        <v>0</v>
      </c>
      <c r="AA562">
        <v>0</v>
      </c>
      <c r="AB562" s="727">
        <v>0</v>
      </c>
      <c r="AC562"/>
      <c r="AD562" s="672" t="s">
        <v>1329</v>
      </c>
      <c r="AE562" t="s">
        <v>1492</v>
      </c>
      <c r="AF562" s="639">
        <v>0</v>
      </c>
      <c r="AG562">
        <v>0</v>
      </c>
      <c r="AH562">
        <v>0</v>
      </c>
      <c r="AI562" s="727">
        <v>0</v>
      </c>
    </row>
    <row r="563" spans="1:35" ht="13.8" thickBot="1">
      <c r="A563"/>
      <c r="B563" s="657" t="s">
        <v>1489</v>
      </c>
      <c r="C563" s="658"/>
      <c r="D563" s="608">
        <v>0</v>
      </c>
      <c r="E563" s="603">
        <v>0</v>
      </c>
      <c r="F563" s="603">
        <v>0</v>
      </c>
      <c r="G563" s="737">
        <v>0</v>
      </c>
      <c r="H563"/>
      <c r="I563" s="664" t="s">
        <v>1489</v>
      </c>
      <c r="J563" s="665"/>
      <c r="K563" s="659">
        <v>0</v>
      </c>
      <c r="L563" s="728">
        <v>0</v>
      </c>
      <c r="M563" s="728">
        <v>0</v>
      </c>
      <c r="N563" s="729">
        <v>0</v>
      </c>
      <c r="O563"/>
      <c r="P563" s="645" t="s">
        <v>1489</v>
      </c>
      <c r="Q563" s="646"/>
      <c r="R563" s="612">
        <v>0</v>
      </c>
      <c r="S563" s="604">
        <v>0</v>
      </c>
      <c r="T563" s="604">
        <v>0</v>
      </c>
      <c r="U563" s="736">
        <v>0</v>
      </c>
      <c r="V563"/>
      <c r="W563" s="670" t="s">
        <v>1489</v>
      </c>
      <c r="X563" s="671"/>
      <c r="Y563" s="613">
        <v>0</v>
      </c>
      <c r="Z563" s="605">
        <v>0</v>
      </c>
      <c r="AA563" s="605">
        <v>0</v>
      </c>
      <c r="AB563" s="738">
        <v>0</v>
      </c>
      <c r="AC563"/>
      <c r="AD563" s="676" t="s">
        <v>1489</v>
      </c>
      <c r="AE563" s="677"/>
      <c r="AF563" s="614">
        <v>0</v>
      </c>
      <c r="AG563" s="606">
        <v>0</v>
      </c>
      <c r="AH563" s="606">
        <v>0</v>
      </c>
      <c r="AI563" s="739">
        <v>0</v>
      </c>
    </row>
    <row r="564" spans="1:35" ht="13.8" thickBot="1">
      <c r="A564"/>
      <c r="B564" s="653" t="s">
        <v>1343</v>
      </c>
      <c r="C564" t="s">
        <v>1286</v>
      </c>
      <c r="D564" s="639">
        <v>0</v>
      </c>
      <c r="E564">
        <v>0</v>
      </c>
      <c r="F564">
        <v>0</v>
      </c>
      <c r="G564" s="727">
        <v>0</v>
      </c>
      <c r="H564"/>
      <c r="I564" s="660" t="s">
        <v>1343</v>
      </c>
      <c r="J564" t="s">
        <v>1286</v>
      </c>
      <c r="K564" s="639">
        <v>0</v>
      </c>
      <c r="L564">
        <v>0</v>
      </c>
      <c r="M564">
        <v>0</v>
      </c>
      <c r="N564" s="727">
        <v>0</v>
      </c>
      <c r="O564"/>
      <c r="P564" s="640" t="s">
        <v>1343</v>
      </c>
      <c r="Q564" t="s">
        <v>1286</v>
      </c>
      <c r="R564" s="639">
        <v>0</v>
      </c>
      <c r="S564">
        <v>0</v>
      </c>
      <c r="T564">
        <v>0</v>
      </c>
      <c r="U564" s="727">
        <v>0</v>
      </c>
      <c r="V564"/>
      <c r="W564" s="666" t="s">
        <v>1343</v>
      </c>
      <c r="X564" t="s">
        <v>1286</v>
      </c>
      <c r="Y564" s="639">
        <v>0</v>
      </c>
      <c r="Z564">
        <v>0</v>
      </c>
      <c r="AA564">
        <v>0</v>
      </c>
      <c r="AB564" s="727">
        <v>0</v>
      </c>
      <c r="AC564"/>
      <c r="AD564" s="672" t="s">
        <v>1343</v>
      </c>
      <c r="AE564" t="s">
        <v>1286</v>
      </c>
      <c r="AF564" s="639">
        <v>0</v>
      </c>
      <c r="AG564">
        <v>0</v>
      </c>
      <c r="AH564">
        <v>0</v>
      </c>
      <c r="AI564" s="727">
        <v>0</v>
      </c>
    </row>
    <row r="565" spans="1:35" ht="13.8" thickBot="1">
      <c r="A565"/>
      <c r="B565" s="657" t="s">
        <v>1490</v>
      </c>
      <c r="C565" s="658"/>
      <c r="D565" s="608">
        <v>0</v>
      </c>
      <c r="E565" s="603">
        <v>0</v>
      </c>
      <c r="F565" s="603">
        <v>0</v>
      </c>
      <c r="G565" s="737">
        <v>0</v>
      </c>
      <c r="H565"/>
      <c r="I565" s="664" t="s">
        <v>1490</v>
      </c>
      <c r="J565" s="665"/>
      <c r="K565" s="659">
        <v>0</v>
      </c>
      <c r="L565" s="728">
        <v>0</v>
      </c>
      <c r="M565" s="728">
        <v>0</v>
      </c>
      <c r="N565" s="729">
        <v>0</v>
      </c>
      <c r="O565"/>
      <c r="P565" s="645" t="s">
        <v>1490</v>
      </c>
      <c r="Q565" s="646"/>
      <c r="R565" s="612">
        <v>0</v>
      </c>
      <c r="S565" s="604">
        <v>0</v>
      </c>
      <c r="T565" s="604">
        <v>0</v>
      </c>
      <c r="U565" s="736">
        <v>0</v>
      </c>
      <c r="V565"/>
      <c r="W565" s="670" t="s">
        <v>1490</v>
      </c>
      <c r="X565" s="671"/>
      <c r="Y565" s="613">
        <v>0</v>
      </c>
      <c r="Z565" s="605">
        <v>0</v>
      </c>
      <c r="AA565" s="605">
        <v>0</v>
      </c>
      <c r="AB565" s="738">
        <v>0</v>
      </c>
      <c r="AC565"/>
      <c r="AD565" s="676" t="s">
        <v>1490</v>
      </c>
      <c r="AE565" s="677"/>
      <c r="AF565" s="614">
        <v>0</v>
      </c>
      <c r="AG565" s="606">
        <v>0</v>
      </c>
      <c r="AH565" s="606">
        <v>0</v>
      </c>
      <c r="AI565" s="739">
        <v>0</v>
      </c>
    </row>
    <row r="566" spans="1:35" ht="13.8" thickBot="1">
      <c r="A566"/>
      <c r="B566" s="653" t="s">
        <v>1341</v>
      </c>
      <c r="C566" t="s">
        <v>1284</v>
      </c>
      <c r="D566" s="639">
        <v>0</v>
      </c>
      <c r="E566">
        <v>0</v>
      </c>
      <c r="F566">
        <v>0</v>
      </c>
      <c r="G566" s="727">
        <v>0</v>
      </c>
      <c r="H566"/>
      <c r="I566" s="660" t="s">
        <v>1341</v>
      </c>
      <c r="J566" t="s">
        <v>1284</v>
      </c>
      <c r="K566" s="639">
        <v>0</v>
      </c>
      <c r="L566">
        <v>0</v>
      </c>
      <c r="M566">
        <v>0</v>
      </c>
      <c r="N566" s="727">
        <v>0</v>
      </c>
      <c r="O566"/>
      <c r="P566" s="640" t="s">
        <v>1341</v>
      </c>
      <c r="Q566" t="s">
        <v>1284</v>
      </c>
      <c r="R566" s="639">
        <v>0</v>
      </c>
      <c r="S566">
        <v>0</v>
      </c>
      <c r="T566">
        <v>0</v>
      </c>
      <c r="U566" s="727">
        <v>0</v>
      </c>
      <c r="V566"/>
      <c r="W566" s="666" t="s">
        <v>1341</v>
      </c>
      <c r="X566" t="s">
        <v>1284</v>
      </c>
      <c r="Y566" s="639">
        <v>0</v>
      </c>
      <c r="Z566">
        <v>0</v>
      </c>
      <c r="AA566">
        <v>0</v>
      </c>
      <c r="AB566" s="727">
        <v>0</v>
      </c>
      <c r="AC566"/>
      <c r="AD566" s="672" t="s">
        <v>1341</v>
      </c>
      <c r="AE566" t="s">
        <v>1284</v>
      </c>
      <c r="AF566" s="639">
        <v>0</v>
      </c>
      <c r="AG566">
        <v>0</v>
      </c>
      <c r="AH566">
        <v>0</v>
      </c>
      <c r="AI566" s="727">
        <v>0</v>
      </c>
    </row>
    <row r="567" spans="1:35" ht="13.8" thickBot="1">
      <c r="A567"/>
      <c r="B567" s="657" t="s">
        <v>1491</v>
      </c>
      <c r="C567" s="658"/>
      <c r="D567" s="608">
        <v>0</v>
      </c>
      <c r="E567" s="603">
        <v>0</v>
      </c>
      <c r="F567" s="603">
        <v>0</v>
      </c>
      <c r="G567" s="737">
        <v>0</v>
      </c>
      <c r="H567"/>
      <c r="I567" s="664" t="s">
        <v>1491</v>
      </c>
      <c r="J567" s="665"/>
      <c r="K567" s="659">
        <v>0</v>
      </c>
      <c r="L567" s="728">
        <v>0</v>
      </c>
      <c r="M567" s="728">
        <v>0</v>
      </c>
      <c r="N567" s="729">
        <v>0</v>
      </c>
      <c r="O567"/>
      <c r="P567" s="645" t="s">
        <v>1491</v>
      </c>
      <c r="Q567" s="646"/>
      <c r="R567" s="612">
        <v>0</v>
      </c>
      <c r="S567" s="604">
        <v>0</v>
      </c>
      <c r="T567" s="604">
        <v>0</v>
      </c>
      <c r="U567" s="736">
        <v>0</v>
      </c>
      <c r="V567"/>
      <c r="W567" s="670" t="s">
        <v>1491</v>
      </c>
      <c r="X567" s="671"/>
      <c r="Y567" s="613">
        <v>0</v>
      </c>
      <c r="Z567" s="605">
        <v>0</v>
      </c>
      <c r="AA567" s="605">
        <v>0</v>
      </c>
      <c r="AB567" s="738">
        <v>0</v>
      </c>
      <c r="AC567"/>
      <c r="AD567" s="676" t="s">
        <v>1491</v>
      </c>
      <c r="AE567" s="677"/>
      <c r="AF567" s="614">
        <v>0</v>
      </c>
      <c r="AG567" s="606">
        <v>0</v>
      </c>
      <c r="AH567" s="606">
        <v>0</v>
      </c>
      <c r="AI567" s="739">
        <v>0</v>
      </c>
    </row>
    <row r="568" spans="1:35" ht="13.8" thickBot="1">
      <c r="A568"/>
      <c r="B568" s="653" t="s">
        <v>1344</v>
      </c>
      <c r="C568" t="s">
        <v>1287</v>
      </c>
      <c r="D568" s="639">
        <v>0</v>
      </c>
      <c r="E568">
        <v>0</v>
      </c>
      <c r="F568">
        <v>0</v>
      </c>
      <c r="G568" s="727">
        <v>0</v>
      </c>
      <c r="H568"/>
      <c r="I568" s="660" t="s">
        <v>1344</v>
      </c>
      <c r="J568" t="s">
        <v>1287</v>
      </c>
      <c r="K568" s="639">
        <v>0</v>
      </c>
      <c r="L568">
        <v>0</v>
      </c>
      <c r="M568">
        <v>0</v>
      </c>
      <c r="N568" s="727">
        <v>0</v>
      </c>
      <c r="O568"/>
      <c r="P568" s="640" t="s">
        <v>1344</v>
      </c>
      <c r="Q568" t="s">
        <v>1287</v>
      </c>
      <c r="R568" s="639">
        <v>0</v>
      </c>
      <c r="S568">
        <v>0</v>
      </c>
      <c r="T568">
        <v>0</v>
      </c>
      <c r="U568" s="727">
        <v>0</v>
      </c>
      <c r="V568"/>
      <c r="W568" s="666" t="s">
        <v>1344</v>
      </c>
      <c r="X568" t="s">
        <v>1287</v>
      </c>
      <c r="Y568" s="639">
        <v>0</v>
      </c>
      <c r="Z568">
        <v>0</v>
      </c>
      <c r="AA568">
        <v>0</v>
      </c>
      <c r="AB568" s="727">
        <v>0</v>
      </c>
      <c r="AC568"/>
      <c r="AD568" s="672" t="s">
        <v>1344</v>
      </c>
      <c r="AE568" t="s">
        <v>1287</v>
      </c>
      <c r="AF568" s="639">
        <v>0</v>
      </c>
      <c r="AG568">
        <v>0</v>
      </c>
      <c r="AH568">
        <v>0</v>
      </c>
      <c r="AI568" s="727">
        <v>0</v>
      </c>
    </row>
    <row r="569" spans="1:35" ht="13.8" thickBot="1">
      <c r="A569"/>
      <c r="B569" s="657" t="s">
        <v>1493</v>
      </c>
      <c r="C569" s="658"/>
      <c r="D569" s="608">
        <v>0</v>
      </c>
      <c r="E569" s="603">
        <v>0</v>
      </c>
      <c r="F569" s="603">
        <v>0</v>
      </c>
      <c r="G569" s="737">
        <v>0</v>
      </c>
      <c r="H569"/>
      <c r="I569" s="664" t="s">
        <v>1493</v>
      </c>
      <c r="J569" s="665"/>
      <c r="K569" s="659">
        <v>0</v>
      </c>
      <c r="L569" s="728">
        <v>0</v>
      </c>
      <c r="M569" s="728">
        <v>0</v>
      </c>
      <c r="N569" s="729">
        <v>0</v>
      </c>
      <c r="O569"/>
      <c r="P569" s="645" t="s">
        <v>1493</v>
      </c>
      <c r="Q569" s="646"/>
      <c r="R569" s="612">
        <v>0</v>
      </c>
      <c r="S569" s="604">
        <v>0</v>
      </c>
      <c r="T569" s="604">
        <v>0</v>
      </c>
      <c r="U569" s="736">
        <v>0</v>
      </c>
      <c r="V569"/>
      <c r="W569" s="670" t="s">
        <v>1493</v>
      </c>
      <c r="X569" s="671"/>
      <c r="Y569" s="613">
        <v>0</v>
      </c>
      <c r="Z569" s="605">
        <v>0</v>
      </c>
      <c r="AA569" s="605">
        <v>0</v>
      </c>
      <c r="AB569" s="738">
        <v>0</v>
      </c>
      <c r="AC569"/>
      <c r="AD569" s="676" t="s">
        <v>1493</v>
      </c>
      <c r="AE569" s="677"/>
      <c r="AF569" s="614">
        <v>0</v>
      </c>
      <c r="AG569" s="606">
        <v>0</v>
      </c>
      <c r="AH569" s="606">
        <v>0</v>
      </c>
      <c r="AI569" s="739">
        <v>0</v>
      </c>
    </row>
    <row r="570" spans="1:35" ht="13.8" thickBot="1">
      <c r="A570"/>
      <c r="B570" s="653" t="s">
        <v>1330</v>
      </c>
      <c r="C570" t="s">
        <v>1003</v>
      </c>
      <c r="D570" s="639">
        <v>0</v>
      </c>
      <c r="E570">
        <v>0</v>
      </c>
      <c r="F570">
        <v>0</v>
      </c>
      <c r="G570" s="727">
        <v>0</v>
      </c>
      <c r="H570"/>
      <c r="I570" s="660" t="s">
        <v>1330</v>
      </c>
      <c r="J570" t="s">
        <v>1003</v>
      </c>
      <c r="K570" s="639">
        <v>0</v>
      </c>
      <c r="L570">
        <v>0</v>
      </c>
      <c r="M570">
        <v>0</v>
      </c>
      <c r="N570" s="727">
        <v>0</v>
      </c>
      <c r="O570"/>
      <c r="P570" s="640" t="s">
        <v>1330</v>
      </c>
      <c r="Q570" t="s">
        <v>1003</v>
      </c>
      <c r="R570" s="639">
        <v>0</v>
      </c>
      <c r="S570">
        <v>0</v>
      </c>
      <c r="T570">
        <v>0</v>
      </c>
      <c r="U570" s="727">
        <v>0</v>
      </c>
      <c r="V570"/>
      <c r="W570" s="666" t="s">
        <v>1330</v>
      </c>
      <c r="X570" t="s">
        <v>1003</v>
      </c>
      <c r="Y570" s="639">
        <v>0</v>
      </c>
      <c r="Z570">
        <v>0</v>
      </c>
      <c r="AA570">
        <v>0</v>
      </c>
      <c r="AB570" s="727">
        <v>0</v>
      </c>
      <c r="AC570"/>
      <c r="AD570" s="672" t="s">
        <v>1330</v>
      </c>
      <c r="AE570" t="s">
        <v>1003</v>
      </c>
      <c r="AF570" s="639">
        <v>13500</v>
      </c>
      <c r="AG570">
        <v>0</v>
      </c>
      <c r="AH570">
        <v>0</v>
      </c>
      <c r="AI570" s="727">
        <v>13500</v>
      </c>
    </row>
    <row r="571" spans="1:35" ht="13.8" thickBot="1">
      <c r="A571"/>
      <c r="B571" s="657" t="s">
        <v>1494</v>
      </c>
      <c r="C571" s="658"/>
      <c r="D571" s="608">
        <v>0</v>
      </c>
      <c r="E571" s="603">
        <v>0</v>
      </c>
      <c r="F571" s="603">
        <v>0</v>
      </c>
      <c r="G571" s="737">
        <v>0</v>
      </c>
      <c r="H571"/>
      <c r="I571" s="664" t="s">
        <v>1494</v>
      </c>
      <c r="J571" s="665"/>
      <c r="K571" s="659">
        <v>0</v>
      </c>
      <c r="L571" s="728">
        <v>0</v>
      </c>
      <c r="M571" s="728">
        <v>0</v>
      </c>
      <c r="N571" s="729">
        <v>0</v>
      </c>
      <c r="O571"/>
      <c r="P571" s="645" t="s">
        <v>1494</v>
      </c>
      <c r="Q571" s="646"/>
      <c r="R571" s="612">
        <v>0</v>
      </c>
      <c r="S571" s="604">
        <v>0</v>
      </c>
      <c r="T571" s="604">
        <v>0</v>
      </c>
      <c r="U571" s="736">
        <v>0</v>
      </c>
      <c r="V571"/>
      <c r="W571" s="670" t="s">
        <v>1494</v>
      </c>
      <c r="X571" s="671"/>
      <c r="Y571" s="613">
        <v>0</v>
      </c>
      <c r="Z571" s="605">
        <v>0</v>
      </c>
      <c r="AA571" s="605">
        <v>0</v>
      </c>
      <c r="AB571" s="738">
        <v>0</v>
      </c>
      <c r="AC571"/>
      <c r="AD571" s="676" t="s">
        <v>1494</v>
      </c>
      <c r="AE571" s="677"/>
      <c r="AF571" s="614">
        <v>13500</v>
      </c>
      <c r="AG571" s="606">
        <v>0</v>
      </c>
      <c r="AH571" s="606">
        <v>0</v>
      </c>
      <c r="AI571" s="739">
        <v>13500</v>
      </c>
    </row>
    <row r="572" spans="1:35" ht="13.8" thickBot="1">
      <c r="A572"/>
      <c r="B572" s="653" t="s">
        <v>1331</v>
      </c>
      <c r="C572" t="s">
        <v>1274</v>
      </c>
      <c r="D572" s="639">
        <v>0</v>
      </c>
      <c r="E572">
        <v>0</v>
      </c>
      <c r="F572">
        <v>0</v>
      </c>
      <c r="G572" s="727">
        <v>0</v>
      </c>
      <c r="H572"/>
      <c r="I572" s="660" t="s">
        <v>1331</v>
      </c>
      <c r="J572" t="s">
        <v>1274</v>
      </c>
      <c r="K572" s="639">
        <v>0</v>
      </c>
      <c r="L572">
        <v>0</v>
      </c>
      <c r="M572">
        <v>0</v>
      </c>
      <c r="N572" s="727">
        <v>0</v>
      </c>
      <c r="O572"/>
      <c r="P572" s="640" t="s">
        <v>1331</v>
      </c>
      <c r="Q572" t="s">
        <v>1274</v>
      </c>
      <c r="R572" s="639">
        <v>0</v>
      </c>
      <c r="S572">
        <v>0</v>
      </c>
      <c r="T572">
        <v>0</v>
      </c>
      <c r="U572" s="727">
        <v>0</v>
      </c>
      <c r="V572"/>
      <c r="W572" s="666" t="s">
        <v>1331</v>
      </c>
      <c r="X572" t="s">
        <v>1274</v>
      </c>
      <c r="Y572" s="639">
        <v>0</v>
      </c>
      <c r="Z572">
        <v>0</v>
      </c>
      <c r="AA572">
        <v>0</v>
      </c>
      <c r="AB572" s="727">
        <v>0</v>
      </c>
      <c r="AC572"/>
      <c r="AD572" s="672" t="s">
        <v>1331</v>
      </c>
      <c r="AE572" t="s">
        <v>1274</v>
      </c>
      <c r="AF572" s="639">
        <v>0</v>
      </c>
      <c r="AG572">
        <v>0</v>
      </c>
      <c r="AH572">
        <v>0</v>
      </c>
      <c r="AI572" s="727">
        <v>0</v>
      </c>
    </row>
    <row r="573" spans="1:35" ht="13.8" thickBot="1">
      <c r="A573"/>
      <c r="B573" s="657" t="s">
        <v>1495</v>
      </c>
      <c r="C573" s="658"/>
      <c r="D573" s="608">
        <v>0</v>
      </c>
      <c r="E573" s="603">
        <v>0</v>
      </c>
      <c r="F573" s="603">
        <v>0</v>
      </c>
      <c r="G573" s="737">
        <v>0</v>
      </c>
      <c r="H573"/>
      <c r="I573" s="664" t="s">
        <v>1495</v>
      </c>
      <c r="J573" s="665"/>
      <c r="K573" s="659">
        <v>0</v>
      </c>
      <c r="L573" s="728">
        <v>0</v>
      </c>
      <c r="M573" s="728">
        <v>0</v>
      </c>
      <c r="N573" s="729">
        <v>0</v>
      </c>
      <c r="O573"/>
      <c r="P573" s="645" t="s">
        <v>1495</v>
      </c>
      <c r="Q573" s="646"/>
      <c r="R573" s="612">
        <v>0</v>
      </c>
      <c r="S573" s="604">
        <v>0</v>
      </c>
      <c r="T573" s="604">
        <v>0</v>
      </c>
      <c r="U573" s="736">
        <v>0</v>
      </c>
      <c r="V573"/>
      <c r="W573" s="670" t="s">
        <v>1495</v>
      </c>
      <c r="X573" s="671"/>
      <c r="Y573" s="613">
        <v>0</v>
      </c>
      <c r="Z573" s="605">
        <v>0</v>
      </c>
      <c r="AA573" s="605">
        <v>0</v>
      </c>
      <c r="AB573" s="738">
        <v>0</v>
      </c>
      <c r="AC573"/>
      <c r="AD573" s="676" t="s">
        <v>1495</v>
      </c>
      <c r="AE573" s="677"/>
      <c r="AF573" s="614">
        <v>0</v>
      </c>
      <c r="AG573" s="606">
        <v>0</v>
      </c>
      <c r="AH573" s="606">
        <v>0</v>
      </c>
      <c r="AI573" s="739">
        <v>0</v>
      </c>
    </row>
    <row r="574" spans="1:35" ht="13.8" thickBot="1">
      <c r="A574"/>
      <c r="B574" s="654" t="s">
        <v>1332</v>
      </c>
      <c r="C574" t="s">
        <v>661</v>
      </c>
      <c r="D574" s="639">
        <v>2859314.43</v>
      </c>
      <c r="E574">
        <v>0</v>
      </c>
      <c r="F574">
        <v>0</v>
      </c>
      <c r="G574" s="727">
        <v>2859314.43</v>
      </c>
      <c r="H574"/>
      <c r="I574" s="661" t="s">
        <v>1332</v>
      </c>
      <c r="J574" t="s">
        <v>661</v>
      </c>
      <c r="K574" s="639">
        <v>0</v>
      </c>
      <c r="L574">
        <v>0</v>
      </c>
      <c r="M574">
        <v>0</v>
      </c>
      <c r="N574" s="727">
        <v>0</v>
      </c>
      <c r="O574"/>
      <c r="P574" s="642" t="s">
        <v>1332</v>
      </c>
      <c r="Q574" t="s">
        <v>661</v>
      </c>
      <c r="R574" s="639">
        <v>0</v>
      </c>
      <c r="S574">
        <v>0</v>
      </c>
      <c r="T574">
        <v>0</v>
      </c>
      <c r="U574" s="727">
        <v>0</v>
      </c>
      <c r="V574"/>
      <c r="W574" s="667" t="s">
        <v>1332</v>
      </c>
      <c r="X574" t="s">
        <v>661</v>
      </c>
      <c r="Y574" s="639">
        <v>0</v>
      </c>
      <c r="Z574">
        <v>0</v>
      </c>
      <c r="AA574">
        <v>0</v>
      </c>
      <c r="AB574" s="727">
        <v>0</v>
      </c>
      <c r="AC574"/>
      <c r="AD574" s="673" t="s">
        <v>1332</v>
      </c>
      <c r="AE574" t="s">
        <v>661</v>
      </c>
      <c r="AF574" s="639">
        <v>0</v>
      </c>
      <c r="AG574">
        <v>0</v>
      </c>
      <c r="AH574">
        <v>0</v>
      </c>
      <c r="AI574" s="727">
        <v>0</v>
      </c>
    </row>
    <row r="575" spans="1:35" ht="13.8" thickBot="1">
      <c r="A575"/>
      <c r="B575" s="655"/>
      <c r="C575" s="690" t="s">
        <v>653</v>
      </c>
      <c r="D575" s="639">
        <v>2208.41</v>
      </c>
      <c r="E575">
        <v>0</v>
      </c>
      <c r="F575">
        <v>0</v>
      </c>
      <c r="G575" s="727">
        <v>2208.41</v>
      </c>
      <c r="H575"/>
      <c r="I575" s="662"/>
      <c r="J575" s="690" t="s">
        <v>653</v>
      </c>
      <c r="K575" s="639">
        <v>0</v>
      </c>
      <c r="L575">
        <v>0</v>
      </c>
      <c r="M575">
        <v>0</v>
      </c>
      <c r="N575" s="727">
        <v>0</v>
      </c>
      <c r="O575"/>
      <c r="P575" s="643"/>
      <c r="Q575" s="690" t="s">
        <v>653</v>
      </c>
      <c r="R575" s="639">
        <v>0</v>
      </c>
      <c r="S575">
        <v>0</v>
      </c>
      <c r="T575">
        <v>0</v>
      </c>
      <c r="U575" s="727">
        <v>0</v>
      </c>
      <c r="V575"/>
      <c r="W575" s="668"/>
      <c r="X575" s="690" t="s">
        <v>653</v>
      </c>
      <c r="Y575" s="639">
        <v>0</v>
      </c>
      <c r="Z575">
        <v>0</v>
      </c>
      <c r="AA575">
        <v>0</v>
      </c>
      <c r="AB575" s="727">
        <v>0</v>
      </c>
      <c r="AC575"/>
      <c r="AD575" s="674"/>
      <c r="AE575" s="690" t="s">
        <v>653</v>
      </c>
      <c r="AF575" s="639">
        <v>0</v>
      </c>
      <c r="AG575">
        <v>0</v>
      </c>
      <c r="AH575">
        <v>0</v>
      </c>
      <c r="AI575" s="727">
        <v>0</v>
      </c>
    </row>
    <row r="576" spans="1:35" ht="13.8" thickBot="1">
      <c r="A576"/>
      <c r="B576" s="657" t="s">
        <v>1496</v>
      </c>
      <c r="C576" s="658"/>
      <c r="D576" s="608">
        <v>2861522.8400000003</v>
      </c>
      <c r="E576" s="603">
        <v>0</v>
      </c>
      <c r="F576" s="603">
        <v>0</v>
      </c>
      <c r="G576" s="737">
        <v>2861522.8400000003</v>
      </c>
      <c r="H576"/>
      <c r="I576" s="664" t="s">
        <v>1496</v>
      </c>
      <c r="J576" s="665"/>
      <c r="K576" s="659">
        <v>0</v>
      </c>
      <c r="L576" s="728">
        <v>0</v>
      </c>
      <c r="M576" s="728">
        <v>0</v>
      </c>
      <c r="N576" s="729">
        <v>0</v>
      </c>
      <c r="O576"/>
      <c r="P576" s="645" t="s">
        <v>1496</v>
      </c>
      <c r="Q576" s="646"/>
      <c r="R576" s="612">
        <v>0</v>
      </c>
      <c r="S576" s="604">
        <v>0</v>
      </c>
      <c r="T576" s="604">
        <v>0</v>
      </c>
      <c r="U576" s="736">
        <v>0</v>
      </c>
      <c r="V576"/>
      <c r="W576" s="670" t="s">
        <v>1496</v>
      </c>
      <c r="X576" s="671"/>
      <c r="Y576" s="613">
        <v>0</v>
      </c>
      <c r="Z576" s="605">
        <v>0</v>
      </c>
      <c r="AA576" s="605">
        <v>0</v>
      </c>
      <c r="AB576" s="738">
        <v>0</v>
      </c>
      <c r="AC576"/>
      <c r="AD576" s="676" t="s">
        <v>1496</v>
      </c>
      <c r="AE576" s="677"/>
      <c r="AF576" s="614">
        <v>0</v>
      </c>
      <c r="AG576" s="606">
        <v>0</v>
      </c>
      <c r="AH576" s="606">
        <v>0</v>
      </c>
      <c r="AI576" s="739">
        <v>0</v>
      </c>
    </row>
    <row r="577" spans="1:35" ht="13.8" thickBot="1">
      <c r="A577"/>
      <c r="B577" s="653" t="s">
        <v>1333</v>
      </c>
      <c r="C577" t="s">
        <v>655</v>
      </c>
      <c r="D577" s="639">
        <v>0</v>
      </c>
      <c r="E577">
        <v>0</v>
      </c>
      <c r="F577">
        <v>0</v>
      </c>
      <c r="G577" s="727">
        <v>0</v>
      </c>
      <c r="H577"/>
      <c r="I577" s="660" t="s">
        <v>1333</v>
      </c>
      <c r="J577" t="s">
        <v>655</v>
      </c>
      <c r="K577" s="639">
        <v>0</v>
      </c>
      <c r="L577">
        <v>0</v>
      </c>
      <c r="M577">
        <v>0</v>
      </c>
      <c r="N577" s="727">
        <v>0</v>
      </c>
      <c r="O577"/>
      <c r="P577" s="640" t="s">
        <v>1333</v>
      </c>
      <c r="Q577" t="s">
        <v>655</v>
      </c>
      <c r="R577" s="639">
        <v>0</v>
      </c>
      <c r="S577">
        <v>0</v>
      </c>
      <c r="T577">
        <v>0</v>
      </c>
      <c r="U577" s="727">
        <v>0</v>
      </c>
      <c r="V577"/>
      <c r="W577" s="666" t="s">
        <v>1333</v>
      </c>
      <c r="X577" t="s">
        <v>655</v>
      </c>
      <c r="Y577" s="639">
        <v>0</v>
      </c>
      <c r="Z577">
        <v>0</v>
      </c>
      <c r="AA577">
        <v>0</v>
      </c>
      <c r="AB577" s="727">
        <v>0</v>
      </c>
      <c r="AC577"/>
      <c r="AD577" s="672" t="s">
        <v>1333</v>
      </c>
      <c r="AE577" t="s">
        <v>655</v>
      </c>
      <c r="AF577" s="639">
        <v>157614.47</v>
      </c>
      <c r="AG577">
        <v>0</v>
      </c>
      <c r="AH577">
        <v>0</v>
      </c>
      <c r="AI577" s="727">
        <v>157614.47</v>
      </c>
    </row>
    <row r="578" spans="1:35" ht="13.8" thickBot="1">
      <c r="A578"/>
      <c r="B578" s="657" t="s">
        <v>1497</v>
      </c>
      <c r="C578" s="658"/>
      <c r="D578" s="608">
        <v>0</v>
      </c>
      <c r="E578" s="603">
        <v>0</v>
      </c>
      <c r="F578" s="603">
        <v>0</v>
      </c>
      <c r="G578" s="737">
        <v>0</v>
      </c>
      <c r="H578"/>
      <c r="I578" s="664" t="s">
        <v>1497</v>
      </c>
      <c r="J578" s="665"/>
      <c r="K578" s="659">
        <v>0</v>
      </c>
      <c r="L578" s="728">
        <v>0</v>
      </c>
      <c r="M578" s="728">
        <v>0</v>
      </c>
      <c r="N578" s="729">
        <v>0</v>
      </c>
      <c r="O578"/>
      <c r="P578" s="645" t="s">
        <v>1497</v>
      </c>
      <c r="Q578" s="646"/>
      <c r="R578" s="612">
        <v>0</v>
      </c>
      <c r="S578" s="604">
        <v>0</v>
      </c>
      <c r="T578" s="604">
        <v>0</v>
      </c>
      <c r="U578" s="736">
        <v>0</v>
      </c>
      <c r="V578"/>
      <c r="W578" s="670" t="s">
        <v>1497</v>
      </c>
      <c r="X578" s="671"/>
      <c r="Y578" s="613">
        <v>0</v>
      </c>
      <c r="Z578" s="605">
        <v>0</v>
      </c>
      <c r="AA578" s="605">
        <v>0</v>
      </c>
      <c r="AB578" s="738">
        <v>0</v>
      </c>
      <c r="AC578"/>
      <c r="AD578" s="676" t="s">
        <v>1497</v>
      </c>
      <c r="AE578" s="677"/>
      <c r="AF578" s="614">
        <v>157614.47</v>
      </c>
      <c r="AG578" s="606">
        <v>0</v>
      </c>
      <c r="AH578" s="606">
        <v>0</v>
      </c>
      <c r="AI578" s="739">
        <v>157614.47</v>
      </c>
    </row>
    <row r="579" spans="1:35" ht="13.8" thickBot="1">
      <c r="A579"/>
      <c r="B579" s="653" t="s">
        <v>1334</v>
      </c>
      <c r="C579" t="s">
        <v>643</v>
      </c>
      <c r="D579" s="639">
        <v>0</v>
      </c>
      <c r="E579">
        <v>0</v>
      </c>
      <c r="F579">
        <v>0</v>
      </c>
      <c r="G579" s="727">
        <v>0</v>
      </c>
      <c r="H579"/>
      <c r="I579" s="660" t="s">
        <v>1334</v>
      </c>
      <c r="J579" t="s">
        <v>643</v>
      </c>
      <c r="K579" s="639">
        <v>0</v>
      </c>
      <c r="L579">
        <v>0</v>
      </c>
      <c r="M579">
        <v>0</v>
      </c>
      <c r="N579" s="727">
        <v>0</v>
      </c>
      <c r="O579"/>
      <c r="P579" s="640" t="s">
        <v>1334</v>
      </c>
      <c r="Q579" t="s">
        <v>643</v>
      </c>
      <c r="R579" s="639">
        <v>0</v>
      </c>
      <c r="S579">
        <v>0</v>
      </c>
      <c r="T579">
        <v>0</v>
      </c>
      <c r="U579" s="727">
        <v>0</v>
      </c>
      <c r="V579"/>
      <c r="W579" s="666" t="s">
        <v>1334</v>
      </c>
      <c r="X579" t="s">
        <v>643</v>
      </c>
      <c r="Y579" s="639">
        <v>0</v>
      </c>
      <c r="Z579">
        <v>0</v>
      </c>
      <c r="AA579">
        <v>0</v>
      </c>
      <c r="AB579" s="727">
        <v>0</v>
      </c>
      <c r="AC579"/>
      <c r="AD579" s="672" t="s">
        <v>1334</v>
      </c>
      <c r="AE579" t="s">
        <v>643</v>
      </c>
      <c r="AF579" s="639">
        <v>0</v>
      </c>
      <c r="AG579">
        <v>0</v>
      </c>
      <c r="AH579">
        <v>0</v>
      </c>
      <c r="AI579" s="727">
        <v>0</v>
      </c>
    </row>
    <row r="580" spans="1:35" ht="13.8" thickBot="1">
      <c r="A580"/>
      <c r="B580" s="657" t="s">
        <v>1498</v>
      </c>
      <c r="C580" s="658"/>
      <c r="D580" s="608">
        <v>0</v>
      </c>
      <c r="E580" s="603">
        <v>0</v>
      </c>
      <c r="F580" s="603">
        <v>0</v>
      </c>
      <c r="G580" s="737">
        <v>0</v>
      </c>
      <c r="H580"/>
      <c r="I580" s="664" t="s">
        <v>1498</v>
      </c>
      <c r="J580" s="665"/>
      <c r="K580" s="659">
        <v>0</v>
      </c>
      <c r="L580" s="728">
        <v>0</v>
      </c>
      <c r="M580" s="728">
        <v>0</v>
      </c>
      <c r="N580" s="729">
        <v>0</v>
      </c>
      <c r="O580"/>
      <c r="P580" s="645" t="s">
        <v>1498</v>
      </c>
      <c r="Q580" s="646"/>
      <c r="R580" s="612">
        <v>0</v>
      </c>
      <c r="S580" s="604">
        <v>0</v>
      </c>
      <c r="T580" s="604">
        <v>0</v>
      </c>
      <c r="U580" s="736">
        <v>0</v>
      </c>
      <c r="V580"/>
      <c r="W580" s="670" t="s">
        <v>1498</v>
      </c>
      <c r="X580" s="671"/>
      <c r="Y580" s="613">
        <v>0</v>
      </c>
      <c r="Z580" s="605">
        <v>0</v>
      </c>
      <c r="AA580" s="605">
        <v>0</v>
      </c>
      <c r="AB580" s="738">
        <v>0</v>
      </c>
      <c r="AC580"/>
      <c r="AD580" s="676" t="s">
        <v>1498</v>
      </c>
      <c r="AE580" s="677"/>
      <c r="AF580" s="614">
        <v>0</v>
      </c>
      <c r="AG580" s="606">
        <v>0</v>
      </c>
      <c r="AH580" s="606">
        <v>0</v>
      </c>
      <c r="AI580" s="739">
        <v>0</v>
      </c>
    </row>
    <row r="581" spans="1:35" ht="13.8" thickBot="1">
      <c r="A581"/>
      <c r="B581" s="653" t="s">
        <v>1335</v>
      </c>
      <c r="C581" t="s">
        <v>646</v>
      </c>
      <c r="D581" s="639">
        <v>0</v>
      </c>
      <c r="E581">
        <v>0</v>
      </c>
      <c r="F581">
        <v>0</v>
      </c>
      <c r="G581" s="727">
        <v>0</v>
      </c>
      <c r="H581"/>
      <c r="I581" s="660" t="s">
        <v>1335</v>
      </c>
      <c r="J581" t="s">
        <v>646</v>
      </c>
      <c r="K581" s="639">
        <v>0</v>
      </c>
      <c r="L581">
        <v>0</v>
      </c>
      <c r="M581">
        <v>0</v>
      </c>
      <c r="N581" s="727">
        <v>0</v>
      </c>
      <c r="O581"/>
      <c r="P581" s="640" t="s">
        <v>1335</v>
      </c>
      <c r="Q581" t="s">
        <v>646</v>
      </c>
      <c r="R581" s="639">
        <v>0</v>
      </c>
      <c r="S581">
        <v>0</v>
      </c>
      <c r="T581">
        <v>0</v>
      </c>
      <c r="U581" s="727">
        <v>0</v>
      </c>
      <c r="V581"/>
      <c r="W581" s="666" t="s">
        <v>1335</v>
      </c>
      <c r="X581" t="s">
        <v>646</v>
      </c>
      <c r="Y581" s="639">
        <v>0</v>
      </c>
      <c r="Z581">
        <v>0</v>
      </c>
      <c r="AA581">
        <v>0</v>
      </c>
      <c r="AB581" s="727">
        <v>0</v>
      </c>
      <c r="AC581"/>
      <c r="AD581" s="672" t="s">
        <v>1335</v>
      </c>
      <c r="AE581" t="s">
        <v>646</v>
      </c>
      <c r="AF581" s="639">
        <v>495282.18</v>
      </c>
      <c r="AG581">
        <v>0</v>
      </c>
      <c r="AH581">
        <v>0</v>
      </c>
      <c r="AI581" s="727">
        <v>495282.18</v>
      </c>
    </row>
    <row r="582" spans="1:35" ht="13.8" thickBot="1">
      <c r="A582"/>
      <c r="B582" s="657" t="s">
        <v>1499</v>
      </c>
      <c r="C582" s="658"/>
      <c r="D582" s="608">
        <v>0</v>
      </c>
      <c r="E582" s="603">
        <v>0</v>
      </c>
      <c r="F582" s="603">
        <v>0</v>
      </c>
      <c r="G582" s="737">
        <v>0</v>
      </c>
      <c r="H582"/>
      <c r="I582" s="664" t="s">
        <v>1499</v>
      </c>
      <c r="J582" s="665"/>
      <c r="K582" s="659">
        <v>0</v>
      </c>
      <c r="L582" s="728">
        <v>0</v>
      </c>
      <c r="M582" s="728">
        <v>0</v>
      </c>
      <c r="N582" s="729">
        <v>0</v>
      </c>
      <c r="O582"/>
      <c r="P582" s="645" t="s">
        <v>1499</v>
      </c>
      <c r="Q582" s="646"/>
      <c r="R582" s="612">
        <v>0</v>
      </c>
      <c r="S582" s="604">
        <v>0</v>
      </c>
      <c r="T582" s="604">
        <v>0</v>
      </c>
      <c r="U582" s="736">
        <v>0</v>
      </c>
      <c r="V582"/>
      <c r="W582" s="670" t="s">
        <v>1499</v>
      </c>
      <c r="X582" s="671"/>
      <c r="Y582" s="613">
        <v>0</v>
      </c>
      <c r="Z582" s="605">
        <v>0</v>
      </c>
      <c r="AA582" s="605">
        <v>0</v>
      </c>
      <c r="AB582" s="738">
        <v>0</v>
      </c>
      <c r="AC582"/>
      <c r="AD582" s="676" t="s">
        <v>1499</v>
      </c>
      <c r="AE582" s="677"/>
      <c r="AF582" s="614">
        <v>495282.18</v>
      </c>
      <c r="AG582" s="606">
        <v>0</v>
      </c>
      <c r="AH582" s="606">
        <v>0</v>
      </c>
      <c r="AI582" s="739">
        <v>495282.18</v>
      </c>
    </row>
    <row r="583" spans="1:35" ht="13.8" thickBot="1">
      <c r="A583"/>
      <c r="B583" s="653" t="s">
        <v>1336</v>
      </c>
      <c r="C583" t="s">
        <v>656</v>
      </c>
      <c r="D583" s="639">
        <v>0</v>
      </c>
      <c r="E583">
        <v>0</v>
      </c>
      <c r="F583">
        <v>197962.35</v>
      </c>
      <c r="G583" s="727">
        <v>197962.35</v>
      </c>
      <c r="H583"/>
      <c r="I583" s="660" t="s">
        <v>1336</v>
      </c>
      <c r="J583" t="s">
        <v>656</v>
      </c>
      <c r="K583" s="639">
        <v>0</v>
      </c>
      <c r="L583">
        <v>0</v>
      </c>
      <c r="M583">
        <v>0</v>
      </c>
      <c r="N583" s="727">
        <v>0</v>
      </c>
      <c r="O583"/>
      <c r="P583" s="640" t="s">
        <v>1336</v>
      </c>
      <c r="Q583" t="s">
        <v>656</v>
      </c>
      <c r="R583" s="639">
        <v>0</v>
      </c>
      <c r="S583">
        <v>0</v>
      </c>
      <c r="T583">
        <v>0</v>
      </c>
      <c r="U583" s="727">
        <v>0</v>
      </c>
      <c r="V583"/>
      <c r="W583" s="666" t="s">
        <v>1336</v>
      </c>
      <c r="X583" t="s">
        <v>656</v>
      </c>
      <c r="Y583" s="639">
        <v>0</v>
      </c>
      <c r="Z583">
        <v>0</v>
      </c>
      <c r="AA583">
        <v>0</v>
      </c>
      <c r="AB583" s="727">
        <v>0</v>
      </c>
      <c r="AC583"/>
      <c r="AD583" s="672" t="s">
        <v>1336</v>
      </c>
      <c r="AE583" t="s">
        <v>656</v>
      </c>
      <c r="AF583" s="639">
        <v>0</v>
      </c>
      <c r="AG583">
        <v>0</v>
      </c>
      <c r="AH583">
        <v>0</v>
      </c>
      <c r="AI583" s="727">
        <v>0</v>
      </c>
    </row>
    <row r="584" spans="1:35" ht="13.8" thickBot="1">
      <c r="A584"/>
      <c r="B584" s="657" t="s">
        <v>1500</v>
      </c>
      <c r="C584" s="658"/>
      <c r="D584" s="608">
        <v>0</v>
      </c>
      <c r="E584" s="603">
        <v>0</v>
      </c>
      <c r="F584" s="603">
        <v>197962.35</v>
      </c>
      <c r="G584" s="737">
        <v>197962.35</v>
      </c>
      <c r="H584"/>
      <c r="I584" s="664" t="s">
        <v>1500</v>
      </c>
      <c r="J584" s="665"/>
      <c r="K584" s="659">
        <v>0</v>
      </c>
      <c r="L584" s="728">
        <v>0</v>
      </c>
      <c r="M584" s="728">
        <v>0</v>
      </c>
      <c r="N584" s="729">
        <v>0</v>
      </c>
      <c r="O584"/>
      <c r="P584" s="645" t="s">
        <v>1500</v>
      </c>
      <c r="Q584" s="646"/>
      <c r="R584" s="612">
        <v>0</v>
      </c>
      <c r="S584" s="604">
        <v>0</v>
      </c>
      <c r="T584" s="604">
        <v>0</v>
      </c>
      <c r="U584" s="736">
        <v>0</v>
      </c>
      <c r="V584"/>
      <c r="W584" s="670" t="s">
        <v>1500</v>
      </c>
      <c r="X584" s="671"/>
      <c r="Y584" s="613">
        <v>0</v>
      </c>
      <c r="Z584" s="605">
        <v>0</v>
      </c>
      <c r="AA584" s="605">
        <v>0</v>
      </c>
      <c r="AB584" s="738">
        <v>0</v>
      </c>
      <c r="AC584"/>
      <c r="AD584" s="676" t="s">
        <v>1500</v>
      </c>
      <c r="AE584" s="677"/>
      <c r="AF584" s="614">
        <v>0</v>
      </c>
      <c r="AG584" s="606">
        <v>0</v>
      </c>
      <c r="AH584" s="606">
        <v>0</v>
      </c>
      <c r="AI584" s="739">
        <v>0</v>
      </c>
    </row>
    <row r="585" spans="1:35" ht="13.8" thickBot="1">
      <c r="A585"/>
      <c r="B585" s="653" t="s">
        <v>1337</v>
      </c>
      <c r="C585" t="s">
        <v>657</v>
      </c>
      <c r="D585" s="639">
        <v>0</v>
      </c>
      <c r="E585">
        <v>0</v>
      </c>
      <c r="F585">
        <v>433409.64</v>
      </c>
      <c r="G585" s="727">
        <v>433409.64</v>
      </c>
      <c r="H585"/>
      <c r="I585" s="660" t="s">
        <v>1337</v>
      </c>
      <c r="J585" t="s">
        <v>657</v>
      </c>
      <c r="K585" s="639">
        <v>0</v>
      </c>
      <c r="L585">
        <v>0</v>
      </c>
      <c r="M585">
        <v>0</v>
      </c>
      <c r="N585" s="727">
        <v>0</v>
      </c>
      <c r="O585"/>
      <c r="P585" s="640" t="s">
        <v>1337</v>
      </c>
      <c r="Q585" t="s">
        <v>657</v>
      </c>
      <c r="R585" s="639">
        <v>0</v>
      </c>
      <c r="S585">
        <v>0</v>
      </c>
      <c r="T585">
        <v>0</v>
      </c>
      <c r="U585" s="727">
        <v>0</v>
      </c>
      <c r="V585"/>
      <c r="W585" s="666" t="s">
        <v>1337</v>
      </c>
      <c r="X585" t="s">
        <v>657</v>
      </c>
      <c r="Y585" s="639">
        <v>0</v>
      </c>
      <c r="Z585">
        <v>0</v>
      </c>
      <c r="AA585">
        <v>0</v>
      </c>
      <c r="AB585" s="727">
        <v>0</v>
      </c>
      <c r="AC585"/>
      <c r="AD585" s="672" t="s">
        <v>1337</v>
      </c>
      <c r="AE585" t="s">
        <v>657</v>
      </c>
      <c r="AF585" s="639">
        <v>0</v>
      </c>
      <c r="AG585">
        <v>0</v>
      </c>
      <c r="AH585">
        <v>0</v>
      </c>
      <c r="AI585" s="727">
        <v>0</v>
      </c>
    </row>
    <row r="586" spans="1:35" ht="13.8" thickBot="1">
      <c r="A586"/>
      <c r="B586" s="657" t="s">
        <v>1501</v>
      </c>
      <c r="C586" s="658"/>
      <c r="D586" s="608">
        <v>0</v>
      </c>
      <c r="E586" s="603">
        <v>0</v>
      </c>
      <c r="F586" s="603">
        <v>433409.64</v>
      </c>
      <c r="G586" s="737">
        <v>433409.64</v>
      </c>
      <c r="H586"/>
      <c r="I586" s="664" t="s">
        <v>1501</v>
      </c>
      <c r="J586" s="665"/>
      <c r="K586" s="659">
        <v>0</v>
      </c>
      <c r="L586" s="728">
        <v>0</v>
      </c>
      <c r="M586" s="728">
        <v>0</v>
      </c>
      <c r="N586" s="729">
        <v>0</v>
      </c>
      <c r="O586"/>
      <c r="P586" s="645" t="s">
        <v>1501</v>
      </c>
      <c r="Q586" s="646"/>
      <c r="R586" s="612">
        <v>0</v>
      </c>
      <c r="S586" s="604">
        <v>0</v>
      </c>
      <c r="T586" s="604">
        <v>0</v>
      </c>
      <c r="U586" s="736">
        <v>0</v>
      </c>
      <c r="V586"/>
      <c r="W586" s="670" t="s">
        <v>1501</v>
      </c>
      <c r="X586" s="671"/>
      <c r="Y586" s="613">
        <v>0</v>
      </c>
      <c r="Z586" s="605">
        <v>0</v>
      </c>
      <c r="AA586" s="605">
        <v>0</v>
      </c>
      <c r="AB586" s="738">
        <v>0</v>
      </c>
      <c r="AC586"/>
      <c r="AD586" s="676" t="s">
        <v>1501</v>
      </c>
      <c r="AE586" s="677"/>
      <c r="AF586" s="614">
        <v>0</v>
      </c>
      <c r="AG586" s="606">
        <v>0</v>
      </c>
      <c r="AH586" s="606">
        <v>0</v>
      </c>
      <c r="AI586" s="739">
        <v>0</v>
      </c>
    </row>
    <row r="587" spans="1:35" ht="13.8" thickBot="1">
      <c r="A587"/>
      <c r="B587" s="653" t="s">
        <v>1338</v>
      </c>
      <c r="C587" t="s">
        <v>702</v>
      </c>
      <c r="D587" s="639">
        <v>0</v>
      </c>
      <c r="E587">
        <v>0</v>
      </c>
      <c r="F587">
        <v>191017.59</v>
      </c>
      <c r="G587" s="727">
        <v>191017.59</v>
      </c>
      <c r="H587"/>
      <c r="I587" s="660" t="s">
        <v>1338</v>
      </c>
      <c r="J587" t="s">
        <v>702</v>
      </c>
      <c r="K587" s="639">
        <v>0</v>
      </c>
      <c r="L587">
        <v>0</v>
      </c>
      <c r="M587">
        <v>0</v>
      </c>
      <c r="N587" s="727">
        <v>0</v>
      </c>
      <c r="O587"/>
      <c r="P587" s="640" t="s">
        <v>1338</v>
      </c>
      <c r="Q587" t="s">
        <v>702</v>
      </c>
      <c r="R587" s="639">
        <v>0</v>
      </c>
      <c r="S587">
        <v>0</v>
      </c>
      <c r="T587">
        <v>0</v>
      </c>
      <c r="U587" s="727">
        <v>0</v>
      </c>
      <c r="V587"/>
      <c r="W587" s="666" t="s">
        <v>1338</v>
      </c>
      <c r="X587" t="s">
        <v>702</v>
      </c>
      <c r="Y587" s="639">
        <v>0</v>
      </c>
      <c r="Z587">
        <v>0</v>
      </c>
      <c r="AA587">
        <v>0</v>
      </c>
      <c r="AB587" s="727">
        <v>0</v>
      </c>
      <c r="AC587"/>
      <c r="AD587" s="672" t="s">
        <v>1338</v>
      </c>
      <c r="AE587" t="s">
        <v>702</v>
      </c>
      <c r="AF587" s="639">
        <v>0</v>
      </c>
      <c r="AG587">
        <v>0</v>
      </c>
      <c r="AH587">
        <v>0</v>
      </c>
      <c r="AI587" s="727">
        <v>0</v>
      </c>
    </row>
    <row r="588" spans="1:35" ht="13.8" thickBot="1">
      <c r="A588"/>
      <c r="B588" s="657" t="s">
        <v>1502</v>
      </c>
      <c r="C588" s="658"/>
      <c r="D588" s="608">
        <v>0</v>
      </c>
      <c r="E588" s="603">
        <v>0</v>
      </c>
      <c r="F588" s="603">
        <v>191017.59</v>
      </c>
      <c r="G588" s="737">
        <v>191017.59</v>
      </c>
      <c r="H588"/>
      <c r="I588" s="664" t="s">
        <v>1502</v>
      </c>
      <c r="J588" s="665"/>
      <c r="K588" s="659">
        <v>0</v>
      </c>
      <c r="L588" s="728">
        <v>0</v>
      </c>
      <c r="M588" s="728">
        <v>0</v>
      </c>
      <c r="N588" s="729">
        <v>0</v>
      </c>
      <c r="O588"/>
      <c r="P588" s="645" t="s">
        <v>1502</v>
      </c>
      <c r="Q588" s="646"/>
      <c r="R588" s="612">
        <v>0</v>
      </c>
      <c r="S588" s="604">
        <v>0</v>
      </c>
      <c r="T588" s="604">
        <v>0</v>
      </c>
      <c r="U588" s="736">
        <v>0</v>
      </c>
      <c r="V588"/>
      <c r="W588" s="670" t="s">
        <v>1502</v>
      </c>
      <c r="X588" s="671"/>
      <c r="Y588" s="613">
        <v>0</v>
      </c>
      <c r="Z588" s="605">
        <v>0</v>
      </c>
      <c r="AA588" s="605">
        <v>0</v>
      </c>
      <c r="AB588" s="738">
        <v>0</v>
      </c>
      <c r="AC588"/>
      <c r="AD588" s="676" t="s">
        <v>1502</v>
      </c>
      <c r="AE588" s="677"/>
      <c r="AF588" s="614">
        <v>0</v>
      </c>
      <c r="AG588" s="606">
        <v>0</v>
      </c>
      <c r="AH588" s="606">
        <v>0</v>
      </c>
      <c r="AI588" s="739">
        <v>0</v>
      </c>
    </row>
    <row r="589" spans="1:35" ht="13.8" thickBot="1">
      <c r="A589"/>
      <c r="B589" s="653" t="s">
        <v>1339</v>
      </c>
      <c r="C589" t="s">
        <v>659</v>
      </c>
      <c r="D589" s="639">
        <v>2160331.33</v>
      </c>
      <c r="E589">
        <v>0</v>
      </c>
      <c r="F589">
        <v>0</v>
      </c>
      <c r="G589" s="727">
        <v>2160331.33</v>
      </c>
      <c r="H589"/>
      <c r="I589" s="660" t="s">
        <v>1339</v>
      </c>
      <c r="J589" t="s">
        <v>659</v>
      </c>
      <c r="K589" s="639">
        <v>0</v>
      </c>
      <c r="L589">
        <v>0</v>
      </c>
      <c r="M589">
        <v>0</v>
      </c>
      <c r="N589" s="727">
        <v>0</v>
      </c>
      <c r="O589"/>
      <c r="P589" s="640" t="s">
        <v>1339</v>
      </c>
      <c r="Q589" t="s">
        <v>659</v>
      </c>
      <c r="R589" s="639">
        <v>0</v>
      </c>
      <c r="S589">
        <v>0</v>
      </c>
      <c r="T589">
        <v>0</v>
      </c>
      <c r="U589" s="727">
        <v>0</v>
      </c>
      <c r="V589"/>
      <c r="W589" s="666" t="s">
        <v>1339</v>
      </c>
      <c r="X589" t="s">
        <v>659</v>
      </c>
      <c r="Y589" s="639">
        <v>0</v>
      </c>
      <c r="Z589">
        <v>0</v>
      </c>
      <c r="AA589">
        <v>0</v>
      </c>
      <c r="AB589" s="727">
        <v>0</v>
      </c>
      <c r="AC589"/>
      <c r="AD589" s="672" t="s">
        <v>1339</v>
      </c>
      <c r="AE589" t="s">
        <v>659</v>
      </c>
      <c r="AF589" s="639">
        <v>114170.81</v>
      </c>
      <c r="AG589">
        <v>0</v>
      </c>
      <c r="AH589">
        <v>0</v>
      </c>
      <c r="AI589" s="727">
        <v>114170.81</v>
      </c>
    </row>
    <row r="590" spans="1:35" ht="13.8" thickBot="1">
      <c r="A590"/>
      <c r="B590" s="657" t="s">
        <v>1503</v>
      </c>
      <c r="C590" s="658"/>
      <c r="D590" s="608">
        <v>2160331.33</v>
      </c>
      <c r="E590" s="603">
        <v>0</v>
      </c>
      <c r="F590" s="603">
        <v>0</v>
      </c>
      <c r="G590" s="737">
        <v>2160331.33</v>
      </c>
      <c r="H590"/>
      <c r="I590" s="664" t="s">
        <v>1503</v>
      </c>
      <c r="J590" s="665"/>
      <c r="K590" s="659">
        <v>0</v>
      </c>
      <c r="L590" s="728">
        <v>0</v>
      </c>
      <c r="M590" s="728">
        <v>0</v>
      </c>
      <c r="N590" s="729">
        <v>0</v>
      </c>
      <c r="O590"/>
      <c r="P590" s="645" t="s">
        <v>1503</v>
      </c>
      <c r="Q590" s="646"/>
      <c r="R590" s="612">
        <v>0</v>
      </c>
      <c r="S590" s="604">
        <v>0</v>
      </c>
      <c r="T590" s="604">
        <v>0</v>
      </c>
      <c r="U590" s="736">
        <v>0</v>
      </c>
      <c r="V590"/>
      <c r="W590" s="670" t="s">
        <v>1503</v>
      </c>
      <c r="X590" s="671"/>
      <c r="Y590" s="613">
        <v>0</v>
      </c>
      <c r="Z590" s="605">
        <v>0</v>
      </c>
      <c r="AA590" s="605">
        <v>0</v>
      </c>
      <c r="AB590" s="738">
        <v>0</v>
      </c>
      <c r="AC590"/>
      <c r="AD590" s="676" t="s">
        <v>1503</v>
      </c>
      <c r="AE590" s="677"/>
      <c r="AF590" s="614">
        <v>114170.81</v>
      </c>
      <c r="AG590" s="606">
        <v>0</v>
      </c>
      <c r="AH590" s="606">
        <v>0</v>
      </c>
      <c r="AI590" s="739">
        <v>114170.81</v>
      </c>
    </row>
    <row r="591" spans="1:35" ht="13.8" thickBot="1">
      <c r="A591"/>
      <c r="B591" s="653" t="s">
        <v>1340</v>
      </c>
      <c r="C591" t="s">
        <v>1275</v>
      </c>
      <c r="D591" s="639">
        <v>0</v>
      </c>
      <c r="E591">
        <v>0</v>
      </c>
      <c r="F591">
        <v>0</v>
      </c>
      <c r="G591" s="727">
        <v>0</v>
      </c>
      <c r="H591"/>
      <c r="I591" s="660" t="s">
        <v>1340</v>
      </c>
      <c r="J591" t="s">
        <v>1275</v>
      </c>
      <c r="K591" s="639">
        <v>0</v>
      </c>
      <c r="L591">
        <v>0</v>
      </c>
      <c r="M591">
        <v>0</v>
      </c>
      <c r="N591" s="727">
        <v>0</v>
      </c>
      <c r="O591"/>
      <c r="P591" s="640" t="s">
        <v>1340</v>
      </c>
      <c r="Q591" t="s">
        <v>1275</v>
      </c>
      <c r="R591" s="639">
        <v>0</v>
      </c>
      <c r="S591">
        <v>0</v>
      </c>
      <c r="T591">
        <v>0</v>
      </c>
      <c r="U591" s="727">
        <v>0</v>
      </c>
      <c r="V591"/>
      <c r="W591" s="666" t="s">
        <v>1340</v>
      </c>
      <c r="X591" t="s">
        <v>1275</v>
      </c>
      <c r="Y591" s="639">
        <v>0</v>
      </c>
      <c r="Z591">
        <v>0</v>
      </c>
      <c r="AA591">
        <v>0</v>
      </c>
      <c r="AB591" s="727">
        <v>0</v>
      </c>
      <c r="AC591"/>
      <c r="AD591" s="672" t="s">
        <v>1340</v>
      </c>
      <c r="AE591" t="s">
        <v>1275</v>
      </c>
      <c r="AF591" s="639">
        <v>0</v>
      </c>
      <c r="AG591">
        <v>0</v>
      </c>
      <c r="AH591">
        <v>0</v>
      </c>
      <c r="AI591" s="727">
        <v>0</v>
      </c>
    </row>
    <row r="592" spans="1:35" ht="13.8" thickBot="1">
      <c r="A592"/>
      <c r="B592" s="657" t="s">
        <v>1504</v>
      </c>
      <c r="C592" s="658"/>
      <c r="D592" s="608">
        <v>0</v>
      </c>
      <c r="E592" s="603">
        <v>0</v>
      </c>
      <c r="F592" s="603">
        <v>0</v>
      </c>
      <c r="G592" s="737">
        <v>0</v>
      </c>
      <c r="H592"/>
      <c r="I592" s="664" t="s">
        <v>1504</v>
      </c>
      <c r="J592" s="665"/>
      <c r="K592" s="659">
        <v>0</v>
      </c>
      <c r="L592" s="728">
        <v>0</v>
      </c>
      <c r="M592" s="728">
        <v>0</v>
      </c>
      <c r="N592" s="729">
        <v>0</v>
      </c>
      <c r="O592"/>
      <c r="P592" s="645" t="s">
        <v>1504</v>
      </c>
      <c r="Q592" s="646"/>
      <c r="R592" s="612">
        <v>0</v>
      </c>
      <c r="S592" s="604">
        <v>0</v>
      </c>
      <c r="T592" s="604">
        <v>0</v>
      </c>
      <c r="U592" s="736">
        <v>0</v>
      </c>
      <c r="V592"/>
      <c r="W592" s="670" t="s">
        <v>1504</v>
      </c>
      <c r="X592" s="671"/>
      <c r="Y592" s="613">
        <v>0</v>
      </c>
      <c r="Z592" s="605">
        <v>0</v>
      </c>
      <c r="AA592" s="605">
        <v>0</v>
      </c>
      <c r="AB592" s="738">
        <v>0</v>
      </c>
      <c r="AC592"/>
      <c r="AD592" s="676" t="s">
        <v>1504</v>
      </c>
      <c r="AE592" s="677"/>
      <c r="AF592" s="614">
        <v>0</v>
      </c>
      <c r="AG592" s="606">
        <v>0</v>
      </c>
      <c r="AH592" s="606">
        <v>0</v>
      </c>
      <c r="AI592" s="739">
        <v>0</v>
      </c>
    </row>
    <row r="593" spans="1:35" ht="13.8" thickBot="1">
      <c r="A593"/>
      <c r="B593" s="653" t="s">
        <v>1492</v>
      </c>
      <c r="C593" s="690" t="s">
        <v>1492</v>
      </c>
      <c r="D593" s="639">
        <v>0</v>
      </c>
      <c r="E593">
        <v>0</v>
      </c>
      <c r="F593">
        <v>0</v>
      </c>
      <c r="G593" s="727">
        <v>0</v>
      </c>
      <c r="H593"/>
      <c r="I593" s="660" t="s">
        <v>1492</v>
      </c>
      <c r="J593" s="690" t="s">
        <v>1492</v>
      </c>
      <c r="K593" s="639">
        <v>0</v>
      </c>
      <c r="L593">
        <v>0</v>
      </c>
      <c r="M593">
        <v>0</v>
      </c>
      <c r="N593" s="727">
        <v>0</v>
      </c>
      <c r="O593"/>
      <c r="P593" s="640" t="s">
        <v>1492</v>
      </c>
      <c r="Q593" s="690" t="s">
        <v>1492</v>
      </c>
      <c r="R593" s="639">
        <v>0</v>
      </c>
      <c r="S593">
        <v>0</v>
      </c>
      <c r="T593">
        <v>0</v>
      </c>
      <c r="U593" s="727">
        <v>0</v>
      </c>
      <c r="V593"/>
      <c r="W593" s="666" t="s">
        <v>1492</v>
      </c>
      <c r="X593" s="690" t="s">
        <v>1492</v>
      </c>
      <c r="Y593" s="639">
        <v>0</v>
      </c>
      <c r="Z593">
        <v>0</v>
      </c>
      <c r="AA593">
        <v>0</v>
      </c>
      <c r="AB593" s="727">
        <v>0</v>
      </c>
      <c r="AC593"/>
      <c r="AD593" s="672" t="s">
        <v>1492</v>
      </c>
      <c r="AE593" s="690" t="s">
        <v>1492</v>
      </c>
      <c r="AF593" s="639">
        <v>0</v>
      </c>
      <c r="AG593">
        <v>0</v>
      </c>
      <c r="AH593">
        <v>0</v>
      </c>
      <c r="AI593" s="727">
        <v>0</v>
      </c>
    </row>
    <row r="594" spans="1:35" ht="13.8" thickBot="1">
      <c r="A594"/>
      <c r="B594" s="657" t="s">
        <v>1505</v>
      </c>
      <c r="C594" s="658"/>
      <c r="D594" s="608">
        <v>0</v>
      </c>
      <c r="E594" s="603">
        <v>0</v>
      </c>
      <c r="F594" s="603">
        <v>0</v>
      </c>
      <c r="G594" s="737">
        <v>0</v>
      </c>
      <c r="H594"/>
      <c r="I594" s="664" t="s">
        <v>1505</v>
      </c>
      <c r="J594" s="665"/>
      <c r="K594" s="659">
        <v>0</v>
      </c>
      <c r="L594" s="728">
        <v>0</v>
      </c>
      <c r="M594" s="728">
        <v>0</v>
      </c>
      <c r="N594" s="729">
        <v>0</v>
      </c>
      <c r="O594"/>
      <c r="P594" s="645" t="s">
        <v>1505</v>
      </c>
      <c r="Q594" s="646"/>
      <c r="R594" s="612">
        <v>0</v>
      </c>
      <c r="S594" s="604">
        <v>0</v>
      </c>
      <c r="T594" s="604">
        <v>0</v>
      </c>
      <c r="U594" s="736">
        <v>0</v>
      </c>
      <c r="V594"/>
      <c r="W594" s="670" t="s">
        <v>1505</v>
      </c>
      <c r="X594" s="671"/>
      <c r="Y594" s="613">
        <v>0</v>
      </c>
      <c r="Z594" s="605">
        <v>0</v>
      </c>
      <c r="AA594" s="605">
        <v>0</v>
      </c>
      <c r="AB594" s="738">
        <v>0</v>
      </c>
      <c r="AC594"/>
      <c r="AD594" s="676" t="s">
        <v>1505</v>
      </c>
      <c r="AE594" s="677"/>
      <c r="AF594" s="614">
        <v>0</v>
      </c>
      <c r="AG594" s="606">
        <v>0</v>
      </c>
      <c r="AH594" s="606">
        <v>0</v>
      </c>
      <c r="AI594" s="739">
        <v>0</v>
      </c>
    </row>
    <row r="595" spans="1:35">
      <c r="A595"/>
      <c r="B595" s="639" t="s">
        <v>1525</v>
      </c>
      <c r="C595" t="s">
        <v>1527</v>
      </c>
      <c r="D595" s="639">
        <v>0</v>
      </c>
      <c r="E595">
        <v>0</v>
      </c>
      <c r="F595">
        <v>0</v>
      </c>
      <c r="G595" s="727">
        <v>0</v>
      </c>
      <c r="H595"/>
      <c r="I595" s="639" t="s">
        <v>1525</v>
      </c>
      <c r="J595" t="s">
        <v>1527</v>
      </c>
      <c r="K595" s="639">
        <v>0</v>
      </c>
      <c r="L595">
        <v>0</v>
      </c>
      <c r="M595">
        <v>0</v>
      </c>
      <c r="N595" s="727">
        <v>0</v>
      </c>
      <c r="O595"/>
      <c r="P595" s="639" t="s">
        <v>1525</v>
      </c>
      <c r="Q595" t="s">
        <v>1527</v>
      </c>
      <c r="R595" s="639">
        <v>0</v>
      </c>
      <c r="S595">
        <v>0</v>
      </c>
      <c r="T595">
        <v>0</v>
      </c>
      <c r="U595" s="727">
        <v>0</v>
      </c>
      <c r="V595"/>
      <c r="W595" s="639" t="s">
        <v>1525</v>
      </c>
      <c r="X595" t="s">
        <v>1527</v>
      </c>
      <c r="Y595" s="639">
        <v>0</v>
      </c>
      <c r="Z595">
        <v>0</v>
      </c>
      <c r="AA595">
        <v>0</v>
      </c>
      <c r="AB595" s="727">
        <v>0</v>
      </c>
      <c r="AC595"/>
      <c r="AD595" s="639" t="s">
        <v>1525</v>
      </c>
      <c r="AE595" t="s">
        <v>1527</v>
      </c>
      <c r="AF595" s="639">
        <v>0</v>
      </c>
      <c r="AG595">
        <v>0</v>
      </c>
      <c r="AH595">
        <v>0</v>
      </c>
      <c r="AI595" s="727">
        <v>0</v>
      </c>
    </row>
    <row r="596" spans="1:35" s="616" customFormat="1">
      <c r="A596" s="615"/>
      <c r="B596" s="639"/>
      <c r="C596" t="s">
        <v>1528</v>
      </c>
      <c r="D596" s="639">
        <v>3348939.0500000003</v>
      </c>
      <c r="E596">
        <v>0</v>
      </c>
      <c r="F596">
        <v>0</v>
      </c>
      <c r="G596" s="727">
        <v>3348939.0500000003</v>
      </c>
      <c r="H596" s="615"/>
      <c r="I596" s="639"/>
      <c r="J596" t="s">
        <v>1528</v>
      </c>
      <c r="K596" s="639">
        <v>49767.66</v>
      </c>
      <c r="L596">
        <v>0</v>
      </c>
      <c r="M596">
        <v>0</v>
      </c>
      <c r="N596" s="727">
        <v>49767.66</v>
      </c>
      <c r="O596" s="615"/>
      <c r="P596" s="639"/>
      <c r="Q596" t="s">
        <v>1528</v>
      </c>
      <c r="R596" s="639">
        <v>0</v>
      </c>
      <c r="S596">
        <v>0</v>
      </c>
      <c r="T596">
        <v>0</v>
      </c>
      <c r="U596" s="727">
        <v>0</v>
      </c>
      <c r="V596" s="615"/>
      <c r="W596" s="639"/>
      <c r="X596" t="s">
        <v>1528</v>
      </c>
      <c r="Y596" s="639">
        <v>0</v>
      </c>
      <c r="Z596">
        <v>0</v>
      </c>
      <c r="AA596">
        <v>0</v>
      </c>
      <c r="AB596" s="727">
        <v>0</v>
      </c>
      <c r="AC596" s="615"/>
      <c r="AD596" s="639"/>
      <c r="AE596" t="s">
        <v>1528</v>
      </c>
      <c r="AF596" s="639">
        <v>0</v>
      </c>
      <c r="AG596">
        <v>0</v>
      </c>
      <c r="AH596">
        <v>0</v>
      </c>
      <c r="AI596" s="727">
        <v>0</v>
      </c>
    </row>
    <row r="597" spans="1:35" s="616" customFormat="1">
      <c r="A597" s="615"/>
      <c r="B597" s="639"/>
      <c r="C597" t="s">
        <v>1529</v>
      </c>
      <c r="D597" s="639">
        <v>-1126987.58</v>
      </c>
      <c r="E597">
        <v>0</v>
      </c>
      <c r="F597">
        <v>0</v>
      </c>
      <c r="G597" s="727">
        <v>-1126987.58</v>
      </c>
      <c r="H597" s="615"/>
      <c r="I597" s="639"/>
      <c r="J597" t="s">
        <v>1529</v>
      </c>
      <c r="K597" s="639">
        <v>0</v>
      </c>
      <c r="L597">
        <v>0</v>
      </c>
      <c r="M597">
        <v>0</v>
      </c>
      <c r="N597" s="727">
        <v>0</v>
      </c>
      <c r="O597" s="615"/>
      <c r="P597" s="639"/>
      <c r="Q597" t="s">
        <v>1529</v>
      </c>
      <c r="R597" s="639">
        <v>0</v>
      </c>
      <c r="S597">
        <v>0</v>
      </c>
      <c r="T597">
        <v>0</v>
      </c>
      <c r="U597" s="727">
        <v>0</v>
      </c>
      <c r="V597" s="615"/>
      <c r="W597" s="639"/>
      <c r="X597" t="s">
        <v>1529</v>
      </c>
      <c r="Y597" s="639">
        <v>0</v>
      </c>
      <c r="Z597">
        <v>0</v>
      </c>
      <c r="AA597">
        <v>0</v>
      </c>
      <c r="AB597" s="727">
        <v>0</v>
      </c>
      <c r="AC597" s="615"/>
      <c r="AD597" s="639"/>
      <c r="AE597" t="s">
        <v>1529</v>
      </c>
      <c r="AF597" s="639">
        <v>0</v>
      </c>
      <c r="AG597">
        <v>0</v>
      </c>
      <c r="AH597">
        <v>0</v>
      </c>
      <c r="AI597" s="727">
        <v>0</v>
      </c>
    </row>
    <row r="598" spans="1:35" s="616" customFormat="1">
      <c r="A598" s="615"/>
      <c r="B598" s="639"/>
      <c r="C598" t="s">
        <v>1530</v>
      </c>
      <c r="D598" s="639">
        <v>0</v>
      </c>
      <c r="E598">
        <v>0</v>
      </c>
      <c r="F598">
        <v>0</v>
      </c>
      <c r="G598" s="727">
        <v>0</v>
      </c>
      <c r="H598" s="615"/>
      <c r="I598" s="639"/>
      <c r="J598" t="s">
        <v>1530</v>
      </c>
      <c r="K598" s="639">
        <v>0</v>
      </c>
      <c r="L598">
        <v>0</v>
      </c>
      <c r="M598">
        <v>0</v>
      </c>
      <c r="N598" s="727">
        <v>0</v>
      </c>
      <c r="O598" s="615"/>
      <c r="P598" s="639"/>
      <c r="Q598" t="s">
        <v>1530</v>
      </c>
      <c r="R598" s="639">
        <v>0</v>
      </c>
      <c r="S598">
        <v>0</v>
      </c>
      <c r="T598">
        <v>0</v>
      </c>
      <c r="U598" s="727">
        <v>0</v>
      </c>
      <c r="V598" s="615"/>
      <c r="W598" s="639"/>
      <c r="X598" t="s">
        <v>1530</v>
      </c>
      <c r="Y598" s="639">
        <v>0</v>
      </c>
      <c r="Z598">
        <v>0</v>
      </c>
      <c r="AA598">
        <v>0</v>
      </c>
      <c r="AB598" s="727">
        <v>0</v>
      </c>
      <c r="AC598" s="615"/>
      <c r="AD598" s="639"/>
      <c r="AE598" t="s">
        <v>1530</v>
      </c>
      <c r="AF598" s="639">
        <v>0</v>
      </c>
      <c r="AG598">
        <v>0</v>
      </c>
      <c r="AH598">
        <v>0</v>
      </c>
      <c r="AI598" s="727">
        <v>0</v>
      </c>
    </row>
    <row r="599" spans="1:35" s="616" customFormat="1">
      <c r="A599" s="615"/>
      <c r="B599" s="608" t="s">
        <v>1531</v>
      </c>
      <c r="C599" s="603"/>
      <c r="D599" s="608">
        <v>2221951.4700000002</v>
      </c>
      <c r="E599" s="603">
        <v>0</v>
      </c>
      <c r="F599" s="603">
        <v>0</v>
      </c>
      <c r="G599" s="737">
        <v>2221951.4700000002</v>
      </c>
      <c r="H599" s="615"/>
      <c r="I599" s="659" t="s">
        <v>1531</v>
      </c>
      <c r="J599" s="728"/>
      <c r="K599" s="659">
        <v>49767.66</v>
      </c>
      <c r="L599" s="728">
        <v>0</v>
      </c>
      <c r="M599" s="728">
        <v>0</v>
      </c>
      <c r="N599" s="729">
        <v>49767.66</v>
      </c>
      <c r="O599" s="615"/>
      <c r="P599" s="612" t="s">
        <v>1531</v>
      </c>
      <c r="Q599" s="604"/>
      <c r="R599" s="612">
        <v>0</v>
      </c>
      <c r="S599" s="604">
        <v>0</v>
      </c>
      <c r="T599" s="604">
        <v>0</v>
      </c>
      <c r="U599" s="736">
        <v>0</v>
      </c>
      <c r="V599" s="615"/>
      <c r="W599" s="613" t="s">
        <v>1531</v>
      </c>
      <c r="X599" s="605"/>
      <c r="Y599" s="613">
        <v>0</v>
      </c>
      <c r="Z599" s="605">
        <v>0</v>
      </c>
      <c r="AA599" s="605">
        <v>0</v>
      </c>
      <c r="AB599" s="738">
        <v>0</v>
      </c>
      <c r="AC599" s="615"/>
      <c r="AD599" s="614" t="s">
        <v>1531</v>
      </c>
      <c r="AE599" s="606"/>
      <c r="AF599" s="614">
        <v>0</v>
      </c>
      <c r="AG599" s="606">
        <v>0</v>
      </c>
      <c r="AH599" s="606">
        <v>0</v>
      </c>
      <c r="AI599" s="739">
        <v>0</v>
      </c>
    </row>
    <row r="600" spans="1:35" s="616" customFormat="1">
      <c r="A600" s="615"/>
      <c r="B600" s="639" t="s">
        <v>1526</v>
      </c>
      <c r="C600" t="s">
        <v>335</v>
      </c>
      <c r="D600" s="639">
        <v>0</v>
      </c>
      <c r="E600">
        <v>0</v>
      </c>
      <c r="F600">
        <v>0</v>
      </c>
      <c r="G600" s="727">
        <v>0</v>
      </c>
      <c r="H600" s="615"/>
      <c r="I600" s="639" t="s">
        <v>1526</v>
      </c>
      <c r="J600" t="s">
        <v>335</v>
      </c>
      <c r="K600" s="639">
        <v>0</v>
      </c>
      <c r="L600">
        <v>0</v>
      </c>
      <c r="M600">
        <v>0</v>
      </c>
      <c r="N600" s="727">
        <v>0</v>
      </c>
      <c r="O600" s="615"/>
      <c r="P600" s="639" t="s">
        <v>1526</v>
      </c>
      <c r="Q600" t="s">
        <v>335</v>
      </c>
      <c r="R600" s="639">
        <v>0</v>
      </c>
      <c r="S600">
        <v>0</v>
      </c>
      <c r="T600">
        <v>0</v>
      </c>
      <c r="U600" s="727">
        <v>0</v>
      </c>
      <c r="V600" s="615"/>
      <c r="W600" s="639" t="s">
        <v>1526</v>
      </c>
      <c r="X600" t="s">
        <v>335</v>
      </c>
      <c r="Y600" s="639">
        <v>0</v>
      </c>
      <c r="Z600">
        <v>0</v>
      </c>
      <c r="AA600">
        <v>0</v>
      </c>
      <c r="AB600" s="727">
        <v>0</v>
      </c>
      <c r="AC600" s="615"/>
      <c r="AD600" s="639" t="s">
        <v>1526</v>
      </c>
      <c r="AE600" t="s">
        <v>335</v>
      </c>
      <c r="AF600" s="639">
        <v>0</v>
      </c>
      <c r="AG600">
        <v>0</v>
      </c>
      <c r="AH600">
        <v>0</v>
      </c>
      <c r="AI600" s="727">
        <v>0</v>
      </c>
    </row>
    <row r="601" spans="1:35" s="616" customFormat="1" ht="13.8" thickBot="1">
      <c r="A601" s="615"/>
      <c r="B601" s="608" t="s">
        <v>1532</v>
      </c>
      <c r="C601" s="603"/>
      <c r="D601" s="608">
        <v>0</v>
      </c>
      <c r="E601" s="603">
        <v>0</v>
      </c>
      <c r="F601" s="603">
        <v>0</v>
      </c>
      <c r="G601" s="737">
        <v>0</v>
      </c>
      <c r="H601" s="615"/>
      <c r="I601" s="659" t="s">
        <v>1532</v>
      </c>
      <c r="J601" s="728"/>
      <c r="K601" s="659">
        <v>0</v>
      </c>
      <c r="L601" s="728">
        <v>0</v>
      </c>
      <c r="M601" s="728">
        <v>0</v>
      </c>
      <c r="N601" s="729">
        <v>0</v>
      </c>
      <c r="O601" s="615"/>
      <c r="P601" s="612" t="s">
        <v>1532</v>
      </c>
      <c r="Q601" s="604"/>
      <c r="R601" s="612">
        <v>0</v>
      </c>
      <c r="S601" s="604">
        <v>0</v>
      </c>
      <c r="T601" s="604">
        <v>0</v>
      </c>
      <c r="U601" s="736">
        <v>0</v>
      </c>
      <c r="V601" s="615"/>
      <c r="W601" s="613" t="s">
        <v>1532</v>
      </c>
      <c r="X601" s="605"/>
      <c r="Y601" s="613">
        <v>0</v>
      </c>
      <c r="Z601" s="605">
        <v>0</v>
      </c>
      <c r="AA601" s="605">
        <v>0</v>
      </c>
      <c r="AB601" s="738">
        <v>0</v>
      </c>
      <c r="AC601" s="615"/>
      <c r="AD601" s="614" t="s">
        <v>1532</v>
      </c>
      <c r="AE601" s="606"/>
      <c r="AF601" s="614">
        <v>0</v>
      </c>
      <c r="AG601" s="606">
        <v>0</v>
      </c>
      <c r="AH601" s="606">
        <v>0</v>
      </c>
      <c r="AI601" s="739">
        <v>0</v>
      </c>
    </row>
    <row r="602" spans="1:35" s="616" customFormat="1" ht="13.8" thickBot="1">
      <c r="A602" s="615"/>
      <c r="B602" s="657" t="s">
        <v>1008</v>
      </c>
      <c r="C602" s="647"/>
      <c r="D602" s="735">
        <v>590863402.66000128</v>
      </c>
      <c r="E602" s="730">
        <v>0</v>
      </c>
      <c r="F602" s="730">
        <v>39469850.659000002</v>
      </c>
      <c r="G602" s="731">
        <v>630333253.31900132</v>
      </c>
      <c r="H602" s="615"/>
      <c r="I602" s="664" t="s">
        <v>1008</v>
      </c>
      <c r="J602" s="647"/>
      <c r="K602" s="735">
        <v>578149.76</v>
      </c>
      <c r="L602" s="730">
        <v>0</v>
      </c>
      <c r="M602" s="730">
        <v>0</v>
      </c>
      <c r="N602" s="731">
        <v>578149.76</v>
      </c>
      <c r="O602" s="615"/>
      <c r="P602" s="645" t="s">
        <v>1008</v>
      </c>
      <c r="Q602" s="647"/>
      <c r="R602" s="735">
        <v>413242294.39999998</v>
      </c>
      <c r="S602" s="730">
        <v>-39512.5</v>
      </c>
      <c r="T602" s="730">
        <v>0</v>
      </c>
      <c r="U602" s="731">
        <v>413202781.89999998</v>
      </c>
      <c r="V602" s="615"/>
      <c r="W602" s="670" t="s">
        <v>1008</v>
      </c>
      <c r="X602" s="647"/>
      <c r="Y602" s="735">
        <v>0</v>
      </c>
      <c r="Z602" s="730">
        <v>0</v>
      </c>
      <c r="AA602" s="730">
        <v>0</v>
      </c>
      <c r="AB602" s="731">
        <v>0</v>
      </c>
      <c r="AC602" s="615"/>
      <c r="AD602" s="676" t="s">
        <v>1008</v>
      </c>
      <c r="AE602" s="647"/>
      <c r="AF602" s="735">
        <v>11450237750.880001</v>
      </c>
      <c r="AG602" s="730">
        <v>0</v>
      </c>
      <c r="AH602" s="730">
        <v>0</v>
      </c>
      <c r="AI602" s="731">
        <v>11450237750.880001</v>
      </c>
    </row>
    <row r="603" spans="1:35" s="616" customFormat="1">
      <c r="A603" s="615"/>
      <c r="D603" s="615"/>
      <c r="E603" s="615"/>
      <c r="F603" s="615"/>
      <c r="G603" s="615"/>
      <c r="H603" s="615"/>
      <c r="I603" s="615"/>
      <c r="J603" s="615"/>
      <c r="K603" s="615"/>
      <c r="L603" s="615"/>
      <c r="M603" s="615"/>
      <c r="N603" s="615"/>
      <c r="O603" s="615"/>
      <c r="R603" s="615"/>
      <c r="S603" s="615"/>
      <c r="T603" s="615"/>
      <c r="U603" s="615"/>
      <c r="V603" s="615"/>
      <c r="Y603" s="615"/>
      <c r="Z603" s="615"/>
      <c r="AA603" s="615"/>
      <c r="AB603" s="615"/>
      <c r="AC603" s="615"/>
      <c r="AF603" s="615"/>
      <c r="AG603" s="615"/>
      <c r="AH603" s="615"/>
      <c r="AI603" s="615"/>
    </row>
    <row r="604" spans="1:35" s="616" customFormat="1">
      <c r="A604" s="615"/>
      <c r="D604" s="615"/>
      <c r="E604" s="615"/>
      <c r="F604" s="615"/>
      <c r="G604" s="615"/>
      <c r="H604" s="615"/>
      <c r="I604" s="615"/>
      <c r="J604" s="615"/>
      <c r="K604" s="615"/>
      <c r="L604" s="615"/>
      <c r="M604" s="615"/>
      <c r="N604" s="615"/>
      <c r="O604" s="615"/>
      <c r="R604" s="615"/>
      <c r="S604" s="615"/>
      <c r="T604" s="615"/>
      <c r="U604" s="615"/>
      <c r="V604" s="615"/>
      <c r="Y604" s="615"/>
      <c r="Z604" s="615"/>
      <c r="AA604" s="615"/>
      <c r="AB604" s="615"/>
      <c r="AC604" s="615"/>
      <c r="AF604" s="615"/>
      <c r="AG604" s="615"/>
      <c r="AH604" s="615"/>
      <c r="AI604" s="615"/>
    </row>
    <row r="605" spans="1:35" s="616" customFormat="1">
      <c r="A605" s="615"/>
      <c r="D605" s="615"/>
      <c r="E605" s="615"/>
      <c r="F605" s="615"/>
      <c r="G605" s="615"/>
      <c r="H605" s="615"/>
      <c r="I605" s="615"/>
      <c r="J605" s="615"/>
      <c r="K605" s="615"/>
      <c r="L605" s="615"/>
      <c r="M605" s="615"/>
      <c r="N605" s="615"/>
      <c r="O605" s="615"/>
      <c r="R605" s="615"/>
      <c r="S605" s="615"/>
      <c r="T605" s="615"/>
      <c r="U605" s="615"/>
      <c r="V605" s="615"/>
      <c r="Y605" s="615"/>
      <c r="Z605" s="615"/>
      <c r="AA605" s="615"/>
      <c r="AB605" s="615"/>
      <c r="AC605" s="615"/>
      <c r="AF605" s="615"/>
      <c r="AG605" s="615"/>
      <c r="AH605" s="615"/>
      <c r="AI605" s="615"/>
    </row>
    <row r="606" spans="1:35" s="616" customFormat="1">
      <c r="A606" s="615"/>
      <c r="D606" s="615"/>
      <c r="E606" s="615"/>
      <c r="F606" s="615"/>
      <c r="G606" s="615"/>
      <c r="H606" s="615"/>
      <c r="I606" s="615"/>
      <c r="J606" s="615"/>
      <c r="K606" s="615"/>
      <c r="L606" s="615"/>
      <c r="M606" s="615"/>
      <c r="N606" s="615"/>
      <c r="O606" s="615"/>
      <c r="R606" s="615"/>
      <c r="S606" s="615"/>
      <c r="T606" s="615"/>
      <c r="U606" s="615"/>
      <c r="V606" s="615"/>
      <c r="Y606" s="615"/>
      <c r="Z606" s="615"/>
      <c r="AA606" s="615"/>
      <c r="AB606" s="615"/>
      <c r="AC606" s="615"/>
      <c r="AF606" s="615"/>
      <c r="AG606" s="615"/>
      <c r="AH606" s="615"/>
      <c r="AI606" s="615"/>
    </row>
    <row r="607" spans="1:35" s="616" customFormat="1">
      <c r="A607" s="615"/>
      <c r="D607" s="615"/>
      <c r="E607" s="615"/>
      <c r="F607" s="615"/>
      <c r="G607" s="615"/>
      <c r="H607" s="615"/>
      <c r="I607" s="615"/>
      <c r="J607" s="615"/>
      <c r="K607" s="615"/>
      <c r="L607" s="615"/>
      <c r="M607" s="615"/>
      <c r="N607" s="615"/>
      <c r="O607" s="615"/>
      <c r="R607" s="615"/>
      <c r="S607" s="615"/>
      <c r="T607" s="615"/>
      <c r="U607" s="615"/>
      <c r="V607" s="615"/>
      <c r="Y607" s="615"/>
      <c r="Z607" s="615"/>
      <c r="AA607" s="615"/>
      <c r="AB607" s="615"/>
      <c r="AC607" s="615"/>
      <c r="AF607" s="615"/>
      <c r="AG607" s="615"/>
      <c r="AH607" s="615"/>
      <c r="AI607" s="615"/>
    </row>
    <row r="608" spans="1:35" s="616" customFormat="1">
      <c r="A608" s="615"/>
      <c r="D608" s="615"/>
      <c r="E608" s="615"/>
      <c r="F608" s="615"/>
      <c r="G608" s="615"/>
      <c r="H608" s="615"/>
      <c r="I608" s="615"/>
      <c r="J608" s="615"/>
      <c r="K608" s="615"/>
      <c r="L608" s="615"/>
      <c r="M608" s="615"/>
      <c r="N608" s="615"/>
      <c r="O608" s="615"/>
      <c r="R608" s="615"/>
      <c r="S608" s="615"/>
      <c r="T608" s="615"/>
      <c r="U608" s="615"/>
      <c r="V608" s="615"/>
      <c r="Y608" s="615"/>
      <c r="Z608" s="615"/>
      <c r="AA608" s="615"/>
      <c r="AB608" s="615"/>
      <c r="AC608" s="615"/>
      <c r="AF608" s="615"/>
      <c r="AG608" s="615"/>
      <c r="AH608" s="615"/>
      <c r="AI608" s="615"/>
    </row>
    <row r="609" spans="1:35" s="616" customFormat="1">
      <c r="A609" s="615"/>
      <c r="D609" s="615"/>
      <c r="E609" s="615"/>
      <c r="F609" s="615"/>
      <c r="G609" s="615"/>
      <c r="H609" s="615"/>
      <c r="I609" s="615"/>
      <c r="J609" s="615"/>
      <c r="K609" s="615"/>
      <c r="L609" s="615"/>
      <c r="M609" s="615"/>
      <c r="N609" s="615"/>
      <c r="O609" s="615"/>
      <c r="R609" s="615"/>
      <c r="S609" s="615"/>
      <c r="T609" s="615"/>
      <c r="U609" s="615"/>
      <c r="V609" s="615"/>
      <c r="Y609" s="615"/>
      <c r="Z609" s="615"/>
      <c r="AA609" s="615"/>
      <c r="AB609" s="615"/>
      <c r="AC609" s="615"/>
      <c r="AF609" s="615"/>
      <c r="AG609" s="615"/>
      <c r="AH609" s="615"/>
      <c r="AI609" s="615"/>
    </row>
    <row r="610" spans="1:35" s="616" customFormat="1">
      <c r="A610" s="615"/>
      <c r="D610" s="615"/>
      <c r="E610" s="615"/>
      <c r="F610" s="615"/>
      <c r="G610" s="615"/>
      <c r="H610" s="615"/>
      <c r="I610" s="615"/>
      <c r="J610" s="615"/>
      <c r="K610" s="615"/>
      <c r="L610" s="615"/>
      <c r="M610" s="615"/>
      <c r="N610" s="615"/>
      <c r="O610" s="615"/>
      <c r="R610" s="615"/>
      <c r="S610" s="615"/>
      <c r="T610" s="615"/>
      <c r="U610" s="615"/>
      <c r="V610" s="615"/>
      <c r="Y610" s="615"/>
      <c r="Z610" s="615"/>
      <c r="AA610" s="615"/>
      <c r="AB610" s="615"/>
      <c r="AC610" s="615"/>
      <c r="AF610" s="615"/>
      <c r="AG610" s="615"/>
      <c r="AH610" s="615"/>
      <c r="AI610" s="615"/>
    </row>
    <row r="611" spans="1:35" s="616" customFormat="1">
      <c r="A611" s="615"/>
      <c r="D611" s="615"/>
      <c r="E611" s="615"/>
      <c r="F611" s="615"/>
      <c r="G611" s="615"/>
      <c r="H611" s="615"/>
      <c r="I611" s="615"/>
      <c r="J611" s="615"/>
      <c r="K611" s="615"/>
      <c r="L611" s="615"/>
      <c r="M611" s="615"/>
      <c r="N611" s="615"/>
      <c r="O611" s="615"/>
      <c r="R611" s="615"/>
      <c r="S611" s="615"/>
      <c r="T611" s="615"/>
      <c r="U611" s="615"/>
      <c r="V611" s="615"/>
      <c r="Y611" s="615"/>
      <c r="Z611" s="615"/>
      <c r="AA611" s="615"/>
      <c r="AB611" s="615"/>
      <c r="AC611" s="615"/>
      <c r="AF611" s="615"/>
      <c r="AG611" s="615"/>
      <c r="AH611" s="615"/>
      <c r="AI611" s="615"/>
    </row>
    <row r="612" spans="1:35" s="616" customFormat="1">
      <c r="A612" s="615"/>
      <c r="D612" s="615"/>
      <c r="E612" s="615"/>
      <c r="F612" s="615"/>
      <c r="G612" s="615"/>
      <c r="H612" s="615"/>
      <c r="I612" s="615"/>
      <c r="J612" s="615"/>
      <c r="K612" s="615"/>
      <c r="L612" s="615"/>
      <c r="M612" s="615"/>
      <c r="N612" s="615"/>
      <c r="O612" s="615"/>
      <c r="R612" s="615"/>
      <c r="S612" s="615"/>
      <c r="T612" s="615"/>
      <c r="U612" s="615"/>
      <c r="V612" s="615"/>
      <c r="Y612" s="615"/>
      <c r="Z612" s="615"/>
      <c r="AA612" s="615"/>
      <c r="AB612" s="615"/>
      <c r="AC612" s="615"/>
      <c r="AF612" s="615"/>
      <c r="AG612" s="615"/>
      <c r="AH612" s="615"/>
      <c r="AI612" s="615"/>
    </row>
    <row r="613" spans="1:35" s="616" customFormat="1">
      <c r="A613" s="615"/>
      <c r="D613" s="615"/>
      <c r="E613" s="615"/>
      <c r="F613" s="615"/>
      <c r="G613" s="615"/>
      <c r="H613" s="615"/>
      <c r="I613" s="615"/>
      <c r="J613" s="615"/>
      <c r="K613" s="615"/>
      <c r="L613" s="615"/>
      <c r="M613" s="615"/>
      <c r="N613" s="615"/>
      <c r="O613" s="615"/>
      <c r="R613" s="615"/>
      <c r="S613" s="615"/>
      <c r="T613" s="615"/>
      <c r="U613" s="615"/>
      <c r="V613" s="615"/>
      <c r="Y613" s="615"/>
      <c r="Z613" s="615"/>
      <c r="AA613" s="615"/>
      <c r="AB613" s="615"/>
      <c r="AC613" s="615"/>
      <c r="AF613" s="615"/>
      <c r="AG613" s="615"/>
      <c r="AH613" s="615"/>
      <c r="AI613" s="615"/>
    </row>
    <row r="614" spans="1:35" s="616" customFormat="1">
      <c r="A614" s="615"/>
      <c r="D614" s="615"/>
      <c r="E614" s="615"/>
      <c r="F614" s="615"/>
      <c r="G614" s="615"/>
      <c r="H614" s="615"/>
      <c r="I614" s="615"/>
      <c r="J614" s="615"/>
      <c r="K614" s="615"/>
      <c r="L614" s="615"/>
      <c r="M614" s="615"/>
      <c r="N614" s="615"/>
      <c r="O614" s="615"/>
      <c r="R614" s="615"/>
      <c r="S614" s="615"/>
      <c r="T614" s="615"/>
      <c r="U614" s="615"/>
      <c r="V614" s="615"/>
      <c r="Y614" s="615"/>
      <c r="Z614" s="615"/>
      <c r="AA614" s="615"/>
      <c r="AB614" s="615"/>
      <c r="AC614" s="615"/>
      <c r="AF614" s="615"/>
      <c r="AG614" s="615"/>
      <c r="AH614" s="615"/>
      <c r="AI614" s="615"/>
    </row>
    <row r="615" spans="1:35" s="616" customFormat="1">
      <c r="A615" s="615"/>
      <c r="D615" s="615"/>
      <c r="E615" s="615"/>
      <c r="F615" s="615"/>
      <c r="G615" s="615"/>
      <c r="H615" s="615"/>
      <c r="I615" s="615"/>
      <c r="J615" s="615"/>
      <c r="K615" s="615"/>
      <c r="L615" s="615"/>
      <c r="M615" s="615"/>
      <c r="N615" s="615"/>
      <c r="O615" s="615"/>
      <c r="R615" s="615"/>
      <c r="S615" s="615"/>
      <c r="T615" s="615"/>
      <c r="U615" s="615"/>
      <c r="V615" s="615"/>
      <c r="Y615" s="615"/>
      <c r="Z615" s="615"/>
      <c r="AA615" s="615"/>
      <c r="AB615" s="615"/>
      <c r="AC615" s="615"/>
      <c r="AF615" s="615"/>
      <c r="AG615" s="615"/>
      <c r="AH615" s="615"/>
      <c r="AI615" s="615"/>
    </row>
    <row r="616" spans="1:35" s="616" customFormat="1">
      <c r="A616" s="615"/>
      <c r="D616" s="615"/>
      <c r="E616" s="615"/>
      <c r="F616" s="615"/>
      <c r="G616" s="615"/>
      <c r="H616" s="615"/>
      <c r="I616" s="615"/>
      <c r="J616" s="615"/>
      <c r="K616" s="615"/>
      <c r="L616" s="615"/>
      <c r="M616" s="615"/>
      <c r="N616" s="615"/>
      <c r="O616" s="615"/>
      <c r="R616" s="615"/>
      <c r="S616" s="615"/>
      <c r="T616" s="615"/>
      <c r="U616" s="615"/>
      <c r="V616" s="615"/>
      <c r="Y616" s="615"/>
      <c r="Z616" s="615"/>
      <c r="AA616" s="615"/>
      <c r="AB616" s="615"/>
      <c r="AC616" s="615"/>
      <c r="AF616" s="615"/>
      <c r="AG616" s="615"/>
      <c r="AH616" s="615"/>
      <c r="AI616" s="615"/>
    </row>
    <row r="617" spans="1:35" s="616" customFormat="1">
      <c r="A617" s="615"/>
      <c r="D617" s="615"/>
      <c r="E617" s="615"/>
      <c r="F617" s="615"/>
      <c r="G617" s="615"/>
      <c r="H617" s="615"/>
      <c r="I617" s="615"/>
      <c r="J617" s="615"/>
      <c r="K617" s="615"/>
      <c r="L617" s="615"/>
      <c r="M617" s="615"/>
      <c r="N617" s="615"/>
      <c r="O617" s="615"/>
      <c r="R617" s="615"/>
      <c r="S617" s="615"/>
      <c r="T617" s="615"/>
      <c r="U617" s="615"/>
      <c r="V617" s="615"/>
      <c r="Y617" s="615"/>
      <c r="Z617" s="615"/>
      <c r="AA617" s="615"/>
      <c r="AB617" s="615"/>
      <c r="AC617" s="615"/>
      <c r="AF617" s="615"/>
      <c r="AG617" s="615"/>
      <c r="AH617" s="615"/>
      <c r="AI617" s="615"/>
    </row>
    <row r="618" spans="1:35" s="616" customFormat="1">
      <c r="A618" s="615"/>
      <c r="D618" s="615"/>
      <c r="E618" s="615"/>
      <c r="F618" s="615"/>
      <c r="G618" s="615"/>
      <c r="H618" s="615"/>
      <c r="I618" s="615"/>
      <c r="J618" s="615"/>
      <c r="K618" s="615"/>
      <c r="L618" s="615"/>
      <c r="M618" s="615"/>
      <c r="N618" s="615"/>
      <c r="O618" s="615"/>
      <c r="R618" s="615"/>
      <c r="S618" s="615"/>
      <c r="T618" s="615"/>
      <c r="U618" s="615"/>
      <c r="V618" s="615"/>
      <c r="Y618" s="615"/>
      <c r="Z618" s="615"/>
      <c r="AA618" s="615"/>
      <c r="AB618" s="615"/>
      <c r="AC618" s="615"/>
      <c r="AF618" s="615"/>
      <c r="AG618" s="615"/>
      <c r="AH618" s="615"/>
      <c r="AI618" s="615"/>
    </row>
    <row r="619" spans="1:35" s="616" customFormat="1">
      <c r="A619" s="615"/>
      <c r="D619" s="615"/>
      <c r="E619" s="615"/>
      <c r="F619" s="615"/>
      <c r="G619" s="615"/>
      <c r="H619" s="615"/>
      <c r="I619" s="615"/>
      <c r="J619" s="615"/>
      <c r="K619" s="615"/>
      <c r="L619" s="615"/>
      <c r="M619" s="615"/>
      <c r="N619" s="615"/>
      <c r="O619" s="615"/>
      <c r="R619" s="615"/>
      <c r="S619" s="615"/>
      <c r="T619" s="615"/>
      <c r="U619" s="615"/>
      <c r="V619" s="615"/>
      <c r="Y619" s="615"/>
      <c r="Z619" s="615"/>
      <c r="AA619" s="615"/>
      <c r="AB619" s="615"/>
      <c r="AC619" s="615"/>
      <c r="AF619" s="615"/>
      <c r="AG619" s="615"/>
      <c r="AH619" s="615"/>
      <c r="AI619" s="615"/>
    </row>
    <row r="620" spans="1:35" s="616" customFormat="1">
      <c r="A620" s="615"/>
      <c r="D620" s="615"/>
      <c r="E620" s="615"/>
      <c r="F620" s="615"/>
      <c r="G620" s="615"/>
      <c r="H620" s="615"/>
      <c r="I620" s="615"/>
      <c r="J620" s="615"/>
      <c r="K620" s="615"/>
      <c r="L620" s="615"/>
      <c r="M620" s="615"/>
      <c r="N620" s="615"/>
      <c r="O620" s="615"/>
      <c r="R620" s="615"/>
      <c r="S620" s="615"/>
      <c r="T620" s="615"/>
      <c r="U620" s="615"/>
      <c r="V620" s="615"/>
      <c r="Y620" s="615"/>
      <c r="Z620" s="615"/>
      <c r="AA620" s="615"/>
      <c r="AB620" s="615"/>
      <c r="AC620" s="615"/>
      <c r="AF620" s="615"/>
      <c r="AG620" s="615"/>
      <c r="AH620" s="615"/>
      <c r="AI620" s="615"/>
    </row>
    <row r="621" spans="1:35" s="616" customFormat="1">
      <c r="A621" s="615"/>
      <c r="D621" s="615"/>
      <c r="E621" s="615"/>
      <c r="F621" s="615"/>
      <c r="G621" s="615"/>
      <c r="H621" s="615"/>
      <c r="I621" s="615"/>
      <c r="J621" s="615"/>
      <c r="K621" s="615"/>
      <c r="L621" s="615"/>
      <c r="M621" s="615"/>
      <c r="N621" s="615"/>
      <c r="O621" s="615"/>
      <c r="R621" s="615"/>
      <c r="S621" s="615"/>
      <c r="T621" s="615"/>
      <c r="U621" s="615"/>
      <c r="V621" s="615"/>
      <c r="Y621" s="615"/>
      <c r="Z621" s="615"/>
      <c r="AA621" s="615"/>
      <c r="AB621" s="615"/>
      <c r="AC621" s="615"/>
      <c r="AF621" s="615"/>
      <c r="AG621" s="615"/>
      <c r="AH621" s="615"/>
      <c r="AI621" s="615"/>
    </row>
    <row r="622" spans="1:35" s="616" customFormat="1">
      <c r="A622" s="615"/>
      <c r="D622" s="615"/>
      <c r="E622" s="615"/>
      <c r="F622" s="615"/>
      <c r="G622" s="615"/>
      <c r="H622" s="615"/>
      <c r="I622" s="615"/>
      <c r="J622" s="615"/>
      <c r="K622" s="615"/>
      <c r="L622" s="615"/>
      <c r="M622" s="615"/>
      <c r="N622" s="615"/>
      <c r="O622" s="615"/>
      <c r="R622" s="615"/>
      <c r="S622" s="615"/>
      <c r="T622" s="615"/>
      <c r="U622" s="615"/>
      <c r="V622" s="615"/>
      <c r="Y622" s="615"/>
      <c r="Z622" s="615"/>
      <c r="AA622" s="615"/>
      <c r="AB622" s="615"/>
      <c r="AC622" s="615"/>
      <c r="AF622" s="615"/>
      <c r="AG622" s="615"/>
      <c r="AH622" s="615"/>
      <c r="AI622" s="615"/>
    </row>
    <row r="623" spans="1:35" s="616" customFormat="1">
      <c r="A623" s="615"/>
      <c r="D623" s="615"/>
      <c r="E623" s="615"/>
      <c r="F623" s="615"/>
      <c r="G623" s="615"/>
      <c r="H623" s="615"/>
      <c r="I623" s="615"/>
      <c r="J623" s="615"/>
      <c r="K623" s="615"/>
      <c r="L623" s="615"/>
      <c r="M623" s="615"/>
      <c r="N623" s="615"/>
      <c r="O623" s="615"/>
      <c r="R623" s="615"/>
      <c r="S623" s="615"/>
      <c r="T623" s="615"/>
      <c r="U623" s="615"/>
      <c r="V623" s="615"/>
      <c r="Y623" s="615"/>
      <c r="Z623" s="615"/>
      <c r="AA623" s="615"/>
      <c r="AB623" s="615"/>
      <c r="AC623" s="615"/>
      <c r="AF623" s="615"/>
      <c r="AG623" s="615"/>
      <c r="AH623" s="615"/>
      <c r="AI623" s="615"/>
    </row>
    <row r="624" spans="1:35" s="616" customFormat="1">
      <c r="A624" s="615"/>
      <c r="D624" s="615"/>
      <c r="E624" s="615"/>
      <c r="F624" s="615"/>
      <c r="G624" s="615"/>
      <c r="H624" s="615"/>
      <c r="I624" s="615"/>
      <c r="J624" s="615"/>
      <c r="K624" s="615"/>
      <c r="L624" s="615"/>
      <c r="M624" s="615"/>
      <c r="N624" s="615"/>
      <c r="O624" s="615"/>
      <c r="R624" s="615"/>
      <c r="S624" s="615"/>
      <c r="T624" s="615"/>
      <c r="U624" s="615"/>
      <c r="V624" s="615"/>
      <c r="Y624" s="615"/>
      <c r="Z624" s="615"/>
      <c r="AA624" s="615"/>
      <c r="AB624" s="615"/>
      <c r="AC624" s="615"/>
      <c r="AF624" s="615"/>
      <c r="AG624" s="615"/>
      <c r="AH624" s="615"/>
      <c r="AI624" s="615"/>
    </row>
    <row r="625" spans="1:35" s="616" customFormat="1">
      <c r="A625" s="615"/>
      <c r="D625" s="615"/>
      <c r="E625" s="615"/>
      <c r="F625" s="615"/>
      <c r="G625" s="615"/>
      <c r="H625" s="615"/>
      <c r="I625" s="615"/>
      <c r="J625" s="615"/>
      <c r="K625" s="615"/>
      <c r="L625" s="615"/>
      <c r="M625" s="615"/>
      <c r="N625" s="615"/>
      <c r="O625" s="615"/>
      <c r="R625" s="615"/>
      <c r="S625" s="615"/>
      <c r="T625" s="615"/>
      <c r="U625" s="615"/>
      <c r="V625" s="615"/>
      <c r="Y625" s="615"/>
      <c r="Z625" s="615"/>
      <c r="AA625" s="615"/>
      <c r="AB625" s="615"/>
      <c r="AC625" s="615"/>
      <c r="AF625" s="615"/>
      <c r="AG625" s="615"/>
      <c r="AH625" s="615"/>
      <c r="AI625" s="615"/>
    </row>
    <row r="626" spans="1:35" s="616" customFormat="1">
      <c r="A626" s="615"/>
      <c r="D626" s="615"/>
      <c r="E626" s="615"/>
      <c r="F626" s="615"/>
      <c r="G626" s="615"/>
      <c r="H626" s="615"/>
      <c r="I626" s="615"/>
      <c r="J626" s="615"/>
      <c r="K626" s="615"/>
      <c r="L626" s="615"/>
      <c r="M626" s="615"/>
      <c r="N626" s="615"/>
      <c r="O626" s="615"/>
      <c r="R626" s="615"/>
      <c r="S626" s="615"/>
      <c r="T626" s="615"/>
      <c r="U626" s="615"/>
      <c r="V626" s="615"/>
      <c r="Y626" s="615"/>
      <c r="Z626" s="615"/>
      <c r="AA626" s="615"/>
      <c r="AB626" s="615"/>
      <c r="AC626" s="615"/>
      <c r="AF626" s="615"/>
      <c r="AG626" s="615"/>
      <c r="AH626" s="615"/>
      <c r="AI626" s="615"/>
    </row>
    <row r="627" spans="1:35" s="616" customFormat="1">
      <c r="A627" s="615"/>
      <c r="D627" s="615"/>
      <c r="E627" s="615"/>
      <c r="F627" s="615"/>
      <c r="G627" s="615"/>
      <c r="H627" s="615"/>
      <c r="I627" s="615"/>
      <c r="J627" s="615"/>
      <c r="K627" s="615"/>
      <c r="L627" s="615"/>
      <c r="M627" s="615"/>
      <c r="N627" s="615"/>
      <c r="O627" s="615"/>
      <c r="R627" s="615"/>
      <c r="S627" s="615"/>
      <c r="T627" s="615"/>
      <c r="U627" s="615"/>
      <c r="V627" s="615"/>
      <c r="Y627" s="615"/>
      <c r="Z627" s="615"/>
      <c r="AA627" s="615"/>
      <c r="AB627" s="615"/>
      <c r="AC627" s="615"/>
      <c r="AF627" s="615"/>
      <c r="AG627" s="615"/>
      <c r="AH627" s="615"/>
      <c r="AI627" s="615"/>
    </row>
    <row r="628" spans="1:35" s="616" customFormat="1">
      <c r="A628" s="615"/>
      <c r="D628" s="615"/>
      <c r="E628" s="615"/>
      <c r="F628" s="615"/>
      <c r="G628" s="615"/>
      <c r="H628" s="615"/>
      <c r="I628" s="615"/>
      <c r="J628" s="615"/>
      <c r="K628" s="615"/>
      <c r="L628" s="615"/>
      <c r="M628" s="615"/>
      <c r="N628" s="615"/>
      <c r="O628" s="615"/>
      <c r="R628" s="615"/>
      <c r="S628" s="615"/>
      <c r="T628" s="615"/>
      <c r="U628" s="615"/>
      <c r="V628" s="615"/>
      <c r="Y628" s="615"/>
      <c r="Z628" s="615"/>
      <c r="AA628" s="615"/>
      <c r="AB628" s="615"/>
      <c r="AC628" s="615"/>
      <c r="AF628" s="615"/>
      <c r="AG628" s="615"/>
      <c r="AH628" s="615"/>
      <c r="AI628" s="615"/>
    </row>
    <row r="629" spans="1:35" s="616" customFormat="1">
      <c r="A629" s="615"/>
      <c r="D629" s="615"/>
      <c r="E629" s="615"/>
      <c r="F629" s="615"/>
      <c r="G629" s="615"/>
      <c r="H629" s="615"/>
      <c r="I629" s="615"/>
      <c r="J629" s="615"/>
      <c r="K629" s="615"/>
      <c r="L629" s="615"/>
      <c r="M629" s="615"/>
      <c r="N629" s="615"/>
      <c r="O629" s="615"/>
      <c r="R629" s="615"/>
      <c r="S629" s="615"/>
      <c r="T629" s="615"/>
      <c r="U629" s="615"/>
      <c r="V629" s="615"/>
      <c r="Y629" s="615"/>
      <c r="Z629" s="615"/>
      <c r="AA629" s="615"/>
      <c r="AB629" s="615"/>
      <c r="AC629" s="615"/>
      <c r="AF629" s="615"/>
      <c r="AG629" s="615"/>
      <c r="AH629" s="615"/>
      <c r="AI629" s="615"/>
    </row>
    <row r="630" spans="1:35" s="616" customFormat="1">
      <c r="A630" s="615"/>
      <c r="D630" s="615"/>
      <c r="E630" s="615"/>
      <c r="F630" s="615"/>
      <c r="G630" s="615"/>
      <c r="H630" s="615"/>
      <c r="I630" s="615"/>
      <c r="J630" s="615"/>
      <c r="K630" s="615"/>
      <c r="L630" s="615"/>
      <c r="M630" s="615"/>
      <c r="N630" s="615"/>
      <c r="O630" s="615"/>
      <c r="R630" s="615"/>
      <c r="S630" s="615"/>
      <c r="T630" s="615"/>
      <c r="U630" s="615"/>
      <c r="V630" s="615"/>
      <c r="Y630" s="615"/>
      <c r="Z630" s="615"/>
      <c r="AA630" s="615"/>
      <c r="AB630" s="615"/>
      <c r="AC630" s="615"/>
      <c r="AF630" s="615"/>
      <c r="AG630" s="615"/>
      <c r="AH630" s="615"/>
      <c r="AI630" s="615"/>
    </row>
    <row r="631" spans="1:35" s="616" customFormat="1">
      <c r="A631" s="615"/>
      <c r="D631" s="615"/>
      <c r="E631" s="615"/>
      <c r="F631" s="615"/>
      <c r="G631" s="615"/>
      <c r="H631" s="615"/>
      <c r="I631" s="615"/>
      <c r="J631" s="615"/>
      <c r="K631" s="615"/>
      <c r="L631" s="615"/>
      <c r="M631" s="615"/>
      <c r="N631" s="615"/>
      <c r="O631" s="615"/>
      <c r="R631" s="615"/>
      <c r="S631" s="615"/>
      <c r="T631" s="615"/>
      <c r="U631" s="615"/>
      <c r="V631" s="615"/>
      <c r="Y631" s="615"/>
      <c r="Z631" s="615"/>
      <c r="AA631" s="615"/>
      <c r="AB631" s="615"/>
      <c r="AC631" s="615"/>
      <c r="AF631" s="615"/>
      <c r="AG631" s="615"/>
      <c r="AH631" s="615"/>
      <c r="AI631" s="615"/>
    </row>
    <row r="632" spans="1:35" s="616" customFormat="1">
      <c r="A632" s="615"/>
      <c r="D632" s="615"/>
      <c r="E632" s="615"/>
      <c r="F632" s="615"/>
      <c r="G632" s="615"/>
      <c r="H632" s="615"/>
      <c r="I632" s="615"/>
      <c r="J632" s="615"/>
      <c r="K632" s="615"/>
      <c r="L632" s="615"/>
      <c r="M632" s="615"/>
      <c r="N632" s="615"/>
      <c r="O632" s="615"/>
      <c r="R632" s="615"/>
      <c r="S632" s="615"/>
      <c r="T632" s="615"/>
      <c r="U632" s="615"/>
      <c r="V632" s="615"/>
      <c r="Y632" s="615"/>
      <c r="Z632" s="615"/>
      <c r="AA632" s="615"/>
      <c r="AB632" s="615"/>
      <c r="AC632" s="615"/>
      <c r="AF632" s="615"/>
      <c r="AG632" s="615"/>
      <c r="AH632" s="615"/>
      <c r="AI632" s="615"/>
    </row>
    <row r="633" spans="1:35" s="616" customFormat="1">
      <c r="A633" s="615"/>
      <c r="D633" s="615"/>
      <c r="E633" s="615"/>
      <c r="F633" s="615"/>
      <c r="G633" s="615"/>
      <c r="H633" s="615"/>
      <c r="I633" s="615"/>
      <c r="J633" s="615"/>
      <c r="K633" s="615"/>
      <c r="L633" s="615"/>
      <c r="M633" s="615"/>
      <c r="N633" s="615"/>
      <c r="O633" s="615"/>
      <c r="R633" s="615"/>
      <c r="S633" s="615"/>
      <c r="T633" s="615"/>
      <c r="U633" s="615"/>
      <c r="V633" s="615"/>
      <c r="Y633" s="615"/>
      <c r="Z633" s="615"/>
      <c r="AA633" s="615"/>
      <c r="AB633" s="615"/>
      <c r="AC633" s="615"/>
      <c r="AF633" s="615"/>
      <c r="AG633" s="615"/>
      <c r="AH633" s="615"/>
      <c r="AI633" s="615"/>
    </row>
    <row r="634" spans="1:35" s="616" customFormat="1">
      <c r="A634" s="615"/>
      <c r="D634" s="615"/>
      <c r="E634" s="615"/>
      <c r="F634" s="615"/>
      <c r="G634" s="615"/>
      <c r="H634" s="615"/>
      <c r="I634" s="615"/>
      <c r="J634" s="615"/>
      <c r="K634" s="615"/>
      <c r="L634" s="615"/>
      <c r="M634" s="615"/>
      <c r="N634" s="615"/>
      <c r="O634" s="615"/>
      <c r="R634" s="615"/>
      <c r="S634" s="615"/>
      <c r="T634" s="615"/>
      <c r="U634" s="615"/>
      <c r="V634" s="615"/>
      <c r="Y634" s="615"/>
      <c r="Z634" s="615"/>
      <c r="AA634" s="615"/>
      <c r="AB634" s="615"/>
      <c r="AC634" s="615"/>
      <c r="AF634" s="615"/>
      <c r="AG634" s="615"/>
      <c r="AH634" s="615"/>
      <c r="AI634" s="615"/>
    </row>
    <row r="635" spans="1:35" s="616" customFormat="1">
      <c r="A635" s="615"/>
      <c r="D635" s="615"/>
      <c r="E635" s="615"/>
      <c r="F635" s="615"/>
      <c r="G635" s="615"/>
      <c r="H635" s="615"/>
      <c r="I635" s="615"/>
      <c r="J635" s="615"/>
      <c r="K635" s="615"/>
      <c r="L635" s="615"/>
      <c r="M635" s="615"/>
      <c r="N635" s="615"/>
      <c r="O635" s="615"/>
      <c r="R635" s="615"/>
      <c r="S635" s="615"/>
      <c r="T635" s="615"/>
      <c r="U635" s="615"/>
      <c r="V635" s="615"/>
      <c r="Y635" s="615"/>
      <c r="Z635" s="615"/>
      <c r="AA635" s="615"/>
      <c r="AB635" s="615"/>
      <c r="AC635" s="615"/>
      <c r="AF635" s="615"/>
      <c r="AG635" s="615"/>
      <c r="AH635" s="615"/>
      <c r="AI635" s="615"/>
    </row>
    <row r="636" spans="1:35" s="616" customFormat="1">
      <c r="A636" s="615"/>
      <c r="D636" s="615"/>
      <c r="E636" s="615"/>
      <c r="F636" s="615"/>
      <c r="G636" s="615"/>
      <c r="H636" s="615"/>
      <c r="I636" s="615"/>
      <c r="J636" s="615"/>
      <c r="K636" s="615"/>
      <c r="L636" s="615"/>
      <c r="M636" s="615"/>
      <c r="N636" s="615"/>
      <c r="O636" s="615"/>
      <c r="R636" s="615"/>
      <c r="S636" s="615"/>
      <c r="T636" s="615"/>
      <c r="U636" s="615"/>
      <c r="V636" s="615"/>
      <c r="Y636" s="615"/>
      <c r="Z636" s="615"/>
      <c r="AA636" s="615"/>
      <c r="AB636" s="615"/>
      <c r="AC636" s="615"/>
      <c r="AF636" s="615"/>
      <c r="AG636" s="615"/>
      <c r="AH636" s="615"/>
      <c r="AI636" s="615"/>
    </row>
    <row r="637" spans="1:35" s="616" customFormat="1">
      <c r="A637" s="615"/>
      <c r="D637" s="615"/>
      <c r="E637" s="615"/>
      <c r="F637" s="615"/>
      <c r="G637" s="615"/>
      <c r="H637" s="615"/>
      <c r="I637" s="615"/>
      <c r="J637" s="615"/>
      <c r="K637" s="615"/>
      <c r="L637" s="615"/>
      <c r="M637" s="615"/>
      <c r="N637" s="615"/>
      <c r="O637" s="615"/>
      <c r="R637" s="615"/>
      <c r="S637" s="615"/>
      <c r="T637" s="615"/>
      <c r="U637" s="615"/>
      <c r="V637" s="615"/>
      <c r="Y637" s="615"/>
      <c r="Z637" s="615"/>
      <c r="AA637" s="615"/>
      <c r="AB637" s="615"/>
      <c r="AC637" s="615"/>
      <c r="AF637" s="615"/>
      <c r="AG637" s="615"/>
      <c r="AH637" s="615"/>
      <c r="AI637" s="615"/>
    </row>
    <row r="638" spans="1:35" s="616" customFormat="1">
      <c r="A638" s="615"/>
      <c r="D638" s="615"/>
      <c r="E638" s="615"/>
      <c r="F638" s="615"/>
      <c r="G638" s="615"/>
      <c r="H638" s="615"/>
      <c r="I638" s="615"/>
      <c r="J638" s="615"/>
      <c r="K638" s="615"/>
      <c r="L638" s="615"/>
      <c r="M638" s="615"/>
      <c r="N638" s="615"/>
      <c r="O638" s="615"/>
      <c r="R638" s="615"/>
      <c r="S638" s="615"/>
      <c r="T638" s="615"/>
      <c r="U638" s="615"/>
      <c r="V638" s="615"/>
      <c r="Y638" s="615"/>
      <c r="Z638" s="615"/>
      <c r="AA638" s="615"/>
      <c r="AB638" s="615"/>
      <c r="AC638" s="615"/>
      <c r="AF638" s="615"/>
      <c r="AG638" s="615"/>
      <c r="AH638" s="615"/>
      <c r="AI638" s="615"/>
    </row>
    <row r="639" spans="1:35" s="616" customFormat="1">
      <c r="A639" s="615"/>
      <c r="D639" s="615"/>
      <c r="E639" s="615"/>
      <c r="F639" s="615"/>
      <c r="G639" s="615"/>
      <c r="H639" s="615"/>
      <c r="I639" s="615"/>
      <c r="J639" s="615"/>
      <c r="K639" s="615"/>
      <c r="L639" s="615"/>
      <c r="M639" s="615"/>
      <c r="N639" s="615"/>
      <c r="O639" s="615"/>
      <c r="R639" s="615"/>
      <c r="S639" s="615"/>
      <c r="T639" s="615"/>
      <c r="U639" s="615"/>
      <c r="V639" s="615"/>
      <c r="Y639" s="615"/>
      <c r="Z639" s="615"/>
      <c r="AA639" s="615"/>
      <c r="AB639" s="615"/>
      <c r="AC639" s="615"/>
      <c r="AF639" s="615"/>
      <c r="AG639" s="615"/>
      <c r="AH639" s="615"/>
      <c r="AI639" s="615"/>
    </row>
    <row r="640" spans="1:35" s="616" customFormat="1">
      <c r="A640" s="615"/>
      <c r="D640" s="615"/>
      <c r="E640" s="615"/>
      <c r="F640" s="615"/>
      <c r="G640" s="615"/>
      <c r="H640" s="615"/>
      <c r="I640" s="615"/>
      <c r="J640" s="615"/>
      <c r="K640" s="615"/>
      <c r="L640" s="615"/>
      <c r="M640" s="615"/>
      <c r="N640" s="615"/>
      <c r="O640" s="615"/>
      <c r="R640" s="615"/>
      <c r="S640" s="615"/>
      <c r="T640" s="615"/>
      <c r="U640" s="615"/>
      <c r="V640" s="615"/>
      <c r="Y640" s="615"/>
      <c r="Z640" s="615"/>
      <c r="AA640" s="615"/>
      <c r="AB640" s="615"/>
      <c r="AC640" s="615"/>
      <c r="AF640" s="615"/>
      <c r="AG640" s="615"/>
      <c r="AH640" s="615"/>
      <c r="AI640" s="615"/>
    </row>
    <row r="641" spans="1:35" s="616" customFormat="1">
      <c r="A641" s="615"/>
      <c r="D641" s="615"/>
      <c r="E641" s="615"/>
      <c r="F641" s="615"/>
      <c r="G641" s="615"/>
      <c r="H641" s="615"/>
      <c r="I641" s="615"/>
      <c r="J641" s="615"/>
      <c r="K641" s="615"/>
      <c r="L641" s="615"/>
      <c r="M641" s="615"/>
      <c r="N641" s="615"/>
      <c r="O641" s="615"/>
      <c r="R641" s="615"/>
      <c r="S641" s="615"/>
      <c r="T641" s="615"/>
      <c r="U641" s="615"/>
      <c r="V641" s="615"/>
      <c r="Y641" s="615"/>
      <c r="Z641" s="615"/>
      <c r="AA641" s="615"/>
      <c r="AB641" s="615"/>
      <c r="AC641" s="615"/>
      <c r="AF641" s="615"/>
      <c r="AG641" s="615"/>
      <c r="AH641" s="615"/>
      <c r="AI641" s="615"/>
    </row>
    <row r="642" spans="1:35" s="616" customFormat="1">
      <c r="A642" s="615"/>
      <c r="D642" s="615"/>
      <c r="E642" s="615"/>
      <c r="F642" s="615"/>
      <c r="G642" s="615"/>
      <c r="H642" s="615"/>
      <c r="I642" s="615"/>
      <c r="J642" s="615"/>
      <c r="K642" s="615"/>
      <c r="L642" s="615"/>
      <c r="M642" s="615"/>
      <c r="N642" s="615"/>
      <c r="O642" s="615"/>
      <c r="R642" s="615"/>
      <c r="S642" s="615"/>
      <c r="T642" s="615"/>
      <c r="U642" s="615"/>
      <c r="V642" s="615"/>
      <c r="Y642" s="615"/>
      <c r="Z642" s="615"/>
      <c r="AA642" s="615"/>
      <c r="AB642" s="615"/>
      <c r="AC642" s="615"/>
      <c r="AF642" s="615"/>
      <c r="AG642" s="615"/>
      <c r="AH642" s="615"/>
      <c r="AI642" s="615"/>
    </row>
    <row r="643" spans="1:35" s="616" customFormat="1">
      <c r="A643" s="615"/>
      <c r="D643" s="615"/>
      <c r="E643" s="615"/>
      <c r="F643" s="615"/>
      <c r="G643" s="615"/>
      <c r="H643" s="615"/>
      <c r="I643" s="615"/>
      <c r="J643" s="615"/>
      <c r="K643" s="615"/>
      <c r="L643" s="615"/>
      <c r="M643" s="615"/>
      <c r="N643" s="615"/>
      <c r="O643" s="615"/>
      <c r="R643" s="615"/>
      <c r="S643" s="615"/>
      <c r="T643" s="615"/>
      <c r="U643" s="615"/>
      <c r="V643" s="615"/>
      <c r="Y643" s="615"/>
      <c r="Z643" s="615"/>
      <c r="AA643" s="615"/>
      <c r="AB643" s="615"/>
      <c r="AC643" s="615"/>
      <c r="AF643" s="615"/>
      <c r="AG643" s="615"/>
      <c r="AH643" s="615"/>
      <c r="AI643" s="615"/>
    </row>
    <row r="644" spans="1:35" s="616" customFormat="1">
      <c r="A644" s="615"/>
      <c r="D644" s="615"/>
      <c r="E644" s="615"/>
      <c r="F644" s="615"/>
      <c r="G644" s="615"/>
      <c r="H644" s="615"/>
      <c r="I644" s="615"/>
      <c r="J644" s="615"/>
      <c r="K644" s="615"/>
      <c r="L644" s="615"/>
      <c r="M644" s="615"/>
      <c r="N644" s="615"/>
      <c r="O644" s="615"/>
      <c r="R644" s="615"/>
      <c r="S644" s="615"/>
      <c r="T644" s="615"/>
      <c r="U644" s="615"/>
      <c r="V644" s="615"/>
      <c r="Y644" s="615"/>
      <c r="Z644" s="615"/>
      <c r="AA644" s="615"/>
      <c r="AB644" s="615"/>
      <c r="AC644" s="615"/>
      <c r="AF644" s="615"/>
      <c r="AG644" s="615"/>
      <c r="AH644" s="615"/>
      <c r="AI644" s="615"/>
    </row>
    <row r="645" spans="1:35" s="616" customFormat="1">
      <c r="A645" s="615"/>
      <c r="D645" s="615"/>
      <c r="E645" s="615"/>
      <c r="F645" s="615"/>
      <c r="G645" s="615"/>
      <c r="H645" s="615"/>
      <c r="I645" s="615"/>
      <c r="J645" s="615"/>
      <c r="K645" s="615"/>
      <c r="L645" s="615"/>
      <c r="M645" s="615"/>
      <c r="N645" s="615"/>
      <c r="O645" s="615"/>
      <c r="R645" s="615"/>
      <c r="S645" s="615"/>
      <c r="T645" s="615"/>
      <c r="U645" s="615"/>
      <c r="V645" s="615"/>
      <c r="Y645" s="615"/>
      <c r="Z645" s="615"/>
      <c r="AA645" s="615"/>
      <c r="AB645" s="615"/>
      <c r="AC645" s="615"/>
      <c r="AF645" s="615"/>
      <c r="AG645" s="615"/>
      <c r="AH645" s="615"/>
      <c r="AI645" s="615"/>
    </row>
    <row r="646" spans="1:35" s="616" customFormat="1">
      <c r="A646" s="615"/>
      <c r="D646" s="615"/>
      <c r="E646" s="615"/>
      <c r="F646" s="615"/>
      <c r="G646" s="615"/>
      <c r="H646" s="615"/>
      <c r="I646" s="615"/>
      <c r="J646" s="615"/>
      <c r="K646" s="615"/>
      <c r="L646" s="615"/>
      <c r="M646" s="615"/>
      <c r="N646" s="615"/>
      <c r="O646" s="615"/>
      <c r="R646" s="615"/>
      <c r="S646" s="615"/>
      <c r="T646" s="615"/>
      <c r="U646" s="615"/>
      <c r="V646" s="615"/>
      <c r="Y646" s="615"/>
      <c r="Z646" s="615"/>
      <c r="AA646" s="615"/>
      <c r="AB646" s="615"/>
      <c r="AC646" s="615"/>
      <c r="AF646" s="615"/>
      <c r="AG646" s="615"/>
      <c r="AH646" s="615"/>
      <c r="AI646" s="615"/>
    </row>
    <row r="647" spans="1:35" s="616" customFormat="1">
      <c r="A647" s="615"/>
      <c r="D647" s="615"/>
      <c r="E647" s="615"/>
      <c r="F647" s="615"/>
      <c r="G647" s="615"/>
      <c r="H647" s="615"/>
      <c r="I647" s="615"/>
      <c r="J647" s="615"/>
      <c r="K647" s="615"/>
      <c r="L647" s="615"/>
      <c r="M647" s="615"/>
      <c r="N647" s="615"/>
      <c r="O647" s="615"/>
      <c r="R647" s="615"/>
      <c r="S647" s="615"/>
      <c r="T647" s="615"/>
      <c r="U647" s="615"/>
      <c r="V647" s="615"/>
      <c r="Y647" s="615"/>
      <c r="Z647" s="615"/>
      <c r="AA647" s="615"/>
      <c r="AB647" s="615"/>
      <c r="AC647" s="615"/>
      <c r="AF647" s="615"/>
      <c r="AG647" s="615"/>
      <c r="AH647" s="615"/>
      <c r="AI647" s="615"/>
    </row>
    <row r="648" spans="1:35" s="616" customFormat="1">
      <c r="A648" s="615"/>
      <c r="D648" s="615"/>
      <c r="E648" s="615"/>
      <c r="F648" s="615"/>
      <c r="G648" s="615"/>
      <c r="H648" s="615"/>
      <c r="I648" s="615"/>
      <c r="J648" s="615"/>
      <c r="K648" s="615"/>
      <c r="L648" s="615"/>
      <c r="M648" s="615"/>
      <c r="N648" s="615"/>
      <c r="O648" s="615"/>
      <c r="R648" s="615"/>
      <c r="S648" s="615"/>
      <c r="T648" s="615"/>
      <c r="U648" s="615"/>
      <c r="V648" s="615"/>
      <c r="Y648" s="615"/>
      <c r="Z648" s="615"/>
      <c r="AA648" s="615"/>
      <c r="AB648" s="615"/>
      <c r="AC648" s="615"/>
      <c r="AF648" s="615"/>
      <c r="AG648" s="615"/>
      <c r="AH648" s="615"/>
      <c r="AI648" s="615"/>
    </row>
    <row r="649" spans="1:35" s="616" customFormat="1">
      <c r="A649" s="615"/>
      <c r="D649" s="615"/>
      <c r="E649" s="615"/>
      <c r="F649" s="615"/>
      <c r="G649" s="615"/>
      <c r="H649" s="615"/>
      <c r="I649" s="615"/>
      <c r="J649" s="615"/>
      <c r="K649" s="615"/>
      <c r="L649" s="615"/>
      <c r="M649" s="615"/>
      <c r="N649" s="615"/>
      <c r="O649" s="615"/>
      <c r="R649" s="615"/>
      <c r="S649" s="615"/>
      <c r="T649" s="615"/>
      <c r="U649" s="615"/>
      <c r="V649" s="615"/>
      <c r="Y649" s="615"/>
      <c r="Z649" s="615"/>
      <c r="AA649" s="615"/>
      <c r="AB649" s="615"/>
      <c r="AC649" s="615"/>
      <c r="AF649" s="615"/>
      <c r="AG649" s="615"/>
      <c r="AH649" s="615"/>
      <c r="AI649" s="615"/>
    </row>
    <row r="650" spans="1:35" s="616" customFormat="1">
      <c r="A650" s="615"/>
      <c r="D650" s="615"/>
      <c r="E650" s="615"/>
      <c r="F650" s="615"/>
      <c r="G650" s="615"/>
      <c r="H650" s="615"/>
      <c r="I650" s="615"/>
      <c r="J650" s="615"/>
      <c r="K650" s="615"/>
      <c r="L650" s="615"/>
      <c r="M650" s="615"/>
      <c r="N650" s="615"/>
      <c r="O650" s="615"/>
      <c r="R650" s="615"/>
      <c r="S650" s="615"/>
      <c r="T650" s="615"/>
      <c r="U650" s="615"/>
      <c r="V650" s="615"/>
      <c r="Y650" s="615"/>
      <c r="Z650" s="615"/>
      <c r="AA650" s="615"/>
      <c r="AB650" s="615"/>
      <c r="AC650" s="615"/>
      <c r="AF650" s="615"/>
      <c r="AG650" s="615"/>
      <c r="AH650" s="615"/>
      <c r="AI650" s="615"/>
    </row>
    <row r="651" spans="1:35" s="616" customFormat="1">
      <c r="A651" s="615"/>
      <c r="D651" s="615"/>
      <c r="E651" s="615"/>
      <c r="F651" s="615"/>
      <c r="G651" s="615"/>
      <c r="H651" s="615"/>
      <c r="I651" s="615"/>
      <c r="J651" s="615"/>
      <c r="K651" s="615"/>
      <c r="L651" s="615"/>
      <c r="M651" s="615"/>
      <c r="N651" s="615"/>
      <c r="O651" s="615"/>
      <c r="R651" s="615"/>
      <c r="S651" s="615"/>
      <c r="T651" s="615"/>
      <c r="U651" s="615"/>
      <c r="V651" s="615"/>
      <c r="Y651" s="615"/>
      <c r="Z651" s="615"/>
      <c r="AA651" s="615"/>
      <c r="AB651" s="615"/>
      <c r="AC651" s="615"/>
      <c r="AF651" s="615"/>
      <c r="AG651" s="615"/>
      <c r="AH651" s="615"/>
      <c r="AI651" s="615"/>
    </row>
    <row r="652" spans="1:35" s="616" customFormat="1">
      <c r="A652" s="615"/>
      <c r="D652" s="615"/>
      <c r="E652" s="615"/>
      <c r="F652" s="615"/>
      <c r="G652" s="615"/>
      <c r="H652" s="615"/>
      <c r="I652" s="615"/>
      <c r="J652" s="615"/>
      <c r="K652" s="615"/>
      <c r="L652" s="615"/>
      <c r="M652" s="615"/>
      <c r="N652" s="615"/>
      <c r="O652" s="615"/>
      <c r="R652" s="615"/>
      <c r="S652" s="615"/>
      <c r="T652" s="615"/>
      <c r="U652" s="615"/>
      <c r="V652" s="615"/>
      <c r="Y652" s="615"/>
      <c r="Z652" s="615"/>
      <c r="AA652" s="615"/>
      <c r="AB652" s="615"/>
      <c r="AC652" s="615"/>
      <c r="AF652" s="615"/>
      <c r="AG652" s="615"/>
      <c r="AH652" s="615"/>
      <c r="AI652" s="615"/>
    </row>
    <row r="653" spans="1:35" s="616" customFormat="1">
      <c r="A653" s="615"/>
      <c r="D653" s="615"/>
      <c r="E653" s="615"/>
      <c r="F653" s="615"/>
      <c r="G653" s="615"/>
      <c r="H653" s="615"/>
      <c r="I653" s="615"/>
      <c r="J653" s="615"/>
      <c r="K653" s="615"/>
      <c r="L653" s="615"/>
      <c r="M653" s="615"/>
      <c r="N653" s="615"/>
      <c r="O653" s="615"/>
      <c r="R653" s="615"/>
      <c r="S653" s="615"/>
      <c r="T653" s="615"/>
      <c r="U653" s="615"/>
      <c r="V653" s="615"/>
      <c r="Y653" s="615"/>
      <c r="Z653" s="615"/>
      <c r="AA653" s="615"/>
      <c r="AB653" s="615"/>
      <c r="AC653" s="615"/>
      <c r="AF653" s="615"/>
      <c r="AG653" s="615"/>
      <c r="AH653" s="615"/>
      <c r="AI653" s="615"/>
    </row>
    <row r="654" spans="1:35" s="616" customFormat="1">
      <c r="A654" s="615"/>
      <c r="D654" s="615"/>
      <c r="E654" s="615"/>
      <c r="F654" s="615"/>
      <c r="G654" s="615"/>
      <c r="H654" s="615"/>
      <c r="I654" s="615"/>
      <c r="J654" s="615"/>
      <c r="K654" s="615"/>
      <c r="L654" s="615"/>
      <c r="M654" s="615"/>
      <c r="N654" s="615"/>
      <c r="O654" s="615"/>
      <c r="R654" s="615"/>
      <c r="S654" s="615"/>
      <c r="T654" s="615"/>
      <c r="U654" s="615"/>
      <c r="V654" s="615"/>
      <c r="Y654" s="615"/>
      <c r="Z654" s="615"/>
      <c r="AA654" s="615"/>
      <c r="AB654" s="615"/>
      <c r="AC654" s="615"/>
      <c r="AF654" s="615"/>
      <c r="AG654" s="615"/>
      <c r="AH654" s="615"/>
      <c r="AI654" s="615"/>
    </row>
    <row r="655" spans="1:35" s="616" customFormat="1">
      <c r="A655" s="615"/>
      <c r="D655" s="615"/>
      <c r="E655" s="615"/>
      <c r="F655" s="615"/>
      <c r="G655" s="615"/>
      <c r="H655" s="615"/>
      <c r="I655" s="615"/>
      <c r="J655" s="615"/>
      <c r="K655" s="615"/>
      <c r="L655" s="615"/>
      <c r="M655" s="615"/>
      <c r="N655" s="615"/>
      <c r="O655" s="615"/>
      <c r="R655" s="615"/>
      <c r="S655" s="615"/>
      <c r="T655" s="615"/>
      <c r="U655" s="615"/>
      <c r="V655" s="615"/>
      <c r="Y655" s="615"/>
      <c r="Z655" s="615"/>
      <c r="AA655" s="615"/>
      <c r="AB655" s="615"/>
      <c r="AC655" s="615"/>
      <c r="AF655" s="615"/>
      <c r="AG655" s="615"/>
      <c r="AH655" s="615"/>
      <c r="AI655" s="615"/>
    </row>
    <row r="656" spans="1:35" s="616" customFormat="1">
      <c r="A656" s="615"/>
      <c r="D656" s="615"/>
      <c r="E656" s="615"/>
      <c r="F656" s="615"/>
      <c r="G656" s="615"/>
      <c r="H656" s="615"/>
      <c r="I656" s="615"/>
      <c r="J656" s="615"/>
      <c r="K656" s="615"/>
      <c r="L656" s="615"/>
      <c r="M656" s="615"/>
      <c r="N656" s="615"/>
      <c r="O656" s="615"/>
      <c r="R656" s="615"/>
      <c r="S656" s="615"/>
      <c r="T656" s="615"/>
      <c r="U656" s="615"/>
      <c r="V656" s="615"/>
      <c r="Y656" s="615"/>
      <c r="Z656" s="615"/>
      <c r="AA656" s="615"/>
      <c r="AB656" s="615"/>
      <c r="AC656" s="615"/>
      <c r="AF656" s="615"/>
      <c r="AG656" s="615"/>
      <c r="AH656" s="615"/>
      <c r="AI656" s="615"/>
    </row>
    <row r="657" spans="1:35" s="616" customFormat="1">
      <c r="A657" s="615"/>
      <c r="D657" s="615"/>
      <c r="E657" s="615"/>
      <c r="F657" s="615"/>
      <c r="G657" s="615"/>
      <c r="H657" s="615"/>
      <c r="I657" s="615"/>
      <c r="J657" s="615"/>
      <c r="K657" s="615"/>
      <c r="L657" s="615"/>
      <c r="M657" s="615"/>
      <c r="N657" s="615"/>
      <c r="O657" s="615"/>
      <c r="R657" s="615"/>
      <c r="S657" s="615"/>
      <c r="T657" s="615"/>
      <c r="U657" s="615"/>
      <c r="V657" s="615"/>
      <c r="Y657" s="615"/>
      <c r="Z657" s="615"/>
      <c r="AA657" s="615"/>
      <c r="AB657" s="615"/>
      <c r="AC657" s="615"/>
      <c r="AF657" s="615"/>
      <c r="AG657" s="615"/>
      <c r="AH657" s="615"/>
      <c r="AI657" s="615"/>
    </row>
    <row r="658" spans="1:35" s="616" customFormat="1">
      <c r="A658" s="615"/>
      <c r="D658" s="615"/>
      <c r="E658" s="615"/>
      <c r="F658" s="615"/>
      <c r="G658" s="615"/>
      <c r="H658" s="615"/>
      <c r="I658" s="615"/>
      <c r="J658" s="615"/>
      <c r="K658" s="615"/>
      <c r="L658" s="615"/>
      <c r="M658" s="615"/>
      <c r="N658" s="615"/>
      <c r="O658" s="615"/>
      <c r="R658" s="615"/>
      <c r="S658" s="615"/>
      <c r="T658" s="615"/>
      <c r="U658" s="615"/>
      <c r="V658" s="615"/>
      <c r="Y658" s="615"/>
      <c r="Z658" s="615"/>
      <c r="AA658" s="615"/>
      <c r="AB658" s="615"/>
      <c r="AC658" s="615"/>
      <c r="AF658" s="615"/>
      <c r="AG658" s="615"/>
      <c r="AH658" s="615"/>
      <c r="AI658" s="615"/>
    </row>
    <row r="659" spans="1:35" s="616" customFormat="1">
      <c r="A659" s="615"/>
      <c r="D659" s="615"/>
      <c r="E659" s="615"/>
      <c r="F659" s="615"/>
      <c r="G659" s="615"/>
      <c r="H659" s="615"/>
      <c r="I659" s="615"/>
      <c r="J659" s="615"/>
      <c r="K659" s="615"/>
      <c r="L659" s="615"/>
      <c r="M659" s="615"/>
      <c r="N659" s="615"/>
      <c r="O659" s="615"/>
      <c r="R659" s="615"/>
      <c r="S659" s="615"/>
      <c r="T659" s="615"/>
      <c r="U659" s="615"/>
      <c r="V659" s="615"/>
      <c r="Y659" s="615"/>
      <c r="Z659" s="615"/>
      <c r="AA659" s="615"/>
      <c r="AB659" s="615"/>
      <c r="AC659" s="615"/>
      <c r="AF659" s="615"/>
      <c r="AG659" s="615"/>
      <c r="AH659" s="615"/>
      <c r="AI659" s="615"/>
    </row>
    <row r="660" spans="1:35" s="616" customFormat="1">
      <c r="A660" s="615"/>
      <c r="D660" s="615"/>
      <c r="E660" s="615"/>
      <c r="F660" s="615"/>
      <c r="G660" s="615"/>
      <c r="H660" s="615"/>
      <c r="I660" s="615"/>
      <c r="J660" s="615"/>
      <c r="K660" s="615"/>
      <c r="L660" s="615"/>
      <c r="M660" s="615"/>
      <c r="N660" s="615"/>
      <c r="O660" s="615"/>
      <c r="R660" s="615"/>
      <c r="S660" s="615"/>
      <c r="T660" s="615"/>
      <c r="U660" s="615"/>
      <c r="V660" s="615"/>
      <c r="Y660" s="615"/>
      <c r="Z660" s="615"/>
      <c r="AA660" s="615"/>
      <c r="AB660" s="615"/>
      <c r="AC660" s="615"/>
      <c r="AF660" s="615"/>
      <c r="AG660" s="615"/>
      <c r="AH660" s="615"/>
      <c r="AI660" s="615"/>
    </row>
    <row r="661" spans="1:35" s="616" customFormat="1">
      <c r="A661" s="615"/>
      <c r="D661" s="615"/>
      <c r="E661" s="615"/>
      <c r="F661" s="615"/>
      <c r="G661" s="615"/>
      <c r="H661" s="615"/>
      <c r="I661" s="615"/>
      <c r="J661" s="615"/>
      <c r="K661" s="615"/>
      <c r="L661" s="615"/>
      <c r="M661" s="615"/>
      <c r="N661" s="615"/>
      <c r="O661" s="615"/>
      <c r="R661" s="615"/>
      <c r="S661" s="615"/>
      <c r="T661" s="615"/>
      <c r="U661" s="615"/>
      <c r="V661" s="615"/>
      <c r="Y661" s="615"/>
      <c r="Z661" s="615"/>
      <c r="AA661" s="615"/>
      <c r="AB661" s="615"/>
      <c r="AC661" s="615"/>
      <c r="AF661" s="615"/>
      <c r="AG661" s="615"/>
      <c r="AH661" s="615"/>
      <c r="AI661" s="615"/>
    </row>
    <row r="662" spans="1:35" s="616" customFormat="1">
      <c r="A662" s="615"/>
      <c r="D662" s="615"/>
      <c r="E662" s="615"/>
      <c r="F662" s="615"/>
      <c r="G662" s="615"/>
      <c r="H662" s="615"/>
      <c r="I662" s="615"/>
      <c r="J662" s="615"/>
      <c r="K662" s="615"/>
      <c r="L662" s="615"/>
      <c r="M662" s="615"/>
      <c r="N662" s="615"/>
      <c r="O662" s="615"/>
      <c r="R662" s="615"/>
      <c r="S662" s="615"/>
      <c r="T662" s="615"/>
      <c r="U662" s="615"/>
      <c r="V662" s="615"/>
      <c r="Y662" s="615"/>
      <c r="Z662" s="615"/>
      <c r="AA662" s="615"/>
      <c r="AB662" s="615"/>
      <c r="AC662" s="615"/>
      <c r="AF662" s="615"/>
      <c r="AG662" s="615"/>
      <c r="AH662" s="615"/>
      <c r="AI662" s="615"/>
    </row>
    <row r="663" spans="1:35" s="616" customFormat="1">
      <c r="A663" s="615"/>
      <c r="D663" s="615"/>
      <c r="E663" s="615"/>
      <c r="F663" s="615"/>
      <c r="G663" s="615"/>
      <c r="H663" s="615"/>
      <c r="I663" s="615"/>
      <c r="J663" s="615"/>
      <c r="K663" s="615"/>
      <c r="L663" s="615"/>
      <c r="M663" s="615"/>
      <c r="N663" s="615"/>
      <c r="O663" s="615"/>
      <c r="R663" s="615"/>
      <c r="S663" s="615"/>
      <c r="T663" s="615"/>
      <c r="U663" s="615"/>
      <c r="V663" s="615"/>
      <c r="Y663" s="615"/>
      <c r="Z663" s="615"/>
      <c r="AA663" s="615"/>
      <c r="AB663" s="615"/>
      <c r="AC663" s="615"/>
      <c r="AF663" s="615"/>
      <c r="AG663" s="615"/>
      <c r="AH663" s="615"/>
      <c r="AI663" s="615"/>
    </row>
    <row r="664" spans="1:35" s="616" customFormat="1">
      <c r="A664" s="615"/>
      <c r="D664" s="615"/>
      <c r="E664" s="615"/>
      <c r="F664" s="615"/>
      <c r="G664" s="615"/>
      <c r="H664" s="615"/>
      <c r="I664" s="615"/>
      <c r="J664" s="615"/>
      <c r="K664" s="615"/>
      <c r="L664" s="615"/>
      <c r="M664" s="615"/>
      <c r="N664" s="615"/>
      <c r="O664" s="615"/>
      <c r="R664" s="615"/>
      <c r="S664" s="615"/>
      <c r="T664" s="615"/>
      <c r="U664" s="615"/>
      <c r="V664" s="615"/>
      <c r="Y664" s="615"/>
      <c r="Z664" s="615"/>
      <c r="AA664" s="615"/>
      <c r="AB664" s="615"/>
      <c r="AC664" s="615"/>
      <c r="AF664" s="615"/>
      <c r="AG664" s="615"/>
      <c r="AH664" s="615"/>
      <c r="AI664" s="615"/>
    </row>
    <row r="665" spans="1:35" s="616" customFormat="1">
      <c r="A665" s="615"/>
      <c r="D665" s="615"/>
      <c r="E665" s="615"/>
      <c r="F665" s="615"/>
      <c r="G665" s="615"/>
      <c r="H665" s="615"/>
      <c r="I665" s="615"/>
      <c r="J665" s="615"/>
      <c r="K665" s="615"/>
      <c r="L665" s="615"/>
      <c r="M665" s="615"/>
      <c r="N665" s="615"/>
      <c r="O665" s="615"/>
      <c r="R665" s="615"/>
      <c r="S665" s="615"/>
      <c r="T665" s="615"/>
      <c r="U665" s="615"/>
      <c r="V665" s="615"/>
      <c r="Y665" s="615"/>
      <c r="Z665" s="615"/>
      <c r="AA665" s="615"/>
      <c r="AB665" s="615"/>
      <c r="AC665" s="615"/>
      <c r="AF665" s="615"/>
      <c r="AG665" s="615"/>
      <c r="AH665" s="615"/>
      <c r="AI665" s="615"/>
    </row>
    <row r="666" spans="1:35" s="616" customFormat="1">
      <c r="A666" s="615"/>
      <c r="D666" s="615"/>
      <c r="E666" s="615"/>
      <c r="F666" s="615"/>
      <c r="G666" s="615"/>
      <c r="H666" s="615"/>
      <c r="I666" s="615"/>
      <c r="J666" s="615"/>
      <c r="K666" s="615"/>
      <c r="L666" s="615"/>
      <c r="M666" s="615"/>
      <c r="N666" s="615"/>
      <c r="O666" s="615"/>
      <c r="R666" s="615"/>
      <c r="S666" s="615"/>
      <c r="T666" s="615"/>
      <c r="U666" s="615"/>
      <c r="V666" s="615"/>
      <c r="Y666" s="615"/>
      <c r="Z666" s="615"/>
      <c r="AA666" s="615"/>
      <c r="AB666" s="615"/>
      <c r="AC666" s="615"/>
      <c r="AF666" s="615"/>
      <c r="AG666" s="615"/>
      <c r="AH666" s="615"/>
      <c r="AI666" s="615"/>
    </row>
    <row r="667" spans="1:35" s="616" customFormat="1">
      <c r="A667" s="615"/>
      <c r="D667" s="615"/>
      <c r="E667" s="615"/>
      <c r="F667" s="615"/>
      <c r="G667" s="615"/>
      <c r="H667" s="615"/>
      <c r="I667" s="615"/>
      <c r="J667" s="615"/>
      <c r="K667" s="615"/>
      <c r="L667" s="615"/>
      <c r="M667" s="615"/>
      <c r="N667" s="615"/>
      <c r="O667" s="615"/>
      <c r="R667" s="615"/>
      <c r="S667" s="615"/>
      <c r="T667" s="615"/>
      <c r="U667" s="615"/>
      <c r="V667" s="615"/>
      <c r="Y667" s="615"/>
      <c r="Z667" s="615"/>
      <c r="AA667" s="615"/>
      <c r="AB667" s="615"/>
      <c r="AC667" s="615"/>
      <c r="AF667" s="615"/>
      <c r="AG667" s="615"/>
      <c r="AH667" s="615"/>
      <c r="AI667" s="615"/>
    </row>
    <row r="668" spans="1:35" s="616" customFormat="1">
      <c r="A668" s="615"/>
      <c r="D668" s="615"/>
      <c r="E668" s="615"/>
      <c r="F668" s="615"/>
      <c r="G668" s="615"/>
      <c r="H668" s="615"/>
      <c r="I668" s="615"/>
      <c r="J668" s="615"/>
      <c r="K668" s="615"/>
      <c r="L668" s="615"/>
      <c r="M668" s="615"/>
      <c r="N668" s="615"/>
      <c r="O668" s="615"/>
      <c r="R668" s="615"/>
      <c r="S668" s="615"/>
      <c r="T668" s="615"/>
      <c r="U668" s="615"/>
      <c r="V668" s="615"/>
      <c r="Y668" s="615"/>
      <c r="Z668" s="615"/>
      <c r="AA668" s="615"/>
      <c r="AB668" s="615"/>
      <c r="AC668" s="615"/>
      <c r="AF668" s="615"/>
      <c r="AG668" s="615"/>
      <c r="AH668" s="615"/>
      <c r="AI668" s="615"/>
    </row>
    <row r="669" spans="1:35" s="616" customFormat="1">
      <c r="A669" s="615"/>
      <c r="D669" s="615"/>
      <c r="E669" s="615"/>
      <c r="F669" s="615"/>
      <c r="G669" s="615"/>
      <c r="H669" s="615"/>
      <c r="I669" s="615"/>
      <c r="J669" s="615"/>
      <c r="K669" s="615"/>
      <c r="L669" s="615"/>
      <c r="M669" s="615"/>
      <c r="N669" s="615"/>
      <c r="O669" s="615"/>
      <c r="R669" s="615"/>
      <c r="S669" s="615"/>
      <c r="T669" s="615"/>
      <c r="U669" s="615"/>
      <c r="V669" s="615"/>
      <c r="Y669" s="615"/>
      <c r="Z669" s="615"/>
      <c r="AA669" s="615"/>
      <c r="AB669" s="615"/>
      <c r="AC669" s="615"/>
      <c r="AF669" s="615"/>
      <c r="AG669" s="615"/>
      <c r="AH669" s="615"/>
      <c r="AI669" s="615"/>
    </row>
    <row r="670" spans="1:35" s="616" customFormat="1">
      <c r="A670" s="615"/>
      <c r="D670" s="615"/>
      <c r="E670" s="615"/>
      <c r="F670" s="615"/>
      <c r="G670" s="615"/>
      <c r="H670" s="615"/>
      <c r="I670" s="615"/>
      <c r="J670" s="615"/>
      <c r="K670" s="615"/>
      <c r="L670" s="615"/>
      <c r="M670" s="615"/>
      <c r="N670" s="615"/>
      <c r="O670" s="615"/>
      <c r="R670" s="615"/>
      <c r="S670" s="615"/>
      <c r="T670" s="615"/>
      <c r="U670" s="615"/>
      <c r="V670" s="615"/>
      <c r="Y670" s="615"/>
      <c r="Z670" s="615"/>
      <c r="AA670" s="615"/>
      <c r="AB670" s="615"/>
      <c r="AC670" s="615"/>
      <c r="AF670" s="615"/>
      <c r="AG670" s="615"/>
      <c r="AH670" s="615"/>
      <c r="AI670" s="615"/>
    </row>
    <row r="671" spans="1:35" s="616" customFormat="1">
      <c r="A671" s="615"/>
      <c r="D671" s="615"/>
      <c r="E671" s="615"/>
      <c r="F671" s="615"/>
      <c r="G671" s="615"/>
      <c r="H671" s="615"/>
      <c r="I671" s="615"/>
      <c r="J671" s="615"/>
      <c r="K671" s="615"/>
      <c r="L671" s="615"/>
      <c r="M671" s="615"/>
      <c r="N671" s="615"/>
      <c r="O671" s="615"/>
      <c r="R671" s="615"/>
      <c r="S671" s="615"/>
      <c r="T671" s="615"/>
      <c r="U671" s="615"/>
      <c r="V671" s="615"/>
      <c r="Y671" s="615"/>
      <c r="Z671" s="615"/>
      <c r="AA671" s="615"/>
      <c r="AB671" s="615"/>
      <c r="AC671" s="615"/>
      <c r="AF671" s="615"/>
      <c r="AG671" s="615"/>
      <c r="AH671" s="615"/>
      <c r="AI671" s="615"/>
    </row>
    <row r="672" spans="1:35" s="616" customFormat="1">
      <c r="A672" s="615"/>
      <c r="D672" s="615"/>
      <c r="E672" s="615"/>
      <c r="F672" s="615"/>
      <c r="G672" s="615"/>
      <c r="H672" s="615"/>
      <c r="I672" s="615"/>
      <c r="J672" s="615"/>
      <c r="K672" s="615"/>
      <c r="L672" s="615"/>
      <c r="M672" s="615"/>
      <c r="N672" s="615"/>
      <c r="O672" s="615"/>
      <c r="R672" s="615"/>
      <c r="S672" s="615"/>
      <c r="T672" s="615"/>
      <c r="U672" s="615"/>
      <c r="V672" s="615"/>
      <c r="Y672" s="615"/>
      <c r="Z672" s="615"/>
      <c r="AA672" s="615"/>
      <c r="AB672" s="615"/>
      <c r="AC672" s="615"/>
      <c r="AF672" s="615"/>
      <c r="AG672" s="615"/>
      <c r="AH672" s="615"/>
      <c r="AI672" s="615"/>
    </row>
    <row r="673" spans="1:35" s="616" customFormat="1">
      <c r="A673" s="615"/>
      <c r="D673" s="615"/>
      <c r="E673" s="615"/>
      <c r="F673" s="615"/>
      <c r="G673" s="615"/>
      <c r="H673" s="615"/>
      <c r="I673" s="615"/>
      <c r="J673" s="615"/>
      <c r="K673" s="615"/>
      <c r="L673" s="615"/>
      <c r="M673" s="615"/>
      <c r="N673" s="615"/>
      <c r="O673" s="615"/>
      <c r="R673" s="615"/>
      <c r="S673" s="615"/>
      <c r="T673" s="615"/>
      <c r="U673" s="615"/>
      <c r="V673" s="615"/>
      <c r="Y673" s="615"/>
      <c r="Z673" s="615"/>
      <c r="AA673" s="615"/>
      <c r="AB673" s="615"/>
      <c r="AC673" s="615"/>
      <c r="AF673" s="615"/>
      <c r="AG673" s="615"/>
      <c r="AH673" s="615"/>
      <c r="AI673" s="615"/>
    </row>
    <row r="674" spans="1:35" s="616" customFormat="1">
      <c r="A674" s="615"/>
      <c r="D674" s="615"/>
      <c r="E674" s="615"/>
      <c r="F674" s="615"/>
      <c r="G674" s="615"/>
      <c r="H674" s="615"/>
      <c r="I674" s="615"/>
      <c r="J674" s="615"/>
      <c r="K674" s="615"/>
      <c r="L674" s="615"/>
      <c r="M674" s="615"/>
      <c r="N674" s="615"/>
      <c r="O674" s="615"/>
      <c r="R674" s="615"/>
      <c r="S674" s="615"/>
      <c r="T674" s="615"/>
      <c r="U674" s="615"/>
      <c r="V674" s="615"/>
      <c r="Y674" s="615"/>
      <c r="Z674" s="615"/>
      <c r="AA674" s="615"/>
      <c r="AB674" s="615"/>
      <c r="AC674" s="615"/>
      <c r="AF674" s="615"/>
      <c r="AG674" s="615"/>
      <c r="AH674" s="615"/>
      <c r="AI674" s="615"/>
    </row>
    <row r="675" spans="1:35" s="616" customFormat="1">
      <c r="A675" s="615"/>
      <c r="D675" s="615"/>
      <c r="E675" s="615"/>
      <c r="F675" s="615"/>
      <c r="G675" s="615"/>
      <c r="H675" s="615"/>
      <c r="I675" s="615"/>
      <c r="J675" s="615"/>
      <c r="K675" s="615"/>
      <c r="L675" s="615"/>
      <c r="M675" s="615"/>
      <c r="N675" s="615"/>
      <c r="O675" s="615"/>
      <c r="R675" s="615"/>
      <c r="S675" s="615"/>
      <c r="T675" s="615"/>
      <c r="U675" s="615"/>
      <c r="V675" s="615"/>
      <c r="Y675" s="615"/>
      <c r="Z675" s="615"/>
      <c r="AA675" s="615"/>
      <c r="AB675" s="615"/>
      <c r="AC675" s="615"/>
      <c r="AF675" s="615"/>
      <c r="AG675" s="615"/>
      <c r="AH675" s="615"/>
      <c r="AI675" s="615"/>
    </row>
    <row r="676" spans="1:35" s="616" customFormat="1">
      <c r="A676" s="615"/>
      <c r="D676" s="615"/>
      <c r="E676" s="615"/>
      <c r="F676" s="615"/>
      <c r="G676" s="615"/>
      <c r="H676" s="615"/>
      <c r="I676" s="615"/>
      <c r="J676" s="615"/>
      <c r="K676" s="615"/>
      <c r="L676" s="615"/>
      <c r="M676" s="615"/>
      <c r="N676" s="615"/>
      <c r="O676" s="615"/>
      <c r="R676" s="615"/>
      <c r="S676" s="615"/>
      <c r="T676" s="615"/>
      <c r="U676" s="615"/>
      <c r="V676" s="615"/>
      <c r="Y676" s="615"/>
      <c r="Z676" s="615"/>
      <c r="AA676" s="615"/>
      <c r="AB676" s="615"/>
      <c r="AC676" s="615"/>
      <c r="AF676" s="615"/>
      <c r="AG676" s="615"/>
      <c r="AH676" s="615"/>
      <c r="AI676" s="615"/>
    </row>
    <row r="677" spans="1:35" s="616" customFormat="1">
      <c r="A677" s="615"/>
      <c r="D677" s="615"/>
      <c r="E677" s="615"/>
      <c r="F677" s="615"/>
      <c r="G677" s="615"/>
      <c r="H677" s="615"/>
      <c r="I677" s="615"/>
      <c r="J677" s="615"/>
      <c r="K677" s="615"/>
      <c r="L677" s="615"/>
      <c r="M677" s="615"/>
      <c r="N677" s="615"/>
      <c r="O677" s="615"/>
      <c r="R677" s="615"/>
      <c r="S677" s="615"/>
      <c r="T677" s="615"/>
      <c r="U677" s="615"/>
      <c r="V677" s="615"/>
      <c r="Y677" s="615"/>
      <c r="Z677" s="615"/>
      <c r="AA677" s="615"/>
      <c r="AB677" s="615"/>
      <c r="AC677" s="615"/>
      <c r="AF677" s="615"/>
      <c r="AG677" s="615"/>
      <c r="AH677" s="615"/>
      <c r="AI677" s="615"/>
    </row>
    <row r="678" spans="1:35" s="616" customFormat="1">
      <c r="A678" s="615"/>
      <c r="D678" s="615"/>
      <c r="E678" s="615"/>
      <c r="F678" s="615"/>
      <c r="G678" s="615"/>
      <c r="H678" s="615"/>
      <c r="I678" s="615"/>
      <c r="J678" s="615"/>
      <c r="K678" s="615"/>
      <c r="L678" s="615"/>
      <c r="M678" s="615"/>
      <c r="N678" s="615"/>
      <c r="O678" s="615"/>
      <c r="R678" s="615"/>
      <c r="S678" s="615"/>
      <c r="T678" s="615"/>
      <c r="U678" s="615"/>
      <c r="V678" s="615"/>
      <c r="Y678" s="615"/>
      <c r="Z678" s="615"/>
      <c r="AA678" s="615"/>
      <c r="AB678" s="615"/>
      <c r="AC678" s="615"/>
      <c r="AF678" s="615"/>
      <c r="AG678" s="615"/>
      <c r="AH678" s="615"/>
      <c r="AI678" s="615"/>
    </row>
    <row r="679" spans="1:35" s="616" customFormat="1">
      <c r="A679" s="615"/>
      <c r="D679" s="615"/>
      <c r="E679" s="615"/>
      <c r="F679" s="615"/>
      <c r="G679" s="615"/>
      <c r="H679" s="615"/>
      <c r="I679" s="615"/>
      <c r="J679" s="615"/>
      <c r="K679" s="615"/>
      <c r="L679" s="615"/>
      <c r="M679" s="615"/>
      <c r="N679" s="615"/>
      <c r="O679" s="615"/>
      <c r="R679" s="615"/>
      <c r="S679" s="615"/>
      <c r="T679" s="615"/>
      <c r="U679" s="615"/>
      <c r="V679" s="615"/>
      <c r="Y679" s="615"/>
      <c r="Z679" s="615"/>
      <c r="AA679" s="615"/>
      <c r="AB679" s="615"/>
      <c r="AC679" s="615"/>
      <c r="AF679" s="615"/>
      <c r="AG679" s="615"/>
      <c r="AH679" s="615"/>
      <c r="AI679" s="615"/>
    </row>
    <row r="680" spans="1:35" s="616" customFormat="1">
      <c r="A680" s="615"/>
      <c r="D680" s="615"/>
      <c r="E680" s="615"/>
      <c r="F680" s="615"/>
      <c r="G680" s="615"/>
      <c r="H680" s="615"/>
      <c r="I680" s="615"/>
      <c r="J680" s="615"/>
      <c r="K680" s="615"/>
      <c r="L680" s="615"/>
      <c r="M680" s="615"/>
      <c r="N680" s="615"/>
      <c r="O680" s="615"/>
      <c r="R680" s="615"/>
      <c r="S680" s="615"/>
      <c r="T680" s="615"/>
      <c r="U680" s="615"/>
      <c r="V680" s="615"/>
      <c r="Y680" s="615"/>
      <c r="Z680" s="615"/>
      <c r="AA680" s="615"/>
      <c r="AB680" s="615"/>
      <c r="AC680" s="615"/>
      <c r="AF680" s="615"/>
      <c r="AG680" s="615"/>
      <c r="AH680" s="615"/>
      <c r="AI680" s="615"/>
    </row>
    <row r="681" spans="1:35" s="616" customFormat="1">
      <c r="A681" s="615"/>
      <c r="D681" s="615"/>
      <c r="E681" s="615"/>
      <c r="F681" s="615"/>
      <c r="G681" s="615"/>
      <c r="H681" s="615"/>
      <c r="I681" s="615"/>
      <c r="J681" s="615"/>
      <c r="K681" s="615"/>
      <c r="L681" s="615"/>
      <c r="M681" s="615"/>
      <c r="N681" s="615"/>
      <c r="O681" s="615"/>
      <c r="R681" s="615"/>
      <c r="S681" s="615"/>
      <c r="T681" s="615"/>
      <c r="U681" s="615"/>
      <c r="V681" s="615"/>
      <c r="Y681" s="615"/>
      <c r="Z681" s="615"/>
      <c r="AA681" s="615"/>
      <c r="AB681" s="615"/>
      <c r="AC681" s="615"/>
      <c r="AF681" s="615"/>
      <c r="AG681" s="615"/>
      <c r="AH681" s="615"/>
      <c r="AI681" s="615"/>
    </row>
    <row r="682" spans="1:35" s="616" customFormat="1">
      <c r="A682" s="615"/>
      <c r="D682" s="615"/>
      <c r="E682" s="615"/>
      <c r="F682" s="615"/>
      <c r="G682" s="615"/>
      <c r="H682" s="615"/>
      <c r="I682" s="615"/>
      <c r="J682" s="615"/>
      <c r="K682" s="615"/>
      <c r="L682" s="615"/>
      <c r="M682" s="615"/>
      <c r="N682" s="615"/>
      <c r="O682" s="615"/>
      <c r="R682" s="615"/>
      <c r="S682" s="615"/>
      <c r="T682" s="615"/>
      <c r="U682" s="615"/>
      <c r="V682" s="615"/>
      <c r="Y682" s="615"/>
      <c r="Z682" s="615"/>
      <c r="AA682" s="615"/>
      <c r="AB682" s="615"/>
      <c r="AC682" s="615"/>
      <c r="AF682" s="615"/>
      <c r="AG682" s="615"/>
      <c r="AH682" s="615"/>
      <c r="AI682" s="615"/>
    </row>
    <row r="683" spans="1:35" s="616" customFormat="1">
      <c r="A683" s="615"/>
      <c r="D683" s="615"/>
      <c r="E683" s="615"/>
      <c r="F683" s="615"/>
      <c r="G683" s="615"/>
      <c r="H683" s="615"/>
      <c r="I683" s="615"/>
      <c r="J683" s="615"/>
      <c r="K683" s="615"/>
      <c r="L683" s="615"/>
      <c r="M683" s="615"/>
      <c r="N683" s="615"/>
      <c r="O683" s="615"/>
      <c r="R683" s="615"/>
      <c r="S683" s="615"/>
      <c r="T683" s="615"/>
      <c r="U683" s="615"/>
      <c r="V683" s="615"/>
      <c r="Y683" s="615"/>
      <c r="Z683" s="615"/>
      <c r="AA683" s="615"/>
      <c r="AB683" s="615"/>
      <c r="AC683" s="615"/>
      <c r="AF683" s="615"/>
      <c r="AG683" s="615"/>
      <c r="AH683" s="615"/>
      <c r="AI683" s="615"/>
    </row>
    <row r="684" spans="1:35" s="616" customFormat="1">
      <c r="A684" s="615"/>
      <c r="D684" s="615"/>
      <c r="E684" s="615"/>
      <c r="F684" s="615"/>
      <c r="G684" s="615"/>
      <c r="H684" s="615"/>
      <c r="I684" s="615"/>
      <c r="J684" s="615"/>
      <c r="K684" s="615"/>
      <c r="L684" s="615"/>
      <c r="M684" s="615"/>
      <c r="N684" s="615"/>
      <c r="O684" s="615"/>
      <c r="R684" s="615"/>
      <c r="S684" s="615"/>
      <c r="T684" s="615"/>
      <c r="U684" s="615"/>
      <c r="V684" s="615"/>
      <c r="Y684" s="615"/>
      <c r="Z684" s="615"/>
      <c r="AA684" s="615"/>
      <c r="AB684" s="615"/>
      <c r="AC684" s="615"/>
      <c r="AF684" s="615"/>
      <c r="AG684" s="615"/>
      <c r="AH684" s="615"/>
      <c r="AI684" s="615"/>
    </row>
    <row r="685" spans="1:35" s="616" customFormat="1">
      <c r="A685" s="615"/>
      <c r="D685" s="615"/>
      <c r="E685" s="615"/>
      <c r="F685" s="615"/>
      <c r="G685" s="615"/>
      <c r="H685" s="615"/>
      <c r="I685" s="615"/>
      <c r="J685" s="615"/>
      <c r="K685" s="615"/>
      <c r="L685" s="615"/>
      <c r="M685" s="615"/>
      <c r="N685" s="615"/>
      <c r="O685" s="615"/>
      <c r="R685" s="615"/>
      <c r="S685" s="615"/>
      <c r="T685" s="615"/>
      <c r="U685" s="615"/>
      <c r="V685" s="615"/>
      <c r="Y685" s="615"/>
      <c r="Z685" s="615"/>
      <c r="AA685" s="615"/>
      <c r="AB685" s="615"/>
      <c r="AC685" s="615"/>
      <c r="AF685" s="615"/>
      <c r="AG685" s="615"/>
      <c r="AH685" s="615"/>
      <c r="AI685" s="615"/>
    </row>
    <row r="686" spans="1:35" s="616" customFormat="1">
      <c r="A686" s="615"/>
      <c r="D686" s="615"/>
      <c r="E686" s="615"/>
      <c r="F686" s="615"/>
      <c r="G686" s="615"/>
      <c r="H686" s="615"/>
      <c r="I686" s="615"/>
      <c r="J686" s="615"/>
      <c r="K686" s="615"/>
      <c r="L686" s="615"/>
      <c r="M686" s="615"/>
      <c r="N686" s="615"/>
      <c r="O686" s="615"/>
      <c r="R686" s="615"/>
      <c r="S686" s="615"/>
      <c r="T686" s="615"/>
      <c r="U686" s="615"/>
      <c r="V686" s="615"/>
      <c r="Y686" s="615"/>
      <c r="Z686" s="615"/>
      <c r="AA686" s="615"/>
      <c r="AB686" s="615"/>
      <c r="AC686" s="615"/>
      <c r="AF686" s="615"/>
      <c r="AG686" s="615"/>
      <c r="AH686" s="615"/>
      <c r="AI686" s="615"/>
    </row>
    <row r="687" spans="1:35" s="616" customFormat="1">
      <c r="A687" s="615"/>
      <c r="D687" s="615"/>
      <c r="E687" s="615"/>
      <c r="F687" s="615"/>
      <c r="G687" s="615"/>
      <c r="H687" s="615"/>
      <c r="I687" s="615"/>
      <c r="J687" s="615"/>
      <c r="K687" s="615"/>
      <c r="L687" s="615"/>
      <c r="M687" s="615"/>
      <c r="N687" s="615"/>
      <c r="O687" s="615"/>
      <c r="R687" s="615"/>
      <c r="S687" s="615"/>
      <c r="T687" s="615"/>
      <c r="U687" s="615"/>
      <c r="V687" s="615"/>
      <c r="Y687" s="615"/>
      <c r="Z687" s="615"/>
      <c r="AA687" s="615"/>
      <c r="AB687" s="615"/>
      <c r="AC687" s="615"/>
      <c r="AF687" s="615"/>
      <c r="AG687" s="615"/>
      <c r="AH687" s="615"/>
      <c r="AI687" s="615"/>
    </row>
    <row r="688" spans="1:35" s="616" customFormat="1">
      <c r="A688" s="615"/>
      <c r="D688" s="615"/>
      <c r="E688" s="615"/>
      <c r="F688" s="615"/>
      <c r="G688" s="615"/>
      <c r="H688" s="615"/>
      <c r="I688" s="615"/>
      <c r="J688" s="615"/>
      <c r="K688" s="615"/>
      <c r="L688" s="615"/>
      <c r="M688" s="615"/>
      <c r="N688" s="615"/>
      <c r="O688" s="615"/>
      <c r="R688" s="615"/>
      <c r="S688" s="615"/>
      <c r="T688" s="615"/>
      <c r="U688" s="615"/>
      <c r="V688" s="615"/>
      <c r="Y688" s="615"/>
      <c r="Z688" s="615"/>
      <c r="AA688" s="615"/>
      <c r="AB688" s="615"/>
      <c r="AC688" s="615"/>
      <c r="AF688" s="615"/>
      <c r="AG688" s="615"/>
      <c r="AH688" s="615"/>
      <c r="AI688" s="615"/>
    </row>
    <row r="689" spans="1:35" s="616" customFormat="1">
      <c r="A689" s="615"/>
      <c r="D689" s="615"/>
      <c r="E689" s="615"/>
      <c r="F689" s="615"/>
      <c r="G689" s="615"/>
      <c r="H689" s="615"/>
      <c r="I689" s="615"/>
      <c r="J689" s="615"/>
      <c r="K689" s="615"/>
      <c r="L689" s="615"/>
      <c r="M689" s="615"/>
      <c r="N689" s="615"/>
      <c r="O689" s="615"/>
      <c r="R689" s="615"/>
      <c r="S689" s="615"/>
      <c r="T689" s="615"/>
      <c r="U689" s="615"/>
      <c r="V689" s="615"/>
      <c r="Y689" s="615"/>
      <c r="Z689" s="615"/>
      <c r="AA689" s="615"/>
      <c r="AB689" s="615"/>
      <c r="AC689" s="615"/>
      <c r="AF689" s="615"/>
      <c r="AG689" s="615"/>
      <c r="AH689" s="615"/>
      <c r="AI689" s="615"/>
    </row>
    <row r="690" spans="1:35" s="616" customFormat="1">
      <c r="A690" s="615"/>
      <c r="D690" s="615"/>
      <c r="E690" s="615"/>
      <c r="F690" s="615"/>
      <c r="G690" s="615"/>
      <c r="H690" s="615"/>
      <c r="I690" s="615"/>
      <c r="J690" s="615"/>
      <c r="K690" s="615"/>
      <c r="L690" s="615"/>
      <c r="M690" s="615"/>
      <c r="N690" s="615"/>
      <c r="O690" s="615"/>
      <c r="R690" s="615"/>
      <c r="S690" s="615"/>
      <c r="T690" s="615"/>
      <c r="U690" s="615"/>
      <c r="V690" s="615"/>
      <c r="Y690" s="615"/>
      <c r="Z690" s="615"/>
      <c r="AA690" s="615"/>
      <c r="AB690" s="615"/>
      <c r="AC690" s="615"/>
      <c r="AF690" s="615"/>
      <c r="AG690" s="615"/>
      <c r="AH690" s="615"/>
      <c r="AI690" s="615"/>
    </row>
    <row r="691" spans="1:35" s="616" customFormat="1">
      <c r="A691" s="615"/>
      <c r="D691" s="615"/>
      <c r="E691" s="615"/>
      <c r="F691" s="615"/>
      <c r="G691" s="615"/>
      <c r="H691" s="615"/>
      <c r="I691" s="615"/>
      <c r="J691" s="615"/>
      <c r="K691" s="615"/>
      <c r="L691" s="615"/>
      <c r="M691" s="615"/>
      <c r="N691" s="615"/>
      <c r="O691" s="615"/>
      <c r="R691" s="615"/>
      <c r="S691" s="615"/>
      <c r="T691" s="615"/>
      <c r="U691" s="615"/>
      <c r="V691" s="615"/>
      <c r="Y691" s="615"/>
      <c r="Z691" s="615"/>
      <c r="AA691" s="615"/>
      <c r="AB691" s="615"/>
      <c r="AC691" s="615"/>
      <c r="AF691" s="615"/>
      <c r="AG691" s="615"/>
      <c r="AH691" s="615"/>
      <c r="AI691" s="615"/>
    </row>
    <row r="692" spans="1:35" s="616" customFormat="1">
      <c r="A692" s="615"/>
      <c r="D692" s="615"/>
      <c r="E692" s="615"/>
      <c r="F692" s="615"/>
      <c r="G692" s="615"/>
      <c r="H692" s="615"/>
      <c r="I692" s="615"/>
      <c r="J692" s="615"/>
      <c r="K692" s="615"/>
      <c r="L692" s="615"/>
      <c r="M692" s="615"/>
      <c r="N692" s="615"/>
      <c r="O692" s="615"/>
      <c r="R692" s="615"/>
      <c r="S692" s="615"/>
      <c r="T692" s="615"/>
      <c r="U692" s="615"/>
      <c r="V692" s="615"/>
      <c r="Y692" s="615"/>
      <c r="Z692" s="615"/>
      <c r="AA692" s="615"/>
      <c r="AB692" s="615"/>
      <c r="AC692" s="615"/>
      <c r="AF692" s="615"/>
      <c r="AG692" s="615"/>
      <c r="AH692" s="615"/>
      <c r="AI692" s="615"/>
    </row>
    <row r="693" spans="1:35" s="616" customFormat="1">
      <c r="A693" s="615"/>
      <c r="D693" s="615"/>
      <c r="E693" s="615"/>
      <c r="F693" s="615"/>
      <c r="G693" s="615"/>
      <c r="H693" s="615"/>
      <c r="I693" s="615"/>
      <c r="J693" s="615"/>
      <c r="K693" s="615"/>
      <c r="L693" s="615"/>
      <c r="M693" s="615"/>
      <c r="N693" s="615"/>
      <c r="O693" s="615"/>
      <c r="R693" s="615"/>
      <c r="S693" s="615"/>
      <c r="T693" s="615"/>
      <c r="U693" s="615"/>
      <c r="V693" s="615"/>
      <c r="Y693" s="615"/>
      <c r="Z693" s="615"/>
      <c r="AA693" s="615"/>
      <c r="AB693" s="615"/>
      <c r="AC693" s="615"/>
      <c r="AF693" s="615"/>
      <c r="AG693" s="615"/>
      <c r="AH693" s="615"/>
      <c r="AI693" s="615"/>
    </row>
    <row r="694" spans="1:35" s="616" customFormat="1">
      <c r="A694" s="615"/>
      <c r="D694" s="615"/>
      <c r="E694" s="615"/>
      <c r="F694" s="615"/>
      <c r="G694" s="615"/>
      <c r="H694" s="615"/>
      <c r="I694" s="615"/>
      <c r="J694" s="615"/>
      <c r="K694" s="615"/>
      <c r="L694" s="615"/>
      <c r="M694" s="615"/>
      <c r="N694" s="615"/>
      <c r="O694" s="615"/>
      <c r="R694" s="615"/>
      <c r="S694" s="615"/>
      <c r="T694" s="615"/>
      <c r="U694" s="615"/>
      <c r="V694" s="615"/>
      <c r="Y694" s="615"/>
      <c r="Z694" s="615"/>
      <c r="AA694" s="615"/>
      <c r="AB694" s="615"/>
      <c r="AC694" s="615"/>
      <c r="AF694" s="615"/>
      <c r="AG694" s="615"/>
      <c r="AH694" s="615"/>
      <c r="AI694" s="615"/>
    </row>
    <row r="695" spans="1:35" s="616" customFormat="1">
      <c r="A695" s="615"/>
      <c r="D695" s="615"/>
      <c r="E695" s="615"/>
      <c r="F695" s="615"/>
      <c r="G695" s="615"/>
      <c r="H695" s="615"/>
      <c r="I695" s="615"/>
      <c r="J695" s="615"/>
      <c r="K695" s="615"/>
      <c r="L695" s="615"/>
      <c r="M695" s="615"/>
      <c r="N695" s="615"/>
      <c r="O695" s="615"/>
      <c r="R695" s="615"/>
      <c r="S695" s="615"/>
      <c r="T695" s="615"/>
      <c r="U695" s="615"/>
      <c r="V695" s="615"/>
      <c r="Y695" s="615"/>
      <c r="Z695" s="615"/>
      <c r="AA695" s="615"/>
      <c r="AB695" s="615"/>
      <c r="AC695" s="615"/>
      <c r="AF695" s="615"/>
      <c r="AG695" s="615"/>
      <c r="AH695" s="615"/>
      <c r="AI695" s="615"/>
    </row>
    <row r="696" spans="1:35" s="616" customFormat="1">
      <c r="A696" s="615"/>
      <c r="D696" s="615"/>
      <c r="E696" s="615"/>
      <c r="F696" s="615"/>
      <c r="G696" s="615"/>
      <c r="H696" s="615"/>
      <c r="I696" s="615"/>
      <c r="J696" s="615"/>
      <c r="K696" s="615"/>
      <c r="L696" s="615"/>
      <c r="M696" s="615"/>
      <c r="N696" s="615"/>
      <c r="O696" s="615"/>
      <c r="R696" s="615"/>
      <c r="S696" s="615"/>
      <c r="T696" s="615"/>
      <c r="U696" s="615"/>
      <c r="V696" s="615"/>
      <c r="Y696" s="615"/>
      <c r="Z696" s="615"/>
      <c r="AA696" s="615"/>
      <c r="AB696" s="615"/>
      <c r="AC696" s="615"/>
      <c r="AF696" s="615"/>
      <c r="AG696" s="615"/>
      <c r="AH696" s="615"/>
      <c r="AI696" s="615"/>
    </row>
    <row r="697" spans="1:35" s="616" customFormat="1">
      <c r="A697" s="615"/>
      <c r="D697" s="615"/>
      <c r="E697" s="615"/>
      <c r="F697" s="615"/>
      <c r="G697" s="615"/>
      <c r="H697" s="615"/>
      <c r="I697" s="615"/>
      <c r="J697" s="615"/>
      <c r="K697" s="615"/>
      <c r="L697" s="615"/>
      <c r="M697" s="615"/>
      <c r="N697" s="615"/>
      <c r="O697" s="615"/>
      <c r="R697" s="615"/>
      <c r="S697" s="615"/>
      <c r="T697" s="615"/>
      <c r="U697" s="615"/>
      <c r="V697" s="615"/>
      <c r="Y697" s="615"/>
      <c r="Z697" s="615"/>
      <c r="AA697" s="615"/>
      <c r="AB697" s="615"/>
      <c r="AC697" s="615"/>
      <c r="AF697" s="615"/>
      <c r="AG697" s="615"/>
      <c r="AH697" s="615"/>
      <c r="AI697" s="615"/>
    </row>
    <row r="698" spans="1:35" s="616" customFormat="1">
      <c r="A698" s="615"/>
      <c r="D698" s="615"/>
      <c r="E698" s="615"/>
      <c r="F698" s="615"/>
      <c r="G698" s="615"/>
      <c r="H698" s="615"/>
      <c r="I698" s="615"/>
      <c r="J698" s="615"/>
      <c r="K698" s="615"/>
      <c r="L698" s="615"/>
      <c r="M698" s="615"/>
      <c r="N698" s="615"/>
      <c r="O698" s="615"/>
      <c r="R698" s="615"/>
      <c r="S698" s="615"/>
      <c r="T698" s="615"/>
      <c r="U698" s="615"/>
      <c r="V698" s="615"/>
      <c r="Y698" s="615"/>
      <c r="Z698" s="615"/>
      <c r="AA698" s="615"/>
      <c r="AB698" s="615"/>
      <c r="AC698" s="615"/>
      <c r="AF698" s="615"/>
      <c r="AG698" s="615"/>
      <c r="AH698" s="615"/>
      <c r="AI698" s="615"/>
    </row>
    <row r="699" spans="1:35" s="616" customFormat="1">
      <c r="A699" s="615"/>
      <c r="D699" s="615"/>
      <c r="E699" s="615"/>
      <c r="F699" s="615"/>
      <c r="G699" s="615"/>
      <c r="H699" s="615"/>
      <c r="I699" s="615"/>
      <c r="J699" s="615"/>
      <c r="K699" s="615"/>
      <c r="L699" s="615"/>
      <c r="M699" s="615"/>
      <c r="N699" s="615"/>
      <c r="O699" s="615"/>
      <c r="R699" s="615"/>
      <c r="S699" s="615"/>
      <c r="T699" s="615"/>
      <c r="U699" s="615"/>
      <c r="V699" s="615"/>
      <c r="Y699" s="615"/>
      <c r="Z699" s="615"/>
      <c r="AA699" s="615"/>
      <c r="AB699" s="615"/>
      <c r="AC699" s="615"/>
      <c r="AF699" s="615"/>
      <c r="AG699" s="615"/>
      <c r="AH699" s="615"/>
      <c r="AI699" s="615"/>
    </row>
    <row r="700" spans="1:35" s="616" customFormat="1">
      <c r="A700" s="615"/>
      <c r="D700" s="615"/>
      <c r="E700" s="615"/>
      <c r="F700" s="615"/>
      <c r="G700" s="615"/>
      <c r="H700" s="615"/>
      <c r="I700" s="615"/>
      <c r="J700" s="615"/>
      <c r="K700" s="615"/>
      <c r="L700" s="615"/>
      <c r="M700" s="615"/>
      <c r="N700" s="615"/>
      <c r="O700" s="615"/>
      <c r="R700" s="615"/>
      <c r="S700" s="615"/>
      <c r="T700" s="615"/>
      <c r="U700" s="615"/>
      <c r="V700" s="615"/>
      <c r="Y700" s="615"/>
      <c r="Z700" s="615"/>
      <c r="AA700" s="615"/>
      <c r="AB700" s="615"/>
      <c r="AC700" s="615"/>
      <c r="AF700" s="615"/>
      <c r="AG700" s="615"/>
      <c r="AH700" s="615"/>
      <c r="AI700" s="615"/>
    </row>
    <row r="701" spans="1:35" s="616" customFormat="1">
      <c r="A701" s="615"/>
      <c r="D701" s="615"/>
      <c r="E701" s="615"/>
      <c r="F701" s="615"/>
      <c r="G701" s="615"/>
      <c r="H701" s="615"/>
      <c r="I701" s="615"/>
      <c r="J701" s="615"/>
      <c r="K701" s="615"/>
      <c r="L701" s="615"/>
      <c r="M701" s="615"/>
      <c r="N701" s="615"/>
      <c r="O701" s="615"/>
      <c r="R701" s="615"/>
      <c r="S701" s="615"/>
      <c r="T701" s="615"/>
      <c r="U701" s="615"/>
      <c r="V701" s="615"/>
      <c r="Y701" s="615"/>
      <c r="Z701" s="615"/>
      <c r="AA701" s="615"/>
      <c r="AB701" s="615"/>
      <c r="AC701" s="615"/>
      <c r="AF701" s="615"/>
      <c r="AG701" s="615"/>
      <c r="AH701" s="615"/>
      <c r="AI701" s="615"/>
    </row>
    <row r="702" spans="1:35" s="616" customFormat="1">
      <c r="A702" s="615"/>
      <c r="D702" s="615"/>
      <c r="E702" s="615"/>
      <c r="F702" s="615"/>
      <c r="G702" s="615"/>
      <c r="H702" s="615"/>
      <c r="I702" s="615"/>
      <c r="J702" s="615"/>
      <c r="K702" s="615"/>
      <c r="L702" s="615"/>
      <c r="M702" s="615"/>
      <c r="N702" s="615"/>
      <c r="O702" s="615"/>
      <c r="R702" s="615"/>
      <c r="S702" s="615"/>
      <c r="T702" s="615"/>
      <c r="U702" s="615"/>
      <c r="V702" s="615"/>
      <c r="Y702" s="615"/>
      <c r="Z702" s="615"/>
      <c r="AA702" s="615"/>
      <c r="AB702" s="615"/>
      <c r="AC702" s="615"/>
      <c r="AF702" s="615"/>
      <c r="AG702" s="615"/>
      <c r="AH702" s="615"/>
      <c r="AI702" s="615"/>
    </row>
    <row r="703" spans="1:35" s="616" customFormat="1">
      <c r="A703" s="615"/>
      <c r="D703" s="615"/>
      <c r="E703" s="615"/>
      <c r="F703" s="615"/>
      <c r="G703" s="615"/>
      <c r="H703" s="615"/>
      <c r="I703" s="615"/>
      <c r="J703" s="615"/>
      <c r="K703" s="615"/>
      <c r="L703" s="615"/>
      <c r="M703" s="615"/>
      <c r="N703" s="615"/>
      <c r="O703" s="615"/>
      <c r="R703" s="615"/>
      <c r="S703" s="615"/>
      <c r="T703" s="615"/>
      <c r="U703" s="615"/>
      <c r="V703" s="615"/>
      <c r="Y703" s="615"/>
      <c r="Z703" s="615"/>
      <c r="AA703" s="615"/>
      <c r="AB703" s="615"/>
      <c r="AC703" s="615"/>
      <c r="AF703" s="615"/>
      <c r="AG703" s="615"/>
      <c r="AH703" s="615"/>
      <c r="AI703" s="615"/>
    </row>
    <row r="704" spans="1:35" s="616" customFormat="1">
      <c r="A704" s="615"/>
      <c r="D704" s="615"/>
      <c r="E704" s="615"/>
      <c r="F704" s="615"/>
      <c r="G704" s="615"/>
      <c r="H704" s="615"/>
      <c r="I704" s="615"/>
      <c r="J704" s="615"/>
      <c r="K704" s="615"/>
      <c r="L704" s="615"/>
      <c r="M704" s="615"/>
      <c r="N704" s="615"/>
      <c r="O704" s="615"/>
      <c r="R704" s="615"/>
      <c r="S704" s="615"/>
      <c r="T704" s="615"/>
      <c r="U704" s="615"/>
      <c r="V704" s="615"/>
      <c r="Y704" s="615"/>
      <c r="Z704" s="615"/>
      <c r="AA704" s="615"/>
      <c r="AB704" s="615"/>
      <c r="AC704" s="615"/>
      <c r="AF704" s="615"/>
      <c r="AG704" s="615"/>
      <c r="AH704" s="615"/>
      <c r="AI704" s="615"/>
    </row>
    <row r="705" spans="1:35" s="616" customFormat="1">
      <c r="A705" s="615"/>
      <c r="D705" s="615"/>
      <c r="E705" s="615"/>
      <c r="F705" s="615"/>
      <c r="G705" s="615"/>
      <c r="H705" s="615"/>
      <c r="I705" s="615"/>
      <c r="J705" s="615"/>
      <c r="K705" s="615"/>
      <c r="L705" s="615"/>
      <c r="M705" s="615"/>
      <c r="N705" s="615"/>
      <c r="O705" s="615"/>
      <c r="R705" s="615"/>
      <c r="S705" s="615"/>
      <c r="T705" s="615"/>
      <c r="U705" s="615"/>
      <c r="V705" s="615"/>
      <c r="Y705" s="615"/>
      <c r="Z705" s="615"/>
      <c r="AA705" s="615"/>
      <c r="AB705" s="615"/>
      <c r="AC705" s="615"/>
      <c r="AF705" s="615"/>
      <c r="AG705" s="615"/>
      <c r="AH705" s="615"/>
      <c r="AI705" s="615"/>
    </row>
    <row r="706" spans="1:35" s="616" customFormat="1">
      <c r="A706" s="615"/>
      <c r="D706" s="615"/>
      <c r="E706" s="615"/>
      <c r="F706" s="615"/>
      <c r="G706" s="615"/>
      <c r="H706" s="615"/>
      <c r="I706" s="615"/>
      <c r="J706" s="615"/>
      <c r="K706" s="615"/>
      <c r="L706" s="615"/>
      <c r="M706" s="615"/>
      <c r="N706" s="615"/>
      <c r="O706" s="615"/>
      <c r="R706" s="615"/>
      <c r="S706" s="615"/>
      <c r="T706" s="615"/>
      <c r="U706" s="615"/>
      <c r="V706" s="615"/>
      <c r="Y706" s="615"/>
      <c r="Z706" s="615"/>
      <c r="AA706" s="615"/>
      <c r="AB706" s="615"/>
      <c r="AC706" s="615"/>
      <c r="AF706" s="615"/>
      <c r="AG706" s="615"/>
      <c r="AH706" s="615"/>
      <c r="AI706" s="615"/>
    </row>
    <row r="707" spans="1:35" s="616" customFormat="1">
      <c r="A707" s="615"/>
      <c r="D707" s="615"/>
      <c r="E707" s="615"/>
      <c r="F707" s="615"/>
      <c r="G707" s="615"/>
      <c r="H707" s="615"/>
      <c r="I707" s="615"/>
      <c r="J707" s="615"/>
      <c r="K707" s="615"/>
      <c r="L707" s="615"/>
      <c r="M707" s="615"/>
      <c r="N707" s="615"/>
      <c r="O707" s="615"/>
      <c r="R707" s="615"/>
      <c r="S707" s="615"/>
      <c r="T707" s="615"/>
      <c r="U707" s="615"/>
      <c r="V707" s="615"/>
      <c r="Y707" s="615"/>
      <c r="Z707" s="615"/>
      <c r="AA707" s="615"/>
      <c r="AB707" s="615"/>
      <c r="AC707" s="615"/>
      <c r="AF707" s="615"/>
      <c r="AG707" s="615"/>
      <c r="AH707" s="615"/>
      <c r="AI707" s="615"/>
    </row>
    <row r="708" spans="1:35" s="616" customFormat="1">
      <c r="A708" s="615"/>
      <c r="D708" s="615"/>
      <c r="E708" s="615"/>
      <c r="F708" s="615"/>
      <c r="G708" s="615"/>
      <c r="H708" s="615"/>
      <c r="I708" s="615"/>
      <c r="J708" s="615"/>
      <c r="K708" s="615"/>
      <c r="L708" s="615"/>
      <c r="M708" s="615"/>
      <c r="N708" s="615"/>
      <c r="O708" s="615"/>
      <c r="R708" s="615"/>
      <c r="S708" s="615"/>
      <c r="T708" s="615"/>
      <c r="U708" s="615"/>
      <c r="V708" s="615"/>
      <c r="Y708" s="615"/>
      <c r="Z708" s="615"/>
      <c r="AA708" s="615"/>
      <c r="AB708" s="615"/>
      <c r="AC708" s="615"/>
      <c r="AF708" s="615"/>
      <c r="AG708" s="615"/>
      <c r="AH708" s="615"/>
      <c r="AI708" s="615"/>
    </row>
    <row r="709" spans="1:35" s="616" customFormat="1">
      <c r="A709" s="615"/>
      <c r="D709" s="615"/>
      <c r="E709" s="615"/>
      <c r="F709" s="615"/>
      <c r="G709" s="615"/>
      <c r="H709" s="615"/>
      <c r="I709" s="615"/>
      <c r="J709" s="615"/>
      <c r="K709" s="615"/>
      <c r="L709" s="615"/>
      <c r="M709" s="615"/>
      <c r="N709" s="615"/>
      <c r="O709" s="615"/>
      <c r="R709" s="615"/>
      <c r="S709" s="615"/>
      <c r="T709" s="615"/>
      <c r="U709" s="615"/>
      <c r="V709" s="615"/>
      <c r="Y709" s="615"/>
      <c r="Z709" s="615"/>
      <c r="AA709" s="615"/>
      <c r="AB709" s="615"/>
      <c r="AC709" s="615"/>
      <c r="AF709" s="615"/>
      <c r="AG709" s="615"/>
      <c r="AH709" s="615"/>
      <c r="AI709" s="615"/>
    </row>
    <row r="710" spans="1:35" s="616" customFormat="1">
      <c r="A710" s="615"/>
      <c r="D710" s="615"/>
      <c r="E710" s="615"/>
      <c r="F710" s="615"/>
      <c r="G710" s="615"/>
      <c r="H710" s="615"/>
      <c r="I710" s="615"/>
      <c r="J710" s="615"/>
      <c r="K710" s="615"/>
      <c r="L710" s="615"/>
      <c r="M710" s="615"/>
      <c r="N710" s="615"/>
      <c r="O710" s="615"/>
      <c r="R710" s="615"/>
      <c r="S710" s="615"/>
      <c r="T710" s="615"/>
      <c r="U710" s="615"/>
      <c r="V710" s="615"/>
      <c r="Y710" s="615"/>
      <c r="Z710" s="615"/>
      <c r="AA710" s="615"/>
      <c r="AB710" s="615"/>
      <c r="AC710" s="615"/>
      <c r="AF710" s="615"/>
      <c r="AG710" s="615"/>
      <c r="AH710" s="615"/>
      <c r="AI710" s="615"/>
    </row>
    <row r="711" spans="1:35" s="616" customFormat="1">
      <c r="A711" s="615"/>
      <c r="D711" s="615"/>
      <c r="E711" s="615"/>
      <c r="F711" s="615"/>
      <c r="G711" s="615"/>
      <c r="H711" s="615"/>
      <c r="I711" s="615"/>
      <c r="J711" s="615"/>
      <c r="K711" s="615"/>
      <c r="L711" s="615"/>
      <c r="M711" s="615"/>
      <c r="N711" s="615"/>
      <c r="O711" s="615"/>
      <c r="R711" s="615"/>
      <c r="S711" s="615"/>
      <c r="T711" s="615"/>
      <c r="U711" s="615"/>
      <c r="V711" s="615"/>
      <c r="Y711" s="615"/>
      <c r="Z711" s="615"/>
      <c r="AA711" s="615"/>
      <c r="AB711" s="615"/>
      <c r="AC711" s="615"/>
      <c r="AF711" s="615"/>
      <c r="AG711" s="615"/>
      <c r="AH711" s="615"/>
      <c r="AI711" s="615"/>
    </row>
    <row r="712" spans="1:35" s="616" customFormat="1">
      <c r="A712" s="615"/>
      <c r="D712" s="615"/>
      <c r="E712" s="615"/>
      <c r="F712" s="615"/>
      <c r="G712" s="615"/>
      <c r="H712" s="615"/>
      <c r="I712" s="615"/>
      <c r="J712" s="615"/>
      <c r="K712" s="615"/>
      <c r="L712" s="615"/>
      <c r="M712" s="615"/>
      <c r="N712" s="615"/>
      <c r="O712" s="615"/>
      <c r="R712" s="615"/>
      <c r="S712" s="615"/>
      <c r="T712" s="615"/>
      <c r="U712" s="615"/>
      <c r="V712" s="615"/>
      <c r="Y712" s="615"/>
      <c r="Z712" s="615"/>
      <c r="AA712" s="615"/>
      <c r="AB712" s="615"/>
      <c r="AC712" s="615"/>
      <c r="AF712" s="615"/>
      <c r="AG712" s="615"/>
      <c r="AH712" s="615"/>
      <c r="AI712" s="615"/>
    </row>
    <row r="713" spans="1:35" s="616" customFormat="1">
      <c r="A713" s="615"/>
      <c r="D713" s="615"/>
      <c r="E713" s="615"/>
      <c r="F713" s="615"/>
      <c r="G713" s="615"/>
      <c r="H713" s="615"/>
      <c r="I713" s="615"/>
      <c r="J713" s="615"/>
      <c r="K713" s="615"/>
      <c r="L713" s="615"/>
      <c r="M713" s="615"/>
      <c r="N713" s="615"/>
      <c r="O713" s="615"/>
      <c r="R713" s="615"/>
      <c r="S713" s="615"/>
      <c r="T713" s="615"/>
      <c r="U713" s="615"/>
      <c r="V713" s="615"/>
      <c r="Y713" s="615"/>
      <c r="Z713" s="615"/>
      <c r="AA713" s="615"/>
      <c r="AB713" s="615"/>
      <c r="AC713" s="615"/>
      <c r="AF713" s="615"/>
      <c r="AG713" s="615"/>
      <c r="AH713" s="615"/>
      <c r="AI713" s="615"/>
    </row>
    <row r="714" spans="1:35" s="616" customFormat="1">
      <c r="A714" s="615"/>
      <c r="D714" s="615"/>
      <c r="E714" s="615"/>
      <c r="F714" s="615"/>
      <c r="G714" s="615"/>
      <c r="H714" s="615"/>
      <c r="I714" s="615"/>
      <c r="J714" s="615"/>
      <c r="K714" s="615"/>
      <c r="L714" s="615"/>
      <c r="M714" s="615"/>
      <c r="N714" s="615"/>
      <c r="O714" s="615"/>
      <c r="R714" s="615"/>
      <c r="S714" s="615"/>
      <c r="T714" s="615"/>
      <c r="U714" s="615"/>
      <c r="V714" s="615"/>
      <c r="Y714" s="615"/>
      <c r="Z714" s="615"/>
      <c r="AA714" s="615"/>
      <c r="AB714" s="615"/>
      <c r="AC714" s="615"/>
      <c r="AF714" s="615"/>
      <c r="AG714" s="615"/>
      <c r="AH714" s="615"/>
      <c r="AI714" s="615"/>
    </row>
    <row r="715" spans="1:35" s="616" customFormat="1">
      <c r="A715" s="615"/>
      <c r="D715" s="615"/>
      <c r="E715" s="615"/>
      <c r="F715" s="615"/>
      <c r="G715" s="615"/>
      <c r="H715" s="615"/>
      <c r="I715" s="615"/>
      <c r="J715" s="615"/>
      <c r="K715" s="615"/>
      <c r="L715" s="615"/>
      <c r="M715" s="615"/>
      <c r="N715" s="615"/>
      <c r="O715" s="615"/>
      <c r="R715" s="615"/>
      <c r="S715" s="615"/>
      <c r="T715" s="615"/>
      <c r="U715" s="615"/>
      <c r="V715" s="615"/>
      <c r="Y715" s="615"/>
      <c r="Z715" s="615"/>
      <c r="AA715" s="615"/>
      <c r="AB715" s="615"/>
      <c r="AC715" s="615"/>
      <c r="AF715" s="615"/>
      <c r="AG715" s="615"/>
      <c r="AH715" s="615"/>
      <c r="AI715" s="615"/>
    </row>
    <row r="716" spans="1:35" s="616" customFormat="1">
      <c r="A716" s="615"/>
      <c r="D716" s="615"/>
      <c r="E716" s="615"/>
      <c r="F716" s="615"/>
      <c r="G716" s="615"/>
      <c r="H716" s="615"/>
      <c r="I716" s="615"/>
      <c r="J716" s="615"/>
      <c r="K716" s="615"/>
      <c r="L716" s="615"/>
      <c r="M716" s="615"/>
      <c r="N716" s="615"/>
      <c r="O716" s="615"/>
      <c r="R716" s="615"/>
      <c r="S716" s="615"/>
      <c r="T716" s="615"/>
      <c r="U716" s="615"/>
      <c r="V716" s="615"/>
      <c r="Y716" s="615"/>
      <c r="Z716" s="615"/>
      <c r="AA716" s="615"/>
      <c r="AB716" s="615"/>
      <c r="AC716" s="615"/>
      <c r="AF716" s="615"/>
      <c r="AG716" s="615"/>
      <c r="AH716" s="615"/>
      <c r="AI716" s="615"/>
    </row>
    <row r="717" spans="1:35" s="616" customFormat="1">
      <c r="A717" s="615"/>
      <c r="D717" s="615"/>
      <c r="E717" s="615"/>
      <c r="F717" s="615"/>
      <c r="G717" s="615"/>
      <c r="H717" s="615"/>
      <c r="I717" s="615"/>
      <c r="J717" s="615"/>
      <c r="K717" s="615"/>
      <c r="L717" s="615"/>
      <c r="M717" s="615"/>
      <c r="N717" s="615"/>
      <c r="O717" s="615"/>
      <c r="R717" s="615"/>
      <c r="S717" s="615"/>
      <c r="T717" s="615"/>
      <c r="U717" s="615"/>
      <c r="V717" s="615"/>
      <c r="Y717" s="615"/>
      <c r="Z717" s="615"/>
      <c r="AA717" s="615"/>
      <c r="AB717" s="615"/>
      <c r="AC717" s="615"/>
      <c r="AF717" s="615"/>
      <c r="AG717" s="615"/>
      <c r="AH717" s="615"/>
      <c r="AI717" s="615"/>
    </row>
    <row r="718" spans="1:35" s="616" customFormat="1">
      <c r="A718" s="615"/>
      <c r="D718" s="615"/>
      <c r="E718" s="615"/>
      <c r="F718" s="615"/>
      <c r="G718" s="615"/>
      <c r="H718" s="615"/>
      <c r="I718" s="615"/>
      <c r="J718" s="615"/>
      <c r="K718" s="615"/>
      <c r="L718" s="615"/>
      <c r="M718" s="615"/>
      <c r="N718" s="615"/>
      <c r="O718" s="615"/>
      <c r="R718" s="615"/>
      <c r="S718" s="615"/>
      <c r="T718" s="615"/>
      <c r="U718" s="615"/>
      <c r="V718" s="615"/>
      <c r="Y718" s="615"/>
      <c r="Z718" s="615"/>
      <c r="AA718" s="615"/>
      <c r="AB718" s="615"/>
      <c r="AC718" s="615"/>
      <c r="AF718" s="615"/>
      <c r="AG718" s="615"/>
      <c r="AH718" s="615"/>
      <c r="AI718" s="615"/>
    </row>
    <row r="719" spans="1:35" s="616" customFormat="1">
      <c r="A719" s="615"/>
      <c r="D719" s="615"/>
      <c r="E719" s="615"/>
      <c r="F719" s="615"/>
      <c r="G719" s="615"/>
      <c r="H719" s="615"/>
      <c r="I719" s="615"/>
      <c r="J719" s="615"/>
      <c r="K719" s="615"/>
      <c r="L719" s="615"/>
      <c r="M719" s="615"/>
      <c r="N719" s="615"/>
      <c r="O719" s="615"/>
      <c r="R719" s="615"/>
      <c r="S719" s="615"/>
      <c r="T719" s="615"/>
      <c r="U719" s="615"/>
      <c r="V719" s="615"/>
      <c r="Y719" s="615"/>
      <c r="Z719" s="615"/>
      <c r="AA719" s="615"/>
      <c r="AB719" s="615"/>
      <c r="AC719" s="615"/>
      <c r="AF719" s="615"/>
      <c r="AG719" s="615"/>
      <c r="AH719" s="615"/>
      <c r="AI719" s="615"/>
    </row>
    <row r="720" spans="1:35" s="616" customFormat="1">
      <c r="A720" s="615"/>
      <c r="D720" s="615"/>
      <c r="E720" s="615"/>
      <c r="F720" s="615"/>
      <c r="G720" s="615"/>
      <c r="H720" s="615"/>
      <c r="I720" s="615"/>
      <c r="J720" s="615"/>
      <c r="K720" s="615"/>
      <c r="L720" s="615"/>
      <c r="M720" s="615"/>
      <c r="N720" s="615"/>
      <c r="O720" s="615"/>
      <c r="R720" s="615"/>
      <c r="S720" s="615"/>
      <c r="T720" s="615"/>
      <c r="U720" s="615"/>
      <c r="V720" s="615"/>
      <c r="Y720" s="615"/>
      <c r="Z720" s="615"/>
      <c r="AA720" s="615"/>
      <c r="AB720" s="615"/>
      <c r="AC720" s="615"/>
      <c r="AF720" s="615"/>
      <c r="AG720" s="615"/>
      <c r="AH720" s="615"/>
      <c r="AI720" s="615"/>
    </row>
    <row r="721" spans="1:35" s="616" customFormat="1">
      <c r="A721" s="615"/>
      <c r="D721" s="615"/>
      <c r="E721" s="615"/>
      <c r="F721" s="615"/>
      <c r="G721" s="615"/>
      <c r="H721" s="615"/>
      <c r="I721" s="615"/>
      <c r="J721" s="615"/>
      <c r="K721" s="615"/>
      <c r="L721" s="615"/>
      <c r="M721" s="615"/>
      <c r="N721" s="615"/>
      <c r="O721" s="615"/>
      <c r="R721" s="615"/>
      <c r="S721" s="615"/>
      <c r="T721" s="615"/>
      <c r="U721" s="615"/>
      <c r="V721" s="615"/>
      <c r="Y721" s="615"/>
      <c r="Z721" s="615"/>
      <c r="AA721" s="615"/>
      <c r="AB721" s="615"/>
      <c r="AC721" s="615"/>
      <c r="AF721" s="615"/>
      <c r="AG721" s="615"/>
      <c r="AH721" s="615"/>
      <c r="AI721" s="615"/>
    </row>
    <row r="722" spans="1:35" s="616" customFormat="1">
      <c r="A722" s="615"/>
      <c r="D722" s="615"/>
      <c r="E722" s="615"/>
      <c r="F722" s="615"/>
      <c r="G722" s="615"/>
      <c r="H722" s="615"/>
      <c r="I722" s="615"/>
      <c r="J722" s="615"/>
      <c r="K722" s="615"/>
      <c r="L722" s="615"/>
      <c r="M722" s="615"/>
      <c r="N722" s="615"/>
      <c r="O722" s="615"/>
      <c r="R722" s="615"/>
      <c r="S722" s="615"/>
      <c r="T722" s="615"/>
      <c r="U722" s="615"/>
      <c r="V722" s="615"/>
      <c r="Y722" s="615"/>
      <c r="Z722" s="615"/>
      <c r="AA722" s="615"/>
      <c r="AB722" s="615"/>
      <c r="AC722" s="615"/>
      <c r="AF722" s="615"/>
      <c r="AG722" s="615"/>
      <c r="AH722" s="615"/>
      <c r="AI722" s="615"/>
    </row>
    <row r="723" spans="1:35" s="616" customFormat="1">
      <c r="A723" s="615"/>
      <c r="D723" s="615"/>
      <c r="E723" s="615"/>
      <c r="F723" s="615"/>
      <c r="G723" s="615"/>
      <c r="H723" s="615"/>
      <c r="I723" s="615"/>
      <c r="J723" s="615"/>
      <c r="K723" s="615"/>
      <c r="L723" s="615"/>
      <c r="M723" s="615"/>
      <c r="N723" s="615"/>
      <c r="O723" s="615"/>
      <c r="R723" s="615"/>
      <c r="S723" s="615"/>
      <c r="T723" s="615"/>
      <c r="U723" s="615"/>
      <c r="V723" s="615"/>
      <c r="Y723" s="615"/>
      <c r="Z723" s="615"/>
      <c r="AA723" s="615"/>
      <c r="AB723" s="615"/>
      <c r="AC723" s="615"/>
      <c r="AF723" s="615"/>
      <c r="AG723" s="615"/>
      <c r="AH723" s="615"/>
      <c r="AI723" s="615"/>
    </row>
    <row r="724" spans="1:35" s="616" customFormat="1">
      <c r="A724" s="615"/>
      <c r="D724" s="615"/>
      <c r="E724" s="615"/>
      <c r="F724" s="615"/>
      <c r="G724" s="615"/>
      <c r="H724" s="615"/>
      <c r="I724" s="615"/>
      <c r="J724" s="615"/>
      <c r="K724" s="615"/>
      <c r="L724" s="615"/>
      <c r="M724" s="615"/>
      <c r="N724" s="615"/>
      <c r="O724" s="615"/>
      <c r="R724" s="615"/>
      <c r="S724" s="615"/>
      <c r="T724" s="615"/>
      <c r="U724" s="615"/>
      <c r="V724" s="615"/>
      <c r="Y724" s="615"/>
      <c r="Z724" s="615"/>
      <c r="AA724" s="615"/>
      <c r="AB724" s="615"/>
      <c r="AC724" s="615"/>
      <c r="AF724" s="615"/>
      <c r="AG724" s="615"/>
      <c r="AH724" s="615"/>
      <c r="AI724" s="615"/>
    </row>
    <row r="725" spans="1:35" s="616" customFormat="1">
      <c r="A725" s="615"/>
      <c r="D725" s="615"/>
      <c r="E725" s="615"/>
      <c r="F725" s="615"/>
      <c r="G725" s="615"/>
      <c r="H725" s="615"/>
      <c r="I725" s="615"/>
      <c r="J725" s="615"/>
      <c r="K725" s="615"/>
      <c r="L725" s="615"/>
      <c r="M725" s="615"/>
      <c r="N725" s="615"/>
      <c r="O725" s="615"/>
      <c r="R725" s="615"/>
      <c r="S725" s="615"/>
      <c r="T725" s="615"/>
      <c r="U725" s="615"/>
      <c r="V725" s="615"/>
      <c r="Y725" s="615"/>
      <c r="Z725" s="615"/>
      <c r="AA725" s="615"/>
      <c r="AB725" s="615"/>
      <c r="AC725" s="615"/>
      <c r="AF725" s="615"/>
      <c r="AG725" s="615"/>
      <c r="AH725" s="615"/>
      <c r="AI725" s="615"/>
    </row>
    <row r="726" spans="1:35" s="616" customFormat="1">
      <c r="A726" s="615"/>
      <c r="D726" s="615"/>
      <c r="E726" s="615"/>
      <c r="F726" s="615"/>
      <c r="G726" s="615"/>
      <c r="H726" s="615"/>
      <c r="I726" s="615"/>
      <c r="J726" s="615"/>
      <c r="K726" s="615"/>
      <c r="L726" s="615"/>
      <c r="M726" s="615"/>
      <c r="N726" s="615"/>
      <c r="O726" s="615"/>
      <c r="R726" s="615"/>
      <c r="S726" s="615"/>
      <c r="T726" s="615"/>
      <c r="U726" s="615"/>
      <c r="V726" s="615"/>
      <c r="Y726" s="615"/>
      <c r="Z726" s="615"/>
      <c r="AA726" s="615"/>
      <c r="AB726" s="615"/>
      <c r="AC726" s="615"/>
      <c r="AF726" s="615"/>
      <c r="AG726" s="615"/>
      <c r="AH726" s="615"/>
      <c r="AI726" s="615"/>
    </row>
    <row r="727" spans="1:35" s="616" customFormat="1">
      <c r="A727" s="615"/>
      <c r="D727" s="615"/>
      <c r="E727" s="615"/>
      <c r="F727" s="615"/>
      <c r="G727" s="615"/>
      <c r="H727" s="615"/>
      <c r="I727" s="615"/>
      <c r="J727" s="615"/>
      <c r="K727" s="615"/>
      <c r="L727" s="615"/>
      <c r="M727" s="615"/>
      <c r="N727" s="615"/>
      <c r="O727" s="615"/>
      <c r="R727" s="615"/>
      <c r="S727" s="615"/>
      <c r="T727" s="615"/>
      <c r="U727" s="615"/>
      <c r="V727" s="615"/>
      <c r="Y727" s="615"/>
      <c r="Z727" s="615"/>
      <c r="AA727" s="615"/>
      <c r="AB727" s="615"/>
      <c r="AC727" s="615"/>
      <c r="AF727" s="615"/>
      <c r="AG727" s="615"/>
      <c r="AH727" s="615"/>
      <c r="AI727" s="615"/>
    </row>
    <row r="728" spans="1:35" s="616" customFormat="1">
      <c r="A728" s="615"/>
      <c r="D728" s="615"/>
      <c r="E728" s="615"/>
      <c r="F728" s="615"/>
      <c r="G728" s="615"/>
      <c r="H728" s="615"/>
      <c r="I728" s="615"/>
      <c r="J728" s="615"/>
      <c r="K728" s="615"/>
      <c r="L728" s="615"/>
      <c r="M728" s="615"/>
      <c r="N728" s="615"/>
      <c r="O728" s="615"/>
      <c r="R728" s="615"/>
      <c r="S728" s="615"/>
      <c r="T728" s="615"/>
      <c r="U728" s="615"/>
      <c r="V728" s="615"/>
      <c r="Y728" s="615"/>
      <c r="Z728" s="615"/>
      <c r="AA728" s="615"/>
      <c r="AB728" s="615"/>
      <c r="AC728" s="615"/>
      <c r="AF728" s="615"/>
      <c r="AG728" s="615"/>
      <c r="AH728" s="615"/>
      <c r="AI728" s="615"/>
    </row>
    <row r="729" spans="1:35" s="616" customFormat="1">
      <c r="A729" s="615"/>
      <c r="D729" s="615"/>
      <c r="E729" s="615"/>
      <c r="F729" s="615"/>
      <c r="G729" s="615"/>
      <c r="H729" s="615"/>
      <c r="I729" s="615"/>
      <c r="J729" s="615"/>
      <c r="K729" s="615"/>
      <c r="L729" s="615"/>
      <c r="M729" s="615"/>
      <c r="N729" s="615"/>
      <c r="O729" s="615"/>
      <c r="R729" s="615"/>
      <c r="S729" s="615"/>
      <c r="T729" s="615"/>
      <c r="U729" s="615"/>
      <c r="V729" s="615"/>
      <c r="Y729" s="615"/>
      <c r="Z729" s="615"/>
      <c r="AA729" s="615"/>
      <c r="AB729" s="615"/>
      <c r="AC729" s="615"/>
      <c r="AF729" s="615"/>
      <c r="AG729" s="615"/>
      <c r="AH729" s="615"/>
      <c r="AI729" s="615"/>
    </row>
    <row r="730" spans="1:35" s="616" customFormat="1">
      <c r="A730" s="615"/>
      <c r="D730" s="615"/>
      <c r="E730" s="615"/>
      <c r="F730" s="615"/>
      <c r="G730" s="615"/>
      <c r="H730" s="615"/>
      <c r="I730" s="615"/>
      <c r="J730" s="615"/>
      <c r="K730" s="615"/>
      <c r="L730" s="615"/>
      <c r="M730" s="615"/>
      <c r="N730" s="615"/>
      <c r="O730" s="615"/>
      <c r="R730" s="615"/>
      <c r="S730" s="615"/>
      <c r="T730" s="615"/>
      <c r="U730" s="615"/>
      <c r="V730" s="615"/>
      <c r="Y730" s="615"/>
      <c r="Z730" s="615"/>
      <c r="AA730" s="615"/>
      <c r="AB730" s="615"/>
      <c r="AC730" s="615"/>
      <c r="AF730" s="615"/>
      <c r="AG730" s="615"/>
      <c r="AH730" s="615"/>
      <c r="AI730" s="615"/>
    </row>
    <row r="731" spans="1:35" s="616" customFormat="1">
      <c r="A731" s="615"/>
      <c r="D731" s="615"/>
      <c r="E731" s="615"/>
      <c r="F731" s="615"/>
      <c r="G731" s="615"/>
      <c r="H731" s="615"/>
      <c r="I731" s="615"/>
      <c r="J731" s="615"/>
      <c r="K731" s="615"/>
      <c r="L731" s="615"/>
      <c r="M731" s="615"/>
      <c r="N731" s="615"/>
      <c r="O731" s="615"/>
      <c r="R731" s="615"/>
      <c r="S731" s="615"/>
      <c r="T731" s="615"/>
      <c r="U731" s="615"/>
      <c r="V731" s="615"/>
      <c r="Y731" s="615"/>
      <c r="Z731" s="615"/>
      <c r="AA731" s="615"/>
      <c r="AB731" s="615"/>
      <c r="AC731" s="615"/>
      <c r="AF731" s="615"/>
      <c r="AG731" s="615"/>
      <c r="AH731" s="615"/>
      <c r="AI731" s="615"/>
    </row>
    <row r="732" spans="1:35" s="616" customFormat="1">
      <c r="A732" s="615"/>
      <c r="D732" s="615"/>
      <c r="E732" s="615"/>
      <c r="F732" s="615"/>
      <c r="G732" s="615"/>
      <c r="H732" s="615"/>
      <c r="I732" s="615"/>
      <c r="J732" s="615"/>
      <c r="K732" s="615"/>
      <c r="L732" s="615"/>
      <c r="M732" s="615"/>
      <c r="N732" s="615"/>
      <c r="O732" s="615"/>
      <c r="R732" s="615"/>
      <c r="S732" s="615"/>
      <c r="T732" s="615"/>
      <c r="U732" s="615"/>
      <c r="V732" s="615"/>
      <c r="Y732" s="615"/>
      <c r="Z732" s="615"/>
      <c r="AA732" s="615"/>
      <c r="AB732" s="615"/>
      <c r="AC732" s="615"/>
      <c r="AF732" s="615"/>
      <c r="AG732" s="615"/>
      <c r="AH732" s="615"/>
      <c r="AI732" s="615"/>
    </row>
    <row r="733" spans="1:35" s="616" customFormat="1">
      <c r="A733" s="615"/>
      <c r="D733" s="615"/>
      <c r="E733" s="615"/>
      <c r="F733" s="615"/>
      <c r="G733" s="615"/>
      <c r="H733" s="615"/>
      <c r="I733" s="615"/>
      <c r="J733" s="615"/>
      <c r="K733" s="615"/>
      <c r="L733" s="615"/>
      <c r="M733" s="615"/>
      <c r="N733" s="615"/>
      <c r="O733" s="615"/>
      <c r="R733" s="615"/>
      <c r="S733" s="615"/>
      <c r="T733" s="615"/>
      <c r="U733" s="615"/>
      <c r="V733" s="615"/>
      <c r="Y733" s="615"/>
      <c r="Z733" s="615"/>
      <c r="AA733" s="615"/>
      <c r="AB733" s="615"/>
      <c r="AC733" s="615"/>
      <c r="AF733" s="615"/>
      <c r="AG733" s="615"/>
      <c r="AH733" s="615"/>
      <c r="AI733" s="615"/>
    </row>
    <row r="734" spans="1:35" s="616" customFormat="1">
      <c r="A734" s="615"/>
      <c r="D734" s="615"/>
      <c r="E734" s="615"/>
      <c r="F734" s="615"/>
      <c r="G734" s="615"/>
      <c r="H734" s="615"/>
      <c r="I734" s="615"/>
      <c r="J734" s="615"/>
      <c r="K734" s="615"/>
      <c r="L734" s="615"/>
      <c r="M734" s="615"/>
      <c r="N734" s="615"/>
      <c r="O734" s="615"/>
      <c r="R734" s="615"/>
      <c r="S734" s="615"/>
      <c r="T734" s="615"/>
      <c r="U734" s="615"/>
      <c r="V734" s="615"/>
      <c r="Y734" s="615"/>
      <c r="Z734" s="615"/>
      <c r="AA734" s="615"/>
      <c r="AB734" s="615"/>
      <c r="AC734" s="615"/>
      <c r="AF734" s="615"/>
      <c r="AG734" s="615"/>
      <c r="AH734" s="615"/>
      <c r="AI734" s="615"/>
    </row>
    <row r="735" spans="1:35" s="616" customFormat="1">
      <c r="A735" s="615"/>
      <c r="D735" s="615"/>
      <c r="E735" s="615"/>
      <c r="F735" s="615"/>
      <c r="G735" s="615"/>
      <c r="H735" s="615"/>
      <c r="I735" s="615"/>
      <c r="J735" s="615"/>
      <c r="K735" s="615"/>
      <c r="L735" s="615"/>
      <c r="M735" s="615"/>
      <c r="N735" s="615"/>
      <c r="O735" s="615"/>
      <c r="R735" s="615"/>
      <c r="S735" s="615"/>
      <c r="T735" s="615"/>
      <c r="U735" s="615"/>
      <c r="V735" s="615"/>
      <c r="Y735" s="615"/>
      <c r="Z735" s="615"/>
      <c r="AA735" s="615"/>
      <c r="AB735" s="615"/>
      <c r="AC735" s="615"/>
      <c r="AF735" s="615"/>
      <c r="AG735" s="615"/>
      <c r="AH735" s="615"/>
      <c r="AI735" s="615"/>
    </row>
    <row r="736" spans="1:35" s="616" customFormat="1">
      <c r="A736" s="615"/>
      <c r="D736" s="615"/>
      <c r="E736" s="615"/>
      <c r="F736" s="615"/>
      <c r="G736" s="615"/>
      <c r="H736" s="615"/>
      <c r="I736" s="615"/>
      <c r="J736" s="615"/>
      <c r="K736" s="615"/>
      <c r="L736" s="615"/>
      <c r="M736" s="615"/>
      <c r="N736" s="615"/>
      <c r="O736" s="615"/>
      <c r="R736" s="615"/>
      <c r="S736" s="615"/>
      <c r="T736" s="615"/>
      <c r="U736" s="615"/>
      <c r="V736" s="615"/>
      <c r="Y736" s="615"/>
      <c r="Z736" s="615"/>
      <c r="AA736" s="615"/>
      <c r="AB736" s="615"/>
      <c r="AC736" s="615"/>
      <c r="AF736" s="615"/>
      <c r="AG736" s="615"/>
      <c r="AH736" s="615"/>
      <c r="AI736" s="615"/>
    </row>
    <row r="737" spans="1:35" s="616" customFormat="1">
      <c r="A737" s="615"/>
      <c r="D737" s="615"/>
      <c r="E737" s="615"/>
      <c r="F737" s="615"/>
      <c r="G737" s="615"/>
      <c r="H737" s="615"/>
      <c r="I737" s="615"/>
      <c r="J737" s="615"/>
      <c r="K737" s="615"/>
      <c r="L737" s="615"/>
      <c r="M737" s="615"/>
      <c r="N737" s="615"/>
      <c r="O737" s="615"/>
      <c r="R737" s="615"/>
      <c r="S737" s="615"/>
      <c r="T737" s="615"/>
      <c r="U737" s="615"/>
      <c r="V737" s="615"/>
      <c r="Y737" s="615"/>
      <c r="Z737" s="615"/>
      <c r="AA737" s="615"/>
      <c r="AB737" s="615"/>
      <c r="AC737" s="615"/>
      <c r="AF737" s="615"/>
      <c r="AG737" s="615"/>
      <c r="AH737" s="615"/>
      <c r="AI737" s="615"/>
    </row>
    <row r="738" spans="1:35" s="616" customFormat="1">
      <c r="A738" s="615"/>
      <c r="D738" s="615"/>
      <c r="E738" s="615"/>
      <c r="F738" s="615"/>
      <c r="G738" s="615"/>
      <c r="H738" s="615"/>
      <c r="I738" s="615"/>
      <c r="J738" s="615"/>
      <c r="K738" s="615"/>
      <c r="L738" s="615"/>
      <c r="M738" s="615"/>
      <c r="N738" s="615"/>
      <c r="O738" s="615"/>
      <c r="R738" s="615"/>
      <c r="S738" s="615"/>
      <c r="T738" s="615"/>
      <c r="U738" s="615"/>
      <c r="V738" s="615"/>
      <c r="Y738" s="615"/>
      <c r="Z738" s="615"/>
      <c r="AA738" s="615"/>
      <c r="AB738" s="615"/>
      <c r="AC738" s="615"/>
      <c r="AF738" s="615"/>
      <c r="AG738" s="615"/>
      <c r="AH738" s="615"/>
      <c r="AI738" s="615"/>
    </row>
    <row r="739" spans="1:35" s="616" customFormat="1">
      <c r="A739" s="615"/>
      <c r="D739" s="615"/>
      <c r="E739" s="615"/>
      <c r="F739" s="615"/>
      <c r="G739" s="615"/>
      <c r="H739" s="615"/>
      <c r="I739" s="615"/>
      <c r="J739" s="615"/>
      <c r="K739" s="615"/>
      <c r="L739" s="615"/>
      <c r="M739" s="615"/>
      <c r="N739" s="615"/>
      <c r="O739" s="615"/>
      <c r="R739" s="615"/>
      <c r="S739" s="615"/>
      <c r="T739" s="615"/>
      <c r="U739" s="615"/>
      <c r="V739" s="615"/>
      <c r="Y739" s="615"/>
      <c r="Z739" s="615"/>
      <c r="AA739" s="615"/>
      <c r="AB739" s="615"/>
      <c r="AC739" s="615"/>
      <c r="AF739" s="615"/>
      <c r="AG739" s="615"/>
      <c r="AH739" s="615"/>
      <c r="AI739" s="615"/>
    </row>
    <row r="740" spans="1:35" s="616" customFormat="1">
      <c r="A740" s="615"/>
      <c r="D740" s="615"/>
      <c r="E740" s="615"/>
      <c r="F740" s="615"/>
      <c r="G740" s="615"/>
      <c r="H740" s="615"/>
      <c r="I740" s="615"/>
      <c r="J740" s="615"/>
      <c r="K740" s="615"/>
      <c r="L740" s="615"/>
      <c r="M740" s="615"/>
      <c r="N740" s="615"/>
      <c r="O740" s="615"/>
      <c r="R740" s="615"/>
      <c r="S740" s="615"/>
      <c r="T740" s="615"/>
      <c r="U740" s="615"/>
      <c r="V740" s="615"/>
      <c r="Y740" s="615"/>
      <c r="Z740" s="615"/>
      <c r="AA740" s="615"/>
      <c r="AB740" s="615"/>
      <c r="AC740" s="615"/>
      <c r="AF740" s="615"/>
      <c r="AG740" s="615"/>
      <c r="AH740" s="615"/>
      <c r="AI740" s="615"/>
    </row>
    <row r="741" spans="1:35" s="616" customFormat="1">
      <c r="A741" s="615"/>
      <c r="D741" s="615"/>
      <c r="E741" s="615"/>
      <c r="F741" s="615"/>
      <c r="G741" s="615"/>
      <c r="H741" s="615"/>
      <c r="I741" s="615"/>
      <c r="J741" s="615"/>
      <c r="K741" s="615"/>
      <c r="L741" s="615"/>
      <c r="M741" s="615"/>
      <c r="N741" s="615"/>
      <c r="O741" s="615"/>
      <c r="R741" s="615"/>
      <c r="S741" s="615"/>
      <c r="T741" s="615"/>
      <c r="U741" s="615"/>
      <c r="V741" s="615"/>
      <c r="Y741" s="615"/>
      <c r="Z741" s="615"/>
      <c r="AA741" s="615"/>
      <c r="AB741" s="615"/>
      <c r="AC741" s="615"/>
      <c r="AF741" s="615"/>
      <c r="AG741" s="615"/>
      <c r="AH741" s="615"/>
      <c r="AI741" s="615"/>
    </row>
    <row r="742" spans="1:35" s="616" customFormat="1">
      <c r="A742" s="615"/>
      <c r="D742" s="615"/>
      <c r="E742" s="615"/>
      <c r="F742" s="615"/>
      <c r="G742" s="615"/>
      <c r="H742" s="615"/>
      <c r="I742" s="615"/>
      <c r="J742" s="615"/>
      <c r="K742" s="615"/>
      <c r="L742" s="615"/>
      <c r="M742" s="615"/>
      <c r="N742" s="615"/>
      <c r="O742" s="615"/>
      <c r="R742" s="615"/>
      <c r="S742" s="615"/>
      <c r="T742" s="615"/>
      <c r="U742" s="615"/>
      <c r="V742" s="615"/>
      <c r="Y742" s="615"/>
      <c r="Z742" s="615"/>
      <c r="AA742" s="615"/>
      <c r="AB742" s="615"/>
      <c r="AC742" s="615"/>
      <c r="AF742" s="615"/>
      <c r="AG742" s="615"/>
      <c r="AH742" s="615"/>
      <c r="AI742" s="615"/>
    </row>
    <row r="743" spans="1:35" s="616" customFormat="1">
      <c r="A743" s="615"/>
      <c r="D743" s="615"/>
      <c r="E743" s="615"/>
      <c r="F743" s="615"/>
      <c r="G743" s="615"/>
      <c r="H743" s="615"/>
      <c r="I743" s="615"/>
      <c r="J743" s="615"/>
      <c r="K743" s="615"/>
      <c r="L743" s="615"/>
      <c r="M743" s="615"/>
      <c r="N743" s="615"/>
      <c r="O743" s="615"/>
      <c r="R743" s="615"/>
      <c r="S743" s="615"/>
      <c r="T743" s="615"/>
      <c r="U743" s="615"/>
      <c r="V743" s="615"/>
      <c r="Y743" s="615"/>
      <c r="Z743" s="615"/>
      <c r="AA743" s="615"/>
      <c r="AB743" s="615"/>
      <c r="AC743" s="615"/>
      <c r="AF743" s="615"/>
      <c r="AG743" s="615"/>
      <c r="AH743" s="615"/>
      <c r="AI743" s="615"/>
    </row>
    <row r="744" spans="1:35" s="616" customFormat="1">
      <c r="A744" s="615"/>
      <c r="D744" s="615"/>
      <c r="E744" s="615"/>
      <c r="F744" s="615"/>
      <c r="G744" s="615"/>
      <c r="H744" s="615"/>
      <c r="I744" s="615"/>
      <c r="J744" s="615"/>
      <c r="K744" s="615"/>
      <c r="L744" s="615"/>
      <c r="M744" s="615"/>
      <c r="N744" s="615"/>
      <c r="O744" s="615"/>
      <c r="R744" s="615"/>
      <c r="S744" s="615"/>
      <c r="T744" s="615"/>
      <c r="U744" s="615"/>
      <c r="V744" s="615"/>
      <c r="Y744" s="615"/>
      <c r="Z744" s="615"/>
      <c r="AA744" s="615"/>
      <c r="AB744" s="615"/>
      <c r="AC744" s="615"/>
      <c r="AF744" s="615"/>
      <c r="AG744" s="615"/>
      <c r="AH744" s="615"/>
      <c r="AI744" s="615"/>
    </row>
    <row r="745" spans="1:35" s="616" customFormat="1">
      <c r="A745" s="615"/>
      <c r="D745" s="615"/>
      <c r="E745" s="615"/>
      <c r="F745" s="615"/>
      <c r="G745" s="615"/>
      <c r="H745" s="615"/>
      <c r="I745" s="615"/>
      <c r="J745" s="615"/>
      <c r="K745" s="615"/>
      <c r="L745" s="615"/>
      <c r="M745" s="615"/>
      <c r="N745" s="615"/>
      <c r="O745" s="615"/>
      <c r="R745" s="615"/>
      <c r="S745" s="615"/>
      <c r="T745" s="615"/>
      <c r="U745" s="615"/>
      <c r="V745" s="615"/>
      <c r="Y745" s="615"/>
      <c r="Z745" s="615"/>
      <c r="AA745" s="615"/>
      <c r="AB745" s="615"/>
      <c r="AC745" s="615"/>
      <c r="AF745" s="615"/>
      <c r="AG745" s="615"/>
      <c r="AH745" s="615"/>
      <c r="AI745" s="615"/>
    </row>
    <row r="746" spans="1:35" s="616" customFormat="1">
      <c r="A746" s="615"/>
      <c r="D746" s="615"/>
      <c r="E746" s="615"/>
      <c r="F746" s="615"/>
      <c r="G746" s="615"/>
      <c r="H746" s="615"/>
      <c r="I746" s="615"/>
      <c r="J746" s="615"/>
      <c r="K746" s="615"/>
      <c r="L746" s="615"/>
      <c r="M746" s="615"/>
      <c r="N746" s="615"/>
      <c r="O746" s="615"/>
      <c r="R746" s="615"/>
      <c r="S746" s="615"/>
      <c r="T746" s="615"/>
      <c r="U746" s="615"/>
      <c r="V746" s="615"/>
      <c r="Y746" s="615"/>
      <c r="Z746" s="615"/>
      <c r="AA746" s="615"/>
      <c r="AB746" s="615"/>
      <c r="AC746" s="615"/>
      <c r="AF746" s="615"/>
      <c r="AG746" s="615"/>
      <c r="AH746" s="615"/>
      <c r="AI746" s="615"/>
    </row>
    <row r="747" spans="1:35" s="616" customFormat="1">
      <c r="A747" s="615"/>
      <c r="D747" s="615"/>
      <c r="E747" s="615"/>
      <c r="F747" s="615"/>
      <c r="G747" s="615"/>
      <c r="H747" s="615"/>
      <c r="I747" s="615"/>
      <c r="J747" s="615"/>
      <c r="K747" s="615"/>
      <c r="L747" s="615"/>
      <c r="M747" s="615"/>
      <c r="N747" s="615"/>
      <c r="O747" s="615"/>
      <c r="R747" s="615"/>
      <c r="S747" s="615"/>
      <c r="T747" s="615"/>
      <c r="U747" s="615"/>
      <c r="V747" s="615"/>
      <c r="Y747" s="615"/>
      <c r="Z747" s="615"/>
      <c r="AA747" s="615"/>
      <c r="AB747" s="615"/>
      <c r="AC747" s="615"/>
      <c r="AF747" s="615"/>
      <c r="AG747" s="615"/>
      <c r="AH747" s="615"/>
      <c r="AI747" s="615"/>
    </row>
    <row r="748" spans="1:35" s="616" customFormat="1">
      <c r="A748" s="615"/>
      <c r="D748" s="615"/>
      <c r="E748" s="615"/>
      <c r="F748" s="615"/>
      <c r="G748" s="615"/>
      <c r="H748" s="615"/>
      <c r="I748" s="615"/>
      <c r="J748" s="615"/>
      <c r="K748" s="615"/>
      <c r="L748" s="615"/>
      <c r="M748" s="615"/>
      <c r="N748" s="615"/>
      <c r="O748" s="615"/>
      <c r="R748" s="615"/>
      <c r="S748" s="615"/>
      <c r="T748" s="615"/>
      <c r="U748" s="615"/>
      <c r="V748" s="615"/>
      <c r="Y748" s="615"/>
      <c r="Z748" s="615"/>
      <c r="AA748" s="615"/>
      <c r="AB748" s="615"/>
      <c r="AC748" s="615"/>
      <c r="AF748" s="615"/>
      <c r="AG748" s="615"/>
      <c r="AH748" s="615"/>
      <c r="AI748" s="615"/>
    </row>
    <row r="749" spans="1:35" s="616" customFormat="1">
      <c r="A749" s="615"/>
      <c r="D749" s="615"/>
      <c r="E749" s="615"/>
      <c r="F749" s="615"/>
      <c r="G749" s="615"/>
      <c r="H749" s="615"/>
      <c r="I749" s="615"/>
      <c r="J749" s="615"/>
      <c r="K749" s="615"/>
      <c r="L749" s="615"/>
      <c r="M749" s="615"/>
      <c r="N749" s="615"/>
      <c r="O749" s="615"/>
      <c r="R749" s="615"/>
      <c r="S749" s="615"/>
      <c r="T749" s="615"/>
      <c r="U749" s="615"/>
      <c r="V749" s="615"/>
      <c r="Y749" s="615"/>
      <c r="Z749" s="615"/>
      <c r="AA749" s="615"/>
      <c r="AB749" s="615"/>
      <c r="AC749" s="615"/>
      <c r="AF749" s="615"/>
      <c r="AG749" s="615"/>
      <c r="AH749" s="615"/>
      <c r="AI749" s="615"/>
    </row>
    <row r="750" spans="1:35" s="616" customFormat="1">
      <c r="A750" s="615"/>
      <c r="D750" s="615"/>
      <c r="E750" s="615"/>
      <c r="F750" s="615"/>
      <c r="G750" s="615"/>
      <c r="H750" s="615"/>
      <c r="I750" s="615"/>
      <c r="J750" s="615"/>
      <c r="K750" s="615"/>
      <c r="L750" s="615"/>
      <c r="M750" s="615"/>
      <c r="N750" s="615"/>
      <c r="O750" s="615"/>
      <c r="R750" s="615"/>
      <c r="S750" s="615"/>
      <c r="T750" s="615"/>
      <c r="U750" s="615"/>
      <c r="V750" s="615"/>
      <c r="Y750" s="615"/>
      <c r="Z750" s="615"/>
      <c r="AA750" s="615"/>
      <c r="AB750" s="615"/>
      <c r="AC750" s="615"/>
      <c r="AF750" s="615"/>
      <c r="AG750" s="615"/>
      <c r="AH750" s="615"/>
      <c r="AI750" s="615"/>
    </row>
    <row r="751" spans="1:35" s="616" customFormat="1">
      <c r="A751" s="615"/>
      <c r="D751" s="615"/>
      <c r="E751" s="615"/>
      <c r="F751" s="615"/>
      <c r="G751" s="615"/>
      <c r="H751" s="615"/>
      <c r="I751" s="615"/>
      <c r="J751" s="615"/>
      <c r="K751" s="615"/>
      <c r="L751" s="615"/>
      <c r="M751" s="615"/>
      <c r="N751" s="615"/>
      <c r="O751" s="615"/>
      <c r="R751" s="615"/>
      <c r="S751" s="615"/>
      <c r="T751" s="615"/>
      <c r="U751" s="615"/>
      <c r="V751" s="615"/>
      <c r="Y751" s="615"/>
      <c r="Z751" s="615"/>
      <c r="AA751" s="615"/>
      <c r="AB751" s="615"/>
      <c r="AC751" s="615"/>
      <c r="AF751" s="615"/>
      <c r="AG751" s="615"/>
      <c r="AH751" s="615"/>
      <c r="AI751" s="615"/>
    </row>
    <row r="752" spans="1:35" s="616" customFormat="1">
      <c r="A752" s="615"/>
      <c r="D752" s="615"/>
      <c r="E752" s="615"/>
      <c r="F752" s="615"/>
      <c r="G752" s="615"/>
      <c r="H752" s="615"/>
      <c r="I752" s="615"/>
      <c r="J752" s="615"/>
      <c r="K752" s="615"/>
      <c r="L752" s="615"/>
      <c r="M752" s="615"/>
      <c r="N752" s="615"/>
      <c r="O752" s="615"/>
      <c r="R752" s="615"/>
      <c r="S752" s="615"/>
      <c r="T752" s="615"/>
      <c r="U752" s="615"/>
      <c r="V752" s="615"/>
      <c r="Y752" s="615"/>
      <c r="Z752" s="615"/>
      <c r="AA752" s="615"/>
      <c r="AB752" s="615"/>
      <c r="AC752" s="615"/>
      <c r="AF752" s="615"/>
      <c r="AG752" s="615"/>
      <c r="AH752" s="615"/>
      <c r="AI752" s="615"/>
    </row>
    <row r="753" spans="1:35" s="616" customFormat="1">
      <c r="A753" s="615"/>
      <c r="D753" s="615"/>
      <c r="E753" s="615"/>
      <c r="F753" s="615"/>
      <c r="G753" s="615"/>
      <c r="H753" s="615"/>
      <c r="I753" s="615"/>
      <c r="J753" s="615"/>
      <c r="K753" s="615"/>
      <c r="L753" s="615"/>
      <c r="M753" s="615"/>
      <c r="N753" s="615"/>
      <c r="O753" s="615"/>
      <c r="R753" s="615"/>
      <c r="S753" s="615"/>
      <c r="T753" s="615"/>
      <c r="U753" s="615"/>
      <c r="V753" s="615"/>
      <c r="Y753" s="615"/>
      <c r="Z753" s="615"/>
      <c r="AA753" s="615"/>
      <c r="AB753" s="615"/>
      <c r="AC753" s="615"/>
      <c r="AF753" s="615"/>
      <c r="AG753" s="615"/>
      <c r="AH753" s="615"/>
      <c r="AI753" s="615"/>
    </row>
    <row r="754" spans="1:35" s="616" customFormat="1">
      <c r="A754" s="615"/>
      <c r="D754" s="615"/>
      <c r="E754" s="615"/>
      <c r="F754" s="615"/>
      <c r="G754" s="615"/>
      <c r="H754" s="615"/>
      <c r="I754" s="615"/>
      <c r="J754" s="615"/>
      <c r="K754" s="615"/>
      <c r="L754" s="615"/>
      <c r="M754" s="615"/>
      <c r="N754" s="615"/>
      <c r="O754" s="615"/>
      <c r="R754" s="615"/>
      <c r="S754" s="615"/>
      <c r="T754" s="615"/>
      <c r="U754" s="615"/>
      <c r="V754" s="615"/>
      <c r="Y754" s="615"/>
      <c r="Z754" s="615"/>
      <c r="AA754" s="615"/>
      <c r="AB754" s="615"/>
      <c r="AC754" s="615"/>
      <c r="AF754" s="615"/>
      <c r="AG754" s="615"/>
      <c r="AH754" s="615"/>
      <c r="AI754" s="615"/>
    </row>
    <row r="755" spans="1:35" s="616" customFormat="1">
      <c r="A755" s="615"/>
      <c r="D755" s="615"/>
      <c r="E755" s="615"/>
      <c r="F755" s="615"/>
      <c r="G755" s="615"/>
      <c r="H755" s="615"/>
      <c r="I755" s="615"/>
      <c r="J755" s="615"/>
      <c r="K755" s="615"/>
      <c r="L755" s="615"/>
      <c r="M755" s="615"/>
      <c r="N755" s="615"/>
      <c r="O755" s="615"/>
      <c r="R755" s="615"/>
      <c r="S755" s="615"/>
      <c r="T755" s="615"/>
      <c r="U755" s="615"/>
      <c r="V755" s="615"/>
      <c r="Y755" s="615"/>
      <c r="Z755" s="615"/>
      <c r="AA755" s="615"/>
      <c r="AB755" s="615"/>
      <c r="AC755" s="615"/>
      <c r="AF755" s="615"/>
      <c r="AG755" s="615"/>
      <c r="AH755" s="615"/>
      <c r="AI755" s="615"/>
    </row>
    <row r="756" spans="1:35" s="616" customFormat="1">
      <c r="A756" s="615"/>
      <c r="D756" s="615"/>
      <c r="E756" s="615"/>
      <c r="F756" s="615"/>
      <c r="G756" s="615"/>
      <c r="H756" s="615"/>
      <c r="I756" s="615"/>
      <c r="J756" s="615"/>
      <c r="K756" s="615"/>
      <c r="L756" s="615"/>
      <c r="M756" s="615"/>
      <c r="N756" s="615"/>
      <c r="O756" s="615"/>
      <c r="R756" s="615"/>
      <c r="S756" s="615"/>
      <c r="T756" s="615"/>
      <c r="U756" s="615"/>
      <c r="V756" s="615"/>
      <c r="Y756" s="615"/>
      <c r="Z756" s="615"/>
      <c r="AA756" s="615"/>
      <c r="AB756" s="615"/>
      <c r="AC756" s="615"/>
      <c r="AF756" s="615"/>
      <c r="AG756" s="615"/>
      <c r="AH756" s="615"/>
      <c r="AI756" s="615"/>
    </row>
    <row r="757" spans="1:35" s="616" customFormat="1">
      <c r="A757" s="615"/>
      <c r="D757" s="615"/>
      <c r="E757" s="615"/>
      <c r="F757" s="615"/>
      <c r="G757" s="615"/>
      <c r="H757" s="615"/>
      <c r="I757" s="615"/>
      <c r="J757" s="615"/>
      <c r="K757" s="615"/>
      <c r="L757" s="615"/>
      <c r="M757" s="615"/>
      <c r="N757" s="615"/>
      <c r="O757" s="615"/>
      <c r="R757" s="615"/>
      <c r="S757" s="615"/>
      <c r="T757" s="615"/>
      <c r="U757" s="615"/>
      <c r="V757" s="615"/>
      <c r="Y757" s="615"/>
      <c r="Z757" s="615"/>
      <c r="AA757" s="615"/>
      <c r="AB757" s="615"/>
      <c r="AC757" s="615"/>
      <c r="AF757" s="615"/>
      <c r="AG757" s="615"/>
      <c r="AH757" s="615"/>
      <c r="AI757" s="615"/>
    </row>
    <row r="758" spans="1:35" s="616" customFormat="1">
      <c r="A758" s="615"/>
      <c r="D758" s="615"/>
      <c r="E758" s="615"/>
      <c r="F758" s="615"/>
      <c r="G758" s="615"/>
      <c r="H758" s="615"/>
      <c r="I758" s="615"/>
      <c r="J758" s="615"/>
      <c r="K758" s="615"/>
      <c r="L758" s="615"/>
      <c r="M758" s="615"/>
      <c r="N758" s="615"/>
      <c r="O758" s="615"/>
      <c r="R758" s="615"/>
      <c r="S758" s="615"/>
      <c r="T758" s="615"/>
      <c r="U758" s="615"/>
      <c r="V758" s="615"/>
      <c r="Y758" s="615"/>
      <c r="Z758" s="615"/>
      <c r="AA758" s="615"/>
      <c r="AB758" s="615"/>
      <c r="AC758" s="615"/>
      <c r="AF758" s="615"/>
      <c r="AG758" s="615"/>
      <c r="AH758" s="615"/>
      <c r="AI758" s="615"/>
    </row>
    <row r="759" spans="1:35" s="616" customFormat="1">
      <c r="A759" s="615"/>
      <c r="D759" s="615"/>
      <c r="E759" s="615"/>
      <c r="F759" s="615"/>
      <c r="G759" s="615"/>
      <c r="H759" s="615"/>
      <c r="I759" s="615"/>
      <c r="J759" s="615"/>
      <c r="K759" s="615"/>
      <c r="L759" s="615"/>
      <c r="M759" s="615"/>
      <c r="N759" s="615"/>
      <c r="O759" s="615"/>
      <c r="R759" s="615"/>
      <c r="S759" s="615"/>
      <c r="T759" s="615"/>
      <c r="U759" s="615"/>
      <c r="V759" s="615"/>
      <c r="Y759" s="615"/>
      <c r="Z759" s="615"/>
      <c r="AA759" s="615"/>
      <c r="AB759" s="615"/>
      <c r="AC759" s="615"/>
      <c r="AF759" s="615"/>
      <c r="AG759" s="615"/>
      <c r="AH759" s="615"/>
      <c r="AI759" s="615"/>
    </row>
    <row r="760" spans="1:35" s="616" customFormat="1">
      <c r="A760" s="615"/>
      <c r="D760" s="615"/>
      <c r="E760" s="615"/>
      <c r="F760" s="615"/>
      <c r="G760" s="615"/>
      <c r="H760" s="615"/>
      <c r="I760" s="615"/>
      <c r="J760" s="615"/>
      <c r="K760" s="615"/>
      <c r="L760" s="615"/>
      <c r="M760" s="615"/>
      <c r="N760" s="615"/>
      <c r="O760" s="615"/>
      <c r="R760" s="615"/>
      <c r="S760" s="615"/>
      <c r="T760" s="615"/>
      <c r="U760" s="615"/>
      <c r="V760" s="615"/>
      <c r="Y760" s="615"/>
      <c r="Z760" s="615"/>
      <c r="AA760" s="615"/>
      <c r="AB760" s="615"/>
      <c r="AC760" s="615"/>
      <c r="AF760" s="615"/>
      <c r="AG760" s="615"/>
      <c r="AH760" s="615"/>
      <c r="AI760" s="615"/>
    </row>
    <row r="761" spans="1:35" s="616" customFormat="1">
      <c r="A761" s="615"/>
      <c r="D761" s="615"/>
      <c r="E761" s="615"/>
      <c r="F761" s="615"/>
      <c r="G761" s="615"/>
      <c r="H761" s="615"/>
      <c r="I761" s="615"/>
      <c r="J761" s="615"/>
      <c r="K761" s="615"/>
      <c r="L761" s="615"/>
      <c r="M761" s="615"/>
      <c r="N761" s="615"/>
      <c r="O761" s="615"/>
      <c r="R761" s="615"/>
      <c r="S761" s="615"/>
      <c r="T761" s="615"/>
      <c r="U761" s="615"/>
      <c r="V761" s="615"/>
      <c r="Y761" s="615"/>
      <c r="Z761" s="615"/>
      <c r="AA761" s="615"/>
      <c r="AB761" s="615"/>
      <c r="AC761" s="615"/>
      <c r="AF761" s="615"/>
      <c r="AG761" s="615"/>
      <c r="AH761" s="615"/>
      <c r="AI761" s="615"/>
    </row>
    <row r="762" spans="1:35" s="616" customFormat="1">
      <c r="A762" s="615"/>
      <c r="D762" s="615"/>
      <c r="E762" s="615"/>
      <c r="F762" s="615"/>
      <c r="G762" s="615"/>
      <c r="H762" s="615"/>
      <c r="I762" s="615"/>
      <c r="J762" s="615"/>
      <c r="K762" s="615"/>
      <c r="L762" s="615"/>
      <c r="M762" s="615"/>
      <c r="N762" s="615"/>
      <c r="O762" s="615"/>
      <c r="R762" s="615"/>
      <c r="S762" s="615"/>
      <c r="T762" s="615"/>
      <c r="U762" s="615"/>
      <c r="V762" s="615"/>
      <c r="Y762" s="615"/>
      <c r="Z762" s="615"/>
      <c r="AA762" s="615"/>
      <c r="AB762" s="615"/>
      <c r="AC762" s="615"/>
      <c r="AF762" s="615"/>
      <c r="AG762" s="615"/>
      <c r="AH762" s="615"/>
      <c r="AI762" s="615"/>
    </row>
    <row r="763" spans="1:35" s="616" customFormat="1">
      <c r="A763" s="615"/>
      <c r="D763" s="615"/>
      <c r="E763" s="615"/>
      <c r="F763" s="615"/>
      <c r="G763" s="615"/>
      <c r="H763" s="615"/>
      <c r="I763" s="615"/>
      <c r="J763" s="615"/>
      <c r="K763" s="615"/>
      <c r="L763" s="615"/>
      <c r="M763" s="615"/>
      <c r="N763" s="615"/>
      <c r="O763" s="615"/>
      <c r="R763" s="615"/>
      <c r="S763" s="615"/>
      <c r="T763" s="615"/>
      <c r="U763" s="615"/>
      <c r="V763" s="615"/>
      <c r="Y763" s="615"/>
      <c r="Z763" s="615"/>
      <c r="AA763" s="615"/>
      <c r="AB763" s="615"/>
      <c r="AC763" s="615"/>
      <c r="AF763" s="615"/>
      <c r="AG763" s="615"/>
      <c r="AH763" s="615"/>
      <c r="AI763" s="615"/>
    </row>
    <row r="764" spans="1:35" s="616" customFormat="1">
      <c r="A764" s="615"/>
      <c r="D764" s="615"/>
      <c r="E764" s="615"/>
      <c r="F764" s="615"/>
      <c r="G764" s="615"/>
      <c r="H764" s="615"/>
      <c r="I764" s="615"/>
      <c r="J764" s="615"/>
      <c r="K764" s="615"/>
      <c r="L764" s="615"/>
      <c r="M764" s="615"/>
      <c r="N764" s="615"/>
      <c r="O764" s="615"/>
      <c r="R764" s="615"/>
      <c r="S764" s="615"/>
      <c r="T764" s="615"/>
      <c r="U764" s="615"/>
      <c r="V764" s="615"/>
      <c r="Y764" s="615"/>
      <c r="Z764" s="615"/>
      <c r="AA764" s="615"/>
      <c r="AB764" s="615"/>
      <c r="AC764" s="615"/>
      <c r="AF764" s="615"/>
      <c r="AG764" s="615"/>
      <c r="AH764" s="615"/>
      <c r="AI764" s="615"/>
    </row>
    <row r="765" spans="1:35" s="616" customFormat="1">
      <c r="A765" s="615"/>
      <c r="D765" s="615"/>
      <c r="E765" s="615"/>
      <c r="F765" s="615"/>
      <c r="G765" s="615"/>
      <c r="H765" s="615"/>
      <c r="I765" s="615"/>
      <c r="J765" s="615"/>
      <c r="K765" s="615"/>
      <c r="L765" s="615"/>
      <c r="M765" s="615"/>
      <c r="N765" s="615"/>
      <c r="O765" s="615"/>
      <c r="R765" s="615"/>
      <c r="S765" s="615"/>
      <c r="T765" s="615"/>
      <c r="U765" s="615"/>
      <c r="V765" s="615"/>
      <c r="Y765" s="615"/>
      <c r="Z765" s="615"/>
      <c r="AA765" s="615"/>
      <c r="AB765" s="615"/>
      <c r="AC765" s="615"/>
      <c r="AF765" s="615"/>
      <c r="AG765" s="615"/>
      <c r="AH765" s="615"/>
      <c r="AI765" s="615"/>
    </row>
    <row r="766" spans="1:35" s="616" customFormat="1">
      <c r="A766" s="615"/>
      <c r="D766" s="615"/>
      <c r="E766" s="615"/>
      <c r="F766" s="615"/>
      <c r="G766" s="615"/>
      <c r="H766" s="615"/>
      <c r="I766" s="615"/>
      <c r="J766" s="615"/>
      <c r="K766" s="615"/>
      <c r="L766" s="615"/>
      <c r="M766" s="615"/>
      <c r="N766" s="615"/>
      <c r="O766" s="615"/>
      <c r="R766" s="615"/>
      <c r="S766" s="615"/>
      <c r="T766" s="615"/>
      <c r="U766" s="615"/>
      <c r="V766" s="615"/>
      <c r="Y766" s="615"/>
      <c r="Z766" s="615"/>
      <c r="AA766" s="615"/>
      <c r="AB766" s="615"/>
      <c r="AC766" s="615"/>
      <c r="AF766" s="615"/>
      <c r="AG766" s="615"/>
      <c r="AH766" s="615"/>
      <c r="AI766" s="615"/>
    </row>
    <row r="767" spans="1:35" s="616" customFormat="1">
      <c r="A767" s="615"/>
      <c r="D767" s="615"/>
      <c r="E767" s="615"/>
      <c r="F767" s="615"/>
      <c r="G767" s="615"/>
      <c r="H767" s="615"/>
      <c r="I767" s="615"/>
      <c r="J767" s="615"/>
      <c r="K767" s="615"/>
      <c r="L767" s="615"/>
      <c r="M767" s="615"/>
      <c r="N767" s="615"/>
      <c r="O767" s="615"/>
      <c r="R767" s="615"/>
      <c r="S767" s="615"/>
      <c r="T767" s="615"/>
      <c r="U767" s="615"/>
      <c r="V767" s="615"/>
      <c r="Y767" s="615"/>
      <c r="Z767" s="615"/>
      <c r="AA767" s="615"/>
      <c r="AB767" s="615"/>
      <c r="AC767" s="615"/>
      <c r="AF767" s="615"/>
      <c r="AG767" s="615"/>
      <c r="AH767" s="615"/>
      <c r="AI767" s="615"/>
    </row>
    <row r="768" spans="1:35" s="616" customFormat="1">
      <c r="A768" s="615"/>
      <c r="D768" s="615"/>
      <c r="E768" s="615"/>
      <c r="F768" s="615"/>
      <c r="G768" s="615"/>
      <c r="H768" s="615"/>
      <c r="I768" s="615"/>
      <c r="J768" s="615"/>
      <c r="K768" s="615"/>
      <c r="L768" s="615"/>
      <c r="M768" s="615"/>
      <c r="N768" s="615"/>
      <c r="O768" s="615"/>
      <c r="R768" s="615"/>
      <c r="S768" s="615"/>
      <c r="T768" s="615"/>
      <c r="U768" s="615"/>
      <c r="V768" s="615"/>
      <c r="Y768" s="615"/>
      <c r="Z768" s="615"/>
      <c r="AA768" s="615"/>
      <c r="AB768" s="615"/>
      <c r="AC768" s="615"/>
      <c r="AF768" s="615"/>
      <c r="AG768" s="615"/>
      <c r="AH768" s="615"/>
      <c r="AI768" s="615"/>
    </row>
    <row r="769" spans="1:35" s="616" customFormat="1">
      <c r="A769" s="615"/>
      <c r="D769" s="615"/>
      <c r="E769" s="615"/>
      <c r="F769" s="615"/>
      <c r="G769" s="615"/>
      <c r="H769" s="615"/>
      <c r="I769" s="615"/>
      <c r="J769" s="615"/>
      <c r="K769" s="615"/>
      <c r="L769" s="615"/>
      <c r="M769" s="615"/>
      <c r="N769" s="615"/>
      <c r="O769" s="615"/>
      <c r="R769" s="615"/>
      <c r="S769" s="615"/>
      <c r="T769" s="615"/>
      <c r="U769" s="615"/>
      <c r="V769" s="615"/>
      <c r="Y769" s="615"/>
      <c r="Z769" s="615"/>
      <c r="AA769" s="615"/>
      <c r="AB769" s="615"/>
      <c r="AC769" s="615"/>
      <c r="AF769" s="615"/>
      <c r="AG769" s="615"/>
      <c r="AH769" s="615"/>
      <c r="AI769" s="615"/>
    </row>
    <row r="770" spans="1:35" s="616" customFormat="1">
      <c r="A770" s="615"/>
      <c r="D770" s="615"/>
      <c r="E770" s="615"/>
      <c r="F770" s="615"/>
      <c r="G770" s="615"/>
      <c r="H770" s="615"/>
      <c r="I770" s="615"/>
      <c r="J770" s="615"/>
      <c r="K770" s="615"/>
      <c r="L770" s="615"/>
      <c r="M770" s="615"/>
      <c r="N770" s="615"/>
      <c r="O770" s="615"/>
      <c r="R770" s="615"/>
      <c r="S770" s="615"/>
      <c r="T770" s="615"/>
      <c r="U770" s="615"/>
      <c r="V770" s="615"/>
      <c r="Y770" s="615"/>
      <c r="Z770" s="615"/>
      <c r="AA770" s="615"/>
      <c r="AB770" s="615"/>
      <c r="AC770" s="615"/>
      <c r="AF770" s="615"/>
      <c r="AG770" s="615"/>
      <c r="AH770" s="615"/>
      <c r="AI770" s="615"/>
    </row>
    <row r="771" spans="1:35" s="616" customFormat="1">
      <c r="A771" s="615"/>
      <c r="D771" s="615"/>
      <c r="E771" s="615"/>
      <c r="F771" s="615"/>
      <c r="G771" s="615"/>
      <c r="H771" s="615"/>
      <c r="I771" s="615"/>
      <c r="J771" s="615"/>
      <c r="K771" s="615"/>
      <c r="L771" s="615"/>
      <c r="M771" s="615"/>
      <c r="N771" s="615"/>
      <c r="O771" s="615"/>
      <c r="R771" s="615"/>
      <c r="S771" s="615"/>
      <c r="T771" s="615"/>
      <c r="U771" s="615"/>
      <c r="V771" s="615"/>
      <c r="Y771" s="615"/>
      <c r="Z771" s="615"/>
      <c r="AA771" s="615"/>
      <c r="AB771" s="615"/>
      <c r="AC771" s="615"/>
      <c r="AF771" s="615"/>
      <c r="AG771" s="615"/>
      <c r="AH771" s="615"/>
      <c r="AI771" s="615"/>
    </row>
    <row r="772" spans="1:35" s="616" customFormat="1">
      <c r="A772" s="615"/>
      <c r="D772" s="615"/>
      <c r="E772" s="615"/>
      <c r="F772" s="615"/>
      <c r="G772" s="615"/>
      <c r="H772" s="615"/>
      <c r="I772" s="615"/>
      <c r="J772" s="615"/>
      <c r="K772" s="615"/>
      <c r="L772" s="615"/>
      <c r="M772" s="615"/>
      <c r="N772" s="615"/>
      <c r="O772" s="615"/>
      <c r="R772" s="615"/>
      <c r="S772" s="615"/>
      <c r="T772" s="615"/>
      <c r="U772" s="615"/>
      <c r="V772" s="615"/>
      <c r="Y772" s="615"/>
      <c r="Z772" s="615"/>
      <c r="AA772" s="615"/>
      <c r="AB772" s="615"/>
      <c r="AC772" s="615"/>
      <c r="AF772" s="615"/>
      <c r="AG772" s="615"/>
      <c r="AH772" s="615"/>
      <c r="AI772" s="615"/>
    </row>
    <row r="773" spans="1:35" s="616" customFormat="1">
      <c r="A773" s="615"/>
      <c r="D773" s="615"/>
      <c r="E773" s="615"/>
      <c r="F773" s="615"/>
      <c r="G773" s="615"/>
      <c r="H773" s="615"/>
      <c r="I773" s="615"/>
      <c r="J773" s="615"/>
      <c r="K773" s="615"/>
      <c r="L773" s="615"/>
      <c r="M773" s="615"/>
      <c r="N773" s="615"/>
      <c r="O773" s="615"/>
      <c r="R773" s="615"/>
      <c r="S773" s="615"/>
      <c r="T773" s="615"/>
      <c r="U773" s="615"/>
      <c r="V773" s="615"/>
      <c r="Y773" s="615"/>
      <c r="Z773" s="615"/>
      <c r="AA773" s="615"/>
      <c r="AB773" s="615"/>
      <c r="AC773" s="615"/>
      <c r="AF773" s="615"/>
      <c r="AG773" s="615"/>
      <c r="AH773" s="615"/>
      <c r="AI773" s="615"/>
    </row>
    <row r="774" spans="1:35" s="616" customFormat="1">
      <c r="A774" s="615"/>
      <c r="D774" s="615"/>
      <c r="E774" s="615"/>
      <c r="F774" s="615"/>
      <c r="G774" s="615"/>
      <c r="H774" s="615"/>
      <c r="I774" s="615"/>
      <c r="J774" s="615"/>
      <c r="K774" s="615"/>
      <c r="L774" s="615"/>
      <c r="M774" s="615"/>
      <c r="N774" s="615"/>
      <c r="O774" s="615"/>
      <c r="R774" s="615"/>
      <c r="S774" s="615"/>
      <c r="T774" s="615"/>
      <c r="U774" s="615"/>
      <c r="V774" s="615"/>
      <c r="Y774" s="615"/>
      <c r="Z774" s="615"/>
      <c r="AA774" s="615"/>
      <c r="AB774" s="615"/>
      <c r="AC774" s="615"/>
      <c r="AF774" s="615"/>
      <c r="AG774" s="615"/>
      <c r="AH774" s="615"/>
      <c r="AI774" s="615"/>
    </row>
    <row r="775" spans="1:35" s="616" customFormat="1">
      <c r="A775" s="615"/>
      <c r="D775" s="615"/>
      <c r="E775" s="615"/>
      <c r="F775" s="615"/>
      <c r="G775" s="615"/>
      <c r="H775" s="615"/>
      <c r="I775" s="615"/>
      <c r="J775" s="615"/>
      <c r="K775" s="615"/>
      <c r="L775" s="615"/>
      <c r="M775" s="615"/>
      <c r="N775" s="615"/>
      <c r="O775" s="615"/>
      <c r="R775" s="615"/>
      <c r="S775" s="615"/>
      <c r="T775" s="615"/>
      <c r="U775" s="615"/>
      <c r="V775" s="615"/>
      <c r="Y775" s="615"/>
      <c r="Z775" s="615"/>
      <c r="AA775" s="615"/>
      <c r="AB775" s="615"/>
      <c r="AC775" s="615"/>
      <c r="AF775" s="615"/>
      <c r="AG775" s="615"/>
      <c r="AH775" s="615"/>
      <c r="AI775" s="615"/>
    </row>
    <row r="776" spans="1:35" s="616" customFormat="1">
      <c r="A776" s="615"/>
      <c r="D776" s="615"/>
      <c r="E776" s="615"/>
      <c r="F776" s="615"/>
      <c r="G776" s="615"/>
      <c r="H776" s="615"/>
      <c r="I776" s="615"/>
      <c r="J776" s="615"/>
      <c r="K776" s="615"/>
      <c r="L776" s="615"/>
      <c r="M776" s="615"/>
      <c r="N776" s="615"/>
      <c r="O776" s="615"/>
      <c r="R776" s="615"/>
      <c r="S776" s="615"/>
      <c r="T776" s="615"/>
      <c r="U776" s="615"/>
      <c r="V776" s="615"/>
      <c r="Y776" s="615"/>
      <c r="Z776" s="615"/>
      <c r="AA776" s="615"/>
      <c r="AB776" s="615"/>
      <c r="AC776" s="615"/>
      <c r="AF776" s="615"/>
      <c r="AG776" s="615"/>
      <c r="AH776" s="615"/>
      <c r="AI776" s="615"/>
    </row>
    <row r="777" spans="1:35" s="616" customFormat="1">
      <c r="A777" s="615"/>
      <c r="D777" s="615"/>
      <c r="E777" s="615"/>
      <c r="F777" s="615"/>
      <c r="G777" s="615"/>
      <c r="H777" s="615"/>
      <c r="I777" s="615"/>
      <c r="J777" s="615"/>
      <c r="K777" s="615"/>
      <c r="L777" s="615"/>
      <c r="M777" s="615"/>
      <c r="N777" s="615"/>
      <c r="O777" s="615"/>
      <c r="R777" s="615"/>
      <c r="S777" s="615"/>
      <c r="T777" s="615"/>
      <c r="U777" s="615"/>
      <c r="V777" s="615"/>
      <c r="Y777" s="615"/>
      <c r="Z777" s="615"/>
      <c r="AA777" s="615"/>
      <c r="AB777" s="615"/>
      <c r="AC777" s="615"/>
      <c r="AF777" s="615"/>
      <c r="AG777" s="615"/>
      <c r="AH777" s="615"/>
      <c r="AI777" s="615"/>
    </row>
    <row r="778" spans="1:35" s="616" customFormat="1">
      <c r="A778" s="615"/>
      <c r="D778" s="615"/>
      <c r="E778" s="615"/>
      <c r="F778" s="615"/>
      <c r="G778" s="615"/>
      <c r="H778" s="615"/>
      <c r="I778" s="615"/>
      <c r="J778" s="615"/>
      <c r="K778" s="615"/>
      <c r="L778" s="615"/>
      <c r="M778" s="615"/>
      <c r="N778" s="615"/>
      <c r="O778" s="615"/>
      <c r="R778" s="615"/>
      <c r="S778" s="615"/>
      <c r="T778" s="615"/>
      <c r="U778" s="615"/>
      <c r="V778" s="615"/>
      <c r="Y778" s="615"/>
      <c r="Z778" s="615"/>
      <c r="AA778" s="615"/>
      <c r="AB778" s="615"/>
      <c r="AC778" s="615"/>
      <c r="AF778" s="615"/>
      <c r="AG778" s="615"/>
      <c r="AH778" s="615"/>
      <c r="AI778" s="615"/>
    </row>
    <row r="779" spans="1:35" s="616" customFormat="1">
      <c r="A779" s="615"/>
      <c r="D779" s="615"/>
      <c r="E779" s="615"/>
      <c r="F779" s="615"/>
      <c r="G779" s="615"/>
      <c r="H779" s="615"/>
      <c r="I779" s="615"/>
      <c r="J779" s="615"/>
      <c r="K779" s="615"/>
      <c r="L779" s="615"/>
      <c r="M779" s="615"/>
      <c r="N779" s="615"/>
      <c r="O779" s="615"/>
      <c r="R779" s="615"/>
      <c r="S779" s="615"/>
      <c r="T779" s="615"/>
      <c r="U779" s="615"/>
      <c r="V779" s="615"/>
      <c r="Y779" s="615"/>
      <c r="Z779" s="615"/>
      <c r="AA779" s="615"/>
      <c r="AB779" s="615"/>
      <c r="AC779" s="615"/>
      <c r="AF779" s="615"/>
      <c r="AG779" s="615"/>
      <c r="AH779" s="615"/>
      <c r="AI779" s="615"/>
    </row>
    <row r="780" spans="1:35" s="616" customFormat="1">
      <c r="A780" s="615"/>
      <c r="D780" s="615"/>
      <c r="E780" s="615"/>
      <c r="F780" s="615"/>
      <c r="G780" s="615"/>
      <c r="H780" s="615"/>
      <c r="I780" s="615"/>
      <c r="J780" s="615"/>
      <c r="K780" s="615"/>
      <c r="L780" s="615"/>
      <c r="M780" s="615"/>
      <c r="N780" s="615"/>
      <c r="O780" s="615"/>
      <c r="R780" s="615"/>
      <c r="S780" s="615"/>
      <c r="T780" s="615"/>
      <c r="U780" s="615"/>
      <c r="V780" s="615"/>
      <c r="Y780" s="615"/>
      <c r="Z780" s="615"/>
      <c r="AA780" s="615"/>
      <c r="AB780" s="615"/>
      <c r="AC780" s="615"/>
      <c r="AF780" s="615"/>
      <c r="AG780" s="615"/>
      <c r="AH780" s="615"/>
      <c r="AI780" s="615"/>
    </row>
    <row r="781" spans="1:35" s="616" customFormat="1">
      <c r="A781" s="615"/>
      <c r="D781" s="615"/>
      <c r="E781" s="615"/>
      <c r="F781" s="615"/>
      <c r="G781" s="615"/>
      <c r="H781" s="615"/>
      <c r="I781" s="615"/>
      <c r="J781" s="615"/>
      <c r="K781" s="615"/>
      <c r="L781" s="615"/>
      <c r="M781" s="615"/>
      <c r="N781" s="615"/>
      <c r="O781" s="615"/>
      <c r="R781" s="615"/>
      <c r="S781" s="615"/>
      <c r="T781" s="615"/>
      <c r="U781" s="615"/>
      <c r="V781" s="615"/>
      <c r="Y781" s="615"/>
      <c r="Z781" s="615"/>
      <c r="AA781" s="615"/>
      <c r="AB781" s="615"/>
      <c r="AC781" s="615"/>
      <c r="AF781" s="615"/>
      <c r="AG781" s="615"/>
      <c r="AH781" s="615"/>
      <c r="AI781" s="615"/>
    </row>
    <row r="782" spans="1:35" s="616" customFormat="1">
      <c r="A782" s="615"/>
      <c r="D782" s="615"/>
      <c r="E782" s="615"/>
      <c r="F782" s="615"/>
      <c r="G782" s="615"/>
      <c r="H782" s="615"/>
      <c r="I782" s="615"/>
      <c r="J782" s="615"/>
      <c r="K782" s="615"/>
      <c r="L782" s="615"/>
      <c r="M782" s="615"/>
      <c r="N782" s="615"/>
      <c r="O782" s="615"/>
      <c r="R782" s="615"/>
      <c r="S782" s="615"/>
      <c r="T782" s="615"/>
      <c r="U782" s="615"/>
      <c r="V782" s="615"/>
      <c r="Y782" s="615"/>
      <c r="Z782" s="615"/>
      <c r="AA782" s="615"/>
      <c r="AB782" s="615"/>
      <c r="AC782" s="615"/>
      <c r="AF782" s="615"/>
      <c r="AG782" s="615"/>
      <c r="AH782" s="615"/>
      <c r="AI782" s="615"/>
    </row>
    <row r="783" spans="1:35" s="616" customFormat="1">
      <c r="A783" s="615"/>
      <c r="D783" s="615"/>
      <c r="E783" s="615"/>
      <c r="F783" s="615"/>
      <c r="G783" s="615"/>
      <c r="H783" s="615"/>
      <c r="I783" s="615"/>
      <c r="J783" s="615"/>
      <c r="K783" s="615"/>
      <c r="L783" s="615"/>
      <c r="M783" s="615"/>
      <c r="N783" s="615"/>
      <c r="O783" s="615"/>
      <c r="R783" s="615"/>
      <c r="S783" s="615"/>
      <c r="T783" s="615"/>
      <c r="U783" s="615"/>
      <c r="V783" s="615"/>
      <c r="Y783" s="615"/>
      <c r="Z783" s="615"/>
      <c r="AA783" s="615"/>
      <c r="AB783" s="615"/>
      <c r="AC783" s="615"/>
      <c r="AF783" s="615"/>
      <c r="AG783" s="615"/>
      <c r="AH783" s="615"/>
      <c r="AI783" s="615"/>
    </row>
    <row r="784" spans="1:35" s="616" customFormat="1">
      <c r="A784" s="615"/>
      <c r="D784" s="615"/>
      <c r="E784" s="615"/>
      <c r="F784" s="615"/>
      <c r="G784" s="615"/>
      <c r="H784" s="615"/>
      <c r="I784" s="615"/>
      <c r="J784" s="615"/>
      <c r="K784" s="615"/>
      <c r="L784" s="615"/>
      <c r="M784" s="615"/>
      <c r="N784" s="615"/>
      <c r="O784" s="615"/>
      <c r="R784" s="615"/>
      <c r="S784" s="615"/>
      <c r="T784" s="615"/>
      <c r="U784" s="615"/>
      <c r="V784" s="615"/>
      <c r="Y784" s="615"/>
      <c r="Z784" s="615"/>
      <c r="AA784" s="615"/>
      <c r="AB784" s="615"/>
      <c r="AC784" s="615"/>
      <c r="AF784" s="615"/>
      <c r="AG784" s="615"/>
      <c r="AH784" s="615"/>
      <c r="AI784" s="615"/>
    </row>
    <row r="785" spans="1:35" s="616" customFormat="1">
      <c r="A785" s="615"/>
      <c r="D785" s="615"/>
      <c r="E785" s="615"/>
      <c r="F785" s="615"/>
      <c r="G785" s="615"/>
      <c r="H785" s="615"/>
      <c r="I785" s="615"/>
      <c r="J785" s="615"/>
      <c r="K785" s="615"/>
      <c r="L785" s="615"/>
      <c r="M785" s="615"/>
      <c r="N785" s="615"/>
      <c r="O785" s="615"/>
      <c r="R785" s="615"/>
      <c r="S785" s="615"/>
      <c r="T785" s="615"/>
      <c r="U785" s="615"/>
      <c r="V785" s="615"/>
      <c r="Y785" s="615"/>
      <c r="Z785" s="615"/>
      <c r="AA785" s="615"/>
      <c r="AB785" s="615"/>
      <c r="AC785" s="615"/>
      <c r="AF785" s="615"/>
      <c r="AG785" s="615"/>
      <c r="AH785" s="615"/>
      <c r="AI785" s="615"/>
    </row>
    <row r="786" spans="1:35" s="616" customFormat="1">
      <c r="A786" s="615"/>
      <c r="D786" s="615"/>
      <c r="E786" s="615"/>
      <c r="F786" s="615"/>
      <c r="G786" s="615"/>
      <c r="H786" s="615"/>
      <c r="I786" s="615"/>
      <c r="J786" s="615"/>
      <c r="K786" s="615"/>
      <c r="L786" s="615"/>
      <c r="M786" s="615"/>
      <c r="N786" s="615"/>
      <c r="O786" s="615"/>
      <c r="R786" s="615"/>
      <c r="S786" s="615"/>
      <c r="T786" s="615"/>
      <c r="U786" s="615"/>
      <c r="V786" s="615"/>
      <c r="Y786" s="615"/>
      <c r="Z786" s="615"/>
      <c r="AA786" s="615"/>
      <c r="AB786" s="615"/>
      <c r="AC786" s="615"/>
      <c r="AF786" s="615"/>
      <c r="AG786" s="615"/>
      <c r="AH786" s="615"/>
      <c r="AI786" s="615"/>
    </row>
    <row r="787" spans="1:35" s="616" customFormat="1">
      <c r="A787" s="615"/>
      <c r="D787" s="615"/>
      <c r="E787" s="615"/>
      <c r="F787" s="615"/>
      <c r="G787" s="615"/>
      <c r="H787" s="615"/>
      <c r="I787" s="615"/>
      <c r="J787" s="615"/>
      <c r="K787" s="615"/>
      <c r="L787" s="615"/>
      <c r="M787" s="615"/>
      <c r="N787" s="615"/>
      <c r="O787" s="615"/>
      <c r="R787" s="615"/>
      <c r="S787" s="615"/>
      <c r="T787" s="615"/>
      <c r="U787" s="615"/>
      <c r="V787" s="615"/>
      <c r="Y787" s="615"/>
      <c r="Z787" s="615"/>
      <c r="AA787" s="615"/>
      <c r="AB787" s="615"/>
      <c r="AC787" s="615"/>
      <c r="AF787" s="615"/>
      <c r="AG787" s="615"/>
      <c r="AH787" s="615"/>
      <c r="AI787" s="615"/>
    </row>
    <row r="788" spans="1:35" s="616" customFormat="1">
      <c r="A788" s="615"/>
      <c r="D788" s="615"/>
      <c r="E788" s="615"/>
      <c r="F788" s="615"/>
      <c r="G788" s="615"/>
      <c r="H788" s="615"/>
      <c r="I788" s="615"/>
      <c r="J788" s="615"/>
      <c r="K788" s="615"/>
      <c r="L788" s="615"/>
      <c r="M788" s="615"/>
      <c r="N788" s="615"/>
      <c r="O788" s="615"/>
      <c r="R788" s="615"/>
      <c r="S788" s="615"/>
      <c r="T788" s="615"/>
      <c r="U788" s="615"/>
      <c r="V788" s="615"/>
      <c r="Y788" s="615"/>
      <c r="Z788" s="615"/>
      <c r="AA788" s="615"/>
      <c r="AB788" s="615"/>
      <c r="AC788" s="615"/>
      <c r="AF788" s="615"/>
      <c r="AG788" s="615"/>
      <c r="AH788" s="615"/>
      <c r="AI788" s="615"/>
    </row>
    <row r="789" spans="1:35" s="616" customFormat="1">
      <c r="A789" s="615"/>
      <c r="D789" s="615"/>
      <c r="E789" s="615"/>
      <c r="F789" s="615"/>
      <c r="G789" s="615"/>
      <c r="H789" s="615"/>
      <c r="I789" s="615"/>
      <c r="J789" s="615"/>
      <c r="K789" s="615"/>
      <c r="L789" s="615"/>
      <c r="M789" s="615"/>
      <c r="N789" s="615"/>
      <c r="O789" s="615"/>
      <c r="R789" s="615"/>
      <c r="S789" s="615"/>
      <c r="T789" s="615"/>
      <c r="U789" s="615"/>
      <c r="V789" s="615"/>
      <c r="Y789" s="615"/>
      <c r="Z789" s="615"/>
      <c r="AA789" s="615"/>
      <c r="AB789" s="615"/>
      <c r="AC789" s="615"/>
      <c r="AF789" s="615"/>
      <c r="AG789" s="615"/>
      <c r="AH789" s="615"/>
      <c r="AI789" s="615"/>
    </row>
    <row r="790" spans="1:35" s="616" customFormat="1">
      <c r="A790" s="615"/>
      <c r="D790" s="615"/>
      <c r="E790" s="615"/>
      <c r="F790" s="615"/>
      <c r="G790" s="615"/>
      <c r="H790" s="615"/>
      <c r="I790" s="615"/>
      <c r="J790" s="615"/>
      <c r="K790" s="615"/>
      <c r="L790" s="615"/>
      <c r="M790" s="615"/>
      <c r="N790" s="615"/>
      <c r="O790" s="615"/>
      <c r="R790" s="615"/>
      <c r="S790" s="615"/>
      <c r="T790" s="615"/>
      <c r="U790" s="615"/>
      <c r="V790" s="615"/>
      <c r="Y790" s="615"/>
      <c r="Z790" s="615"/>
      <c r="AA790" s="615"/>
      <c r="AB790" s="615"/>
      <c r="AC790" s="615"/>
      <c r="AF790" s="615"/>
      <c r="AG790" s="615"/>
      <c r="AH790" s="615"/>
      <c r="AI790" s="615"/>
    </row>
    <row r="791" spans="1:35" s="616" customFormat="1">
      <c r="A791" s="615"/>
      <c r="D791" s="615"/>
      <c r="E791" s="615"/>
      <c r="F791" s="615"/>
      <c r="G791" s="615"/>
      <c r="H791" s="615"/>
      <c r="I791" s="615"/>
      <c r="J791" s="615"/>
      <c r="K791" s="615"/>
      <c r="L791" s="615"/>
      <c r="M791" s="615"/>
      <c r="N791" s="615"/>
      <c r="O791" s="615"/>
      <c r="R791" s="615"/>
      <c r="S791" s="615"/>
      <c r="T791" s="615"/>
      <c r="U791" s="615"/>
      <c r="V791" s="615"/>
      <c r="Y791" s="615"/>
      <c r="Z791" s="615"/>
      <c r="AA791" s="615"/>
      <c r="AB791" s="615"/>
      <c r="AC791" s="615"/>
      <c r="AF791" s="615"/>
      <c r="AG791" s="615"/>
      <c r="AH791" s="615"/>
      <c r="AI791" s="615"/>
    </row>
    <row r="792" spans="1:35" s="616" customFormat="1">
      <c r="A792" s="615"/>
      <c r="D792" s="615"/>
      <c r="E792" s="615"/>
      <c r="F792" s="615"/>
      <c r="G792" s="615"/>
      <c r="H792" s="615"/>
      <c r="I792" s="615"/>
      <c r="J792" s="615"/>
      <c r="K792" s="615"/>
      <c r="L792" s="615"/>
      <c r="M792" s="615"/>
      <c r="N792" s="615"/>
      <c r="O792" s="615"/>
      <c r="R792" s="615"/>
      <c r="S792" s="615"/>
      <c r="T792" s="615"/>
      <c r="U792" s="615"/>
      <c r="V792" s="615"/>
      <c r="Y792" s="615"/>
      <c r="Z792" s="615"/>
      <c r="AA792" s="615"/>
      <c r="AB792" s="615"/>
      <c r="AC792" s="615"/>
      <c r="AF792" s="615"/>
      <c r="AG792" s="615"/>
      <c r="AH792" s="615"/>
      <c r="AI792" s="615"/>
    </row>
    <row r="793" spans="1:35" s="616" customFormat="1">
      <c r="A793" s="615"/>
      <c r="D793" s="615"/>
      <c r="E793" s="615"/>
      <c r="F793" s="615"/>
      <c r="G793" s="615"/>
      <c r="H793" s="615"/>
      <c r="I793" s="615"/>
      <c r="J793" s="615"/>
      <c r="K793" s="615"/>
      <c r="L793" s="615"/>
      <c r="M793" s="615"/>
      <c r="N793" s="615"/>
      <c r="O793" s="615"/>
      <c r="R793" s="615"/>
      <c r="S793" s="615"/>
      <c r="T793" s="615"/>
      <c r="U793" s="615"/>
      <c r="V793" s="615"/>
      <c r="Y793" s="615"/>
      <c r="Z793" s="615"/>
      <c r="AA793" s="615"/>
      <c r="AB793" s="615"/>
      <c r="AC793" s="615"/>
      <c r="AF793" s="615"/>
      <c r="AG793" s="615"/>
      <c r="AH793" s="615"/>
      <c r="AI793" s="615"/>
    </row>
    <row r="794" spans="1:35" s="616" customFormat="1">
      <c r="A794" s="615"/>
      <c r="D794" s="615"/>
      <c r="E794" s="615"/>
      <c r="F794" s="615"/>
      <c r="G794" s="615"/>
      <c r="H794" s="615"/>
      <c r="I794" s="615"/>
      <c r="J794" s="615"/>
      <c r="K794" s="615"/>
      <c r="L794" s="615"/>
      <c r="M794" s="615"/>
      <c r="N794" s="615"/>
      <c r="O794" s="615"/>
      <c r="R794" s="615"/>
      <c r="S794" s="615"/>
      <c r="T794" s="615"/>
      <c r="U794" s="615"/>
      <c r="V794" s="615"/>
      <c r="Y794" s="615"/>
      <c r="Z794" s="615"/>
      <c r="AA794" s="615"/>
      <c r="AB794" s="615"/>
      <c r="AC794" s="615"/>
      <c r="AF794" s="615"/>
      <c r="AG794" s="615"/>
      <c r="AH794" s="615"/>
      <c r="AI794" s="615"/>
    </row>
    <row r="795" spans="1:35" s="616" customFormat="1">
      <c r="A795" s="615"/>
      <c r="D795" s="615"/>
      <c r="E795" s="615"/>
      <c r="F795" s="615"/>
      <c r="G795" s="615"/>
      <c r="H795" s="615"/>
      <c r="I795" s="615"/>
      <c r="J795" s="615"/>
      <c r="K795" s="615"/>
      <c r="L795" s="615"/>
      <c r="M795" s="615"/>
      <c r="N795" s="615"/>
      <c r="O795" s="615"/>
      <c r="R795" s="615"/>
      <c r="S795" s="615"/>
      <c r="T795" s="615"/>
      <c r="U795" s="615"/>
      <c r="V795" s="615"/>
      <c r="Y795" s="615"/>
      <c r="Z795" s="615"/>
      <c r="AA795" s="615"/>
      <c r="AB795" s="615"/>
      <c r="AC795" s="615"/>
      <c r="AF795" s="615"/>
      <c r="AG795" s="615"/>
      <c r="AH795" s="615"/>
      <c r="AI795" s="615"/>
    </row>
    <row r="796" spans="1:35" s="616" customFormat="1">
      <c r="A796" s="615"/>
      <c r="D796" s="615"/>
      <c r="E796" s="615"/>
      <c r="F796" s="615"/>
      <c r="G796" s="615"/>
      <c r="H796" s="615"/>
      <c r="I796" s="615"/>
      <c r="J796" s="615"/>
      <c r="K796" s="615"/>
      <c r="L796" s="615"/>
      <c r="M796" s="615"/>
      <c r="N796" s="615"/>
      <c r="O796" s="615"/>
      <c r="R796" s="615"/>
      <c r="S796" s="615"/>
      <c r="T796" s="615"/>
      <c r="U796" s="615"/>
      <c r="V796" s="615"/>
      <c r="Y796" s="615"/>
      <c r="Z796" s="615"/>
      <c r="AA796" s="615"/>
      <c r="AB796" s="615"/>
      <c r="AC796" s="615"/>
      <c r="AF796" s="615"/>
      <c r="AG796" s="615"/>
      <c r="AH796" s="615"/>
      <c r="AI796" s="615"/>
    </row>
    <row r="797" spans="1:35" s="616" customFormat="1">
      <c r="A797" s="615"/>
      <c r="D797" s="615"/>
      <c r="E797" s="615"/>
      <c r="F797" s="615"/>
      <c r="G797" s="615"/>
      <c r="H797" s="615"/>
      <c r="I797" s="615"/>
      <c r="J797" s="615"/>
      <c r="K797" s="615"/>
      <c r="L797" s="615"/>
      <c r="M797" s="615"/>
      <c r="N797" s="615"/>
      <c r="O797" s="615"/>
      <c r="R797" s="615"/>
      <c r="S797" s="615"/>
      <c r="T797" s="615"/>
      <c r="U797" s="615"/>
      <c r="V797" s="615"/>
      <c r="Y797" s="615"/>
      <c r="Z797" s="615"/>
      <c r="AA797" s="615"/>
      <c r="AB797" s="615"/>
      <c r="AC797" s="615"/>
      <c r="AF797" s="615"/>
      <c r="AG797" s="615"/>
      <c r="AH797" s="615"/>
      <c r="AI797" s="615"/>
    </row>
    <row r="798" spans="1:35" s="616" customFormat="1">
      <c r="A798" s="615"/>
      <c r="D798" s="615"/>
      <c r="E798" s="615"/>
      <c r="F798" s="615"/>
      <c r="G798" s="615"/>
      <c r="H798" s="615"/>
      <c r="I798" s="615"/>
      <c r="J798" s="615"/>
      <c r="K798" s="615"/>
      <c r="L798" s="615"/>
      <c r="M798" s="615"/>
      <c r="N798" s="615"/>
      <c r="O798" s="615"/>
      <c r="R798" s="615"/>
      <c r="S798" s="615"/>
      <c r="T798" s="615"/>
      <c r="U798" s="615"/>
      <c r="V798" s="615"/>
      <c r="Y798" s="615"/>
      <c r="Z798" s="615"/>
      <c r="AA798" s="615"/>
      <c r="AB798" s="615"/>
      <c r="AC798" s="615"/>
      <c r="AF798" s="615"/>
      <c r="AG798" s="615"/>
      <c r="AH798" s="615"/>
      <c r="AI798" s="615"/>
    </row>
    <row r="799" spans="1:35" s="616" customFormat="1">
      <c r="A799" s="615"/>
      <c r="D799" s="615"/>
      <c r="E799" s="615"/>
      <c r="F799" s="615"/>
      <c r="G799" s="615"/>
      <c r="H799" s="615"/>
      <c r="I799" s="615"/>
      <c r="J799" s="615"/>
      <c r="K799" s="615"/>
      <c r="L799" s="615"/>
      <c r="M799" s="615"/>
      <c r="N799" s="615"/>
      <c r="O799" s="615"/>
      <c r="R799" s="615"/>
      <c r="S799" s="615"/>
      <c r="T799" s="615"/>
      <c r="U799" s="615"/>
      <c r="V799" s="615"/>
      <c r="Y799" s="615"/>
      <c r="Z799" s="615"/>
      <c r="AA799" s="615"/>
      <c r="AB799" s="615"/>
      <c r="AC799" s="615"/>
      <c r="AF799" s="615"/>
      <c r="AG799" s="615"/>
      <c r="AH799" s="615"/>
      <c r="AI799" s="615"/>
    </row>
    <row r="800" spans="1:35" s="616" customFormat="1">
      <c r="A800" s="615"/>
      <c r="D800" s="615"/>
      <c r="E800" s="615"/>
      <c r="F800" s="615"/>
      <c r="G800" s="615"/>
      <c r="H800" s="615"/>
      <c r="I800" s="615"/>
      <c r="J800" s="615"/>
      <c r="K800" s="615"/>
      <c r="L800" s="615"/>
      <c r="M800" s="615"/>
      <c r="N800" s="615"/>
      <c r="O800" s="615"/>
      <c r="R800" s="615"/>
      <c r="S800" s="615"/>
      <c r="T800" s="615"/>
      <c r="U800" s="615"/>
      <c r="V800" s="615"/>
      <c r="Y800" s="615"/>
      <c r="Z800" s="615"/>
      <c r="AA800" s="615"/>
      <c r="AB800" s="615"/>
      <c r="AC800" s="615"/>
      <c r="AF800" s="615"/>
      <c r="AG800" s="615"/>
      <c r="AH800" s="615"/>
      <c r="AI800" s="615"/>
    </row>
    <row r="801" spans="1:35" s="616" customFormat="1">
      <c r="A801" s="615"/>
      <c r="D801" s="615"/>
      <c r="E801" s="615"/>
      <c r="F801" s="615"/>
      <c r="G801" s="615"/>
      <c r="H801" s="615"/>
      <c r="I801" s="615"/>
      <c r="J801" s="615"/>
      <c r="K801" s="615"/>
      <c r="L801" s="615"/>
      <c r="M801" s="615"/>
      <c r="N801" s="615"/>
      <c r="O801" s="615"/>
      <c r="R801" s="615"/>
      <c r="S801" s="615"/>
      <c r="T801" s="615"/>
      <c r="U801" s="615"/>
      <c r="V801" s="615"/>
      <c r="Y801" s="615"/>
      <c r="Z801" s="615"/>
      <c r="AA801" s="615"/>
      <c r="AB801" s="615"/>
      <c r="AC801" s="615"/>
      <c r="AF801" s="615"/>
      <c r="AG801" s="615"/>
      <c r="AH801" s="615"/>
      <c r="AI801" s="615"/>
    </row>
    <row r="802" spans="1:35" s="616" customFormat="1">
      <c r="A802" s="615"/>
      <c r="D802" s="615"/>
      <c r="E802" s="615"/>
      <c r="F802" s="615"/>
      <c r="G802" s="615"/>
      <c r="H802" s="615"/>
      <c r="I802" s="615"/>
      <c r="J802" s="615"/>
      <c r="K802" s="615"/>
      <c r="L802" s="615"/>
      <c r="M802" s="615"/>
      <c r="N802" s="615"/>
      <c r="O802" s="615"/>
      <c r="R802" s="615"/>
      <c r="S802" s="615"/>
      <c r="T802" s="615"/>
      <c r="U802" s="615"/>
      <c r="V802" s="615"/>
      <c r="Y802" s="615"/>
      <c r="Z802" s="615"/>
      <c r="AA802" s="615"/>
      <c r="AB802" s="615"/>
      <c r="AC802" s="615"/>
      <c r="AF802" s="615"/>
      <c r="AG802" s="615"/>
      <c r="AH802" s="615"/>
      <c r="AI802" s="615"/>
    </row>
    <row r="803" spans="1:35" s="616" customFormat="1">
      <c r="A803" s="615"/>
      <c r="D803" s="615"/>
      <c r="E803" s="615"/>
      <c r="F803" s="615"/>
      <c r="G803" s="615"/>
      <c r="H803" s="615"/>
      <c r="I803" s="615"/>
      <c r="J803" s="615"/>
      <c r="K803" s="615"/>
      <c r="L803" s="615"/>
      <c r="M803" s="615"/>
      <c r="N803" s="615"/>
      <c r="O803" s="615"/>
      <c r="R803" s="615"/>
      <c r="S803" s="615"/>
      <c r="T803" s="615"/>
      <c r="U803" s="615"/>
      <c r="V803" s="615"/>
      <c r="Y803" s="615"/>
      <c r="Z803" s="615"/>
      <c r="AA803" s="615"/>
      <c r="AB803" s="615"/>
      <c r="AC803" s="615"/>
      <c r="AF803" s="615"/>
      <c r="AG803" s="615"/>
      <c r="AH803" s="615"/>
      <c r="AI803" s="615"/>
    </row>
    <row r="804" spans="1:35" s="616" customFormat="1">
      <c r="A804" s="615"/>
      <c r="D804" s="615"/>
      <c r="E804" s="615"/>
      <c r="F804" s="615"/>
      <c r="G804" s="615"/>
      <c r="H804" s="615"/>
      <c r="I804" s="615"/>
      <c r="J804" s="615"/>
      <c r="K804" s="615"/>
      <c r="L804" s="615"/>
      <c r="M804" s="615"/>
      <c r="N804" s="615"/>
      <c r="O804" s="615"/>
      <c r="R804" s="615"/>
      <c r="S804" s="615"/>
      <c r="T804" s="615"/>
      <c r="U804" s="615"/>
      <c r="V804" s="615"/>
      <c r="Y804" s="615"/>
      <c r="Z804" s="615"/>
      <c r="AA804" s="615"/>
      <c r="AB804" s="615"/>
      <c r="AC804" s="615"/>
      <c r="AF804" s="615"/>
      <c r="AG804" s="615"/>
      <c r="AH804" s="615"/>
      <c r="AI804" s="615"/>
    </row>
    <row r="805" spans="1:35" s="616" customFormat="1">
      <c r="A805" s="615"/>
      <c r="D805" s="615"/>
      <c r="E805" s="615"/>
      <c r="F805" s="615"/>
      <c r="G805" s="615"/>
      <c r="H805" s="615"/>
      <c r="I805" s="615"/>
      <c r="J805" s="615"/>
      <c r="K805" s="615"/>
      <c r="L805" s="615"/>
      <c r="M805" s="615"/>
      <c r="N805" s="615"/>
      <c r="O805" s="615"/>
      <c r="R805" s="615"/>
      <c r="S805" s="615"/>
      <c r="T805" s="615"/>
      <c r="U805" s="615"/>
      <c r="V805" s="615"/>
      <c r="Y805" s="615"/>
      <c r="Z805" s="615"/>
      <c r="AA805" s="615"/>
      <c r="AB805" s="615"/>
      <c r="AC805" s="615"/>
      <c r="AF805" s="615"/>
      <c r="AG805" s="615"/>
      <c r="AH805" s="615"/>
      <c r="AI805" s="615"/>
    </row>
    <row r="806" spans="1:35" s="616" customFormat="1">
      <c r="A806" s="615"/>
      <c r="D806" s="615"/>
      <c r="E806" s="615"/>
      <c r="F806" s="615"/>
      <c r="G806" s="615"/>
      <c r="H806" s="615"/>
      <c r="I806" s="615"/>
      <c r="J806" s="615"/>
      <c r="K806" s="615"/>
      <c r="L806" s="615"/>
      <c r="M806" s="615"/>
      <c r="N806" s="615"/>
      <c r="O806" s="615"/>
      <c r="R806" s="615"/>
      <c r="S806" s="615"/>
      <c r="T806" s="615"/>
      <c r="U806" s="615"/>
      <c r="V806" s="615"/>
      <c r="Y806" s="615"/>
      <c r="Z806" s="615"/>
      <c r="AA806" s="615"/>
      <c r="AB806" s="615"/>
      <c r="AC806" s="615"/>
      <c r="AF806" s="615"/>
      <c r="AG806" s="615"/>
      <c r="AH806" s="615"/>
      <c r="AI806" s="615"/>
    </row>
    <row r="807" spans="1:35" s="616" customFormat="1">
      <c r="A807" s="615"/>
      <c r="D807" s="615"/>
      <c r="E807" s="615"/>
      <c r="F807" s="615"/>
      <c r="G807" s="615"/>
      <c r="H807" s="615"/>
      <c r="I807" s="615"/>
      <c r="J807" s="615"/>
      <c r="K807" s="615"/>
      <c r="L807" s="615"/>
      <c r="M807" s="615"/>
      <c r="N807" s="615"/>
      <c r="O807" s="615"/>
      <c r="R807" s="615"/>
      <c r="S807" s="615"/>
      <c r="T807" s="615"/>
      <c r="U807" s="615"/>
      <c r="V807" s="615"/>
      <c r="Y807" s="615"/>
      <c r="Z807" s="615"/>
      <c r="AA807" s="615"/>
      <c r="AB807" s="615"/>
      <c r="AC807" s="615"/>
      <c r="AF807" s="615"/>
      <c r="AG807" s="615"/>
      <c r="AH807" s="615"/>
      <c r="AI807" s="615"/>
    </row>
    <row r="808" spans="1:35" s="616" customFormat="1">
      <c r="A808" s="615"/>
      <c r="D808" s="615"/>
      <c r="E808" s="615"/>
      <c r="F808" s="615"/>
      <c r="G808" s="615"/>
      <c r="H808" s="615"/>
      <c r="I808" s="615"/>
      <c r="J808" s="615"/>
      <c r="K808" s="615"/>
      <c r="L808" s="615"/>
      <c r="M808" s="615"/>
      <c r="N808" s="615"/>
      <c r="O808" s="615"/>
      <c r="R808" s="615"/>
      <c r="S808" s="615"/>
      <c r="T808" s="615"/>
      <c r="U808" s="615"/>
      <c r="V808" s="615"/>
      <c r="Y808" s="615"/>
      <c r="Z808" s="615"/>
      <c r="AA808" s="615"/>
      <c r="AB808" s="615"/>
      <c r="AC808" s="615"/>
      <c r="AF808" s="615"/>
      <c r="AG808" s="615"/>
      <c r="AH808" s="615"/>
      <c r="AI808" s="615"/>
    </row>
    <row r="809" spans="1:35" s="616" customFormat="1">
      <c r="A809" s="615"/>
      <c r="D809" s="615"/>
      <c r="E809" s="615"/>
      <c r="F809" s="615"/>
      <c r="G809" s="615"/>
      <c r="H809" s="615"/>
      <c r="I809" s="615"/>
      <c r="J809" s="615"/>
      <c r="K809" s="615"/>
      <c r="L809" s="615"/>
      <c r="M809" s="615"/>
      <c r="N809" s="615"/>
      <c r="O809" s="615"/>
      <c r="R809" s="615"/>
      <c r="S809" s="615"/>
      <c r="T809" s="615"/>
      <c r="U809" s="615"/>
      <c r="V809" s="615"/>
      <c r="Y809" s="615"/>
      <c r="Z809" s="615"/>
      <c r="AA809" s="615"/>
      <c r="AB809" s="615"/>
      <c r="AC809" s="615"/>
      <c r="AF809" s="615"/>
      <c r="AG809" s="615"/>
      <c r="AH809" s="615"/>
      <c r="AI809" s="615"/>
    </row>
    <row r="810" spans="1:35" s="616" customFormat="1">
      <c r="A810" s="615"/>
      <c r="D810" s="615"/>
      <c r="E810" s="615"/>
      <c r="F810" s="615"/>
      <c r="G810" s="615"/>
      <c r="H810" s="615"/>
      <c r="I810" s="615"/>
      <c r="J810" s="615"/>
      <c r="K810" s="615"/>
      <c r="L810" s="615"/>
      <c r="M810" s="615"/>
      <c r="N810" s="615"/>
      <c r="O810" s="615"/>
      <c r="R810" s="615"/>
      <c r="S810" s="615"/>
      <c r="T810" s="615"/>
      <c r="U810" s="615"/>
      <c r="V810" s="615"/>
      <c r="Y810" s="615"/>
      <c r="Z810" s="615"/>
      <c r="AA810" s="615"/>
      <c r="AB810" s="615"/>
      <c r="AC810" s="615"/>
      <c r="AF810" s="615"/>
      <c r="AG810" s="615"/>
      <c r="AH810" s="615"/>
      <c r="AI810" s="615"/>
    </row>
    <row r="811" spans="1:35" s="616" customFormat="1">
      <c r="A811" s="615"/>
      <c r="D811" s="615"/>
      <c r="E811" s="615"/>
      <c r="F811" s="615"/>
      <c r="G811" s="615"/>
      <c r="H811" s="615"/>
      <c r="I811" s="615"/>
      <c r="J811" s="615"/>
      <c r="K811" s="615"/>
      <c r="L811" s="615"/>
      <c r="M811" s="615"/>
      <c r="N811" s="615"/>
      <c r="O811" s="615"/>
      <c r="R811" s="615"/>
      <c r="S811" s="615"/>
      <c r="T811" s="615"/>
      <c r="U811" s="615"/>
      <c r="V811" s="615"/>
      <c r="Y811" s="615"/>
      <c r="Z811" s="615"/>
      <c r="AA811" s="615"/>
      <c r="AB811" s="615"/>
      <c r="AC811" s="615"/>
      <c r="AF811" s="615"/>
      <c r="AG811" s="615"/>
      <c r="AH811" s="615"/>
      <c r="AI811" s="615"/>
    </row>
    <row r="812" spans="1:35" s="616" customFormat="1">
      <c r="A812" s="615"/>
      <c r="D812" s="615"/>
      <c r="E812" s="615"/>
      <c r="F812" s="615"/>
      <c r="G812" s="615"/>
      <c r="H812" s="615"/>
      <c r="I812" s="615"/>
      <c r="J812" s="615"/>
      <c r="K812" s="615"/>
      <c r="L812" s="615"/>
      <c r="M812" s="615"/>
      <c r="N812" s="615"/>
      <c r="O812" s="615"/>
      <c r="R812" s="615"/>
      <c r="S812" s="615"/>
      <c r="T812" s="615"/>
      <c r="U812" s="615"/>
      <c r="V812" s="615"/>
      <c r="Y812" s="615"/>
      <c r="Z812" s="615"/>
      <c r="AA812" s="615"/>
      <c r="AB812" s="615"/>
      <c r="AC812" s="615"/>
      <c r="AF812" s="615"/>
      <c r="AG812" s="615"/>
      <c r="AH812" s="615"/>
      <c r="AI812" s="615"/>
    </row>
    <row r="813" spans="1:35" s="616" customFormat="1">
      <c r="A813" s="615"/>
      <c r="D813" s="615"/>
      <c r="E813" s="615"/>
      <c r="F813" s="615"/>
      <c r="G813" s="615"/>
      <c r="H813" s="615"/>
      <c r="I813" s="615"/>
      <c r="J813" s="615"/>
      <c r="K813" s="615"/>
      <c r="L813" s="615"/>
      <c r="M813" s="615"/>
      <c r="N813" s="615"/>
      <c r="O813" s="615"/>
      <c r="R813" s="615"/>
      <c r="S813" s="615"/>
      <c r="T813" s="615"/>
      <c r="U813" s="615"/>
      <c r="V813" s="615"/>
      <c r="Y813" s="615"/>
      <c r="Z813" s="615"/>
      <c r="AA813" s="615"/>
      <c r="AB813" s="615"/>
      <c r="AC813" s="615"/>
      <c r="AF813" s="615"/>
      <c r="AG813" s="615"/>
      <c r="AH813" s="615"/>
      <c r="AI813" s="615"/>
    </row>
    <row r="814" spans="1:35" s="616" customFormat="1">
      <c r="A814" s="615"/>
      <c r="D814" s="615"/>
      <c r="E814" s="615"/>
      <c r="F814" s="615"/>
      <c r="G814" s="615"/>
      <c r="H814" s="615"/>
      <c r="I814" s="615"/>
      <c r="J814" s="615"/>
      <c r="K814" s="615"/>
      <c r="L814" s="615"/>
      <c r="M814" s="615"/>
      <c r="N814" s="615"/>
      <c r="O814" s="615"/>
      <c r="R814" s="615"/>
      <c r="S814" s="615"/>
      <c r="T814" s="615"/>
      <c r="U814" s="615"/>
      <c r="V814" s="615"/>
      <c r="Y814" s="615"/>
      <c r="Z814" s="615"/>
      <c r="AA814" s="615"/>
      <c r="AB814" s="615"/>
      <c r="AC814" s="615"/>
      <c r="AF814" s="615"/>
      <c r="AG814" s="615"/>
      <c r="AH814" s="615"/>
      <c r="AI814" s="615"/>
    </row>
    <row r="815" spans="1:35" s="616" customFormat="1">
      <c r="A815" s="615"/>
      <c r="D815" s="615"/>
      <c r="E815" s="615"/>
      <c r="F815" s="615"/>
      <c r="G815" s="615"/>
      <c r="H815" s="615"/>
      <c r="I815" s="615"/>
      <c r="J815" s="615"/>
      <c r="K815" s="615"/>
      <c r="L815" s="615"/>
      <c r="M815" s="615"/>
      <c r="N815" s="615"/>
      <c r="O815" s="615"/>
      <c r="R815" s="615"/>
      <c r="S815" s="615"/>
      <c r="T815" s="615"/>
      <c r="U815" s="615"/>
      <c r="V815" s="615"/>
      <c r="Y815" s="615"/>
      <c r="Z815" s="615"/>
      <c r="AA815" s="615"/>
      <c r="AB815" s="615"/>
      <c r="AC815" s="615"/>
      <c r="AF815" s="615"/>
      <c r="AG815" s="615"/>
      <c r="AH815" s="615"/>
      <c r="AI815" s="615"/>
    </row>
    <row r="816" spans="1:35" s="616" customFormat="1">
      <c r="A816" s="615"/>
      <c r="D816" s="615"/>
      <c r="E816" s="615"/>
      <c r="F816" s="615"/>
      <c r="G816" s="615"/>
      <c r="H816" s="615"/>
      <c r="I816" s="615"/>
      <c r="J816" s="615"/>
      <c r="K816" s="615"/>
      <c r="L816" s="615"/>
      <c r="M816" s="615"/>
      <c r="N816" s="615"/>
      <c r="O816" s="615"/>
      <c r="R816" s="615"/>
      <c r="S816" s="615"/>
      <c r="T816" s="615"/>
      <c r="U816" s="615"/>
      <c r="V816" s="615"/>
      <c r="Y816" s="615"/>
      <c r="Z816" s="615"/>
      <c r="AA816" s="615"/>
      <c r="AB816" s="615"/>
      <c r="AC816" s="615"/>
      <c r="AF816" s="615"/>
      <c r="AG816" s="615"/>
      <c r="AH816" s="615"/>
      <c r="AI816" s="615"/>
    </row>
    <row r="817" spans="1:35" s="616" customFormat="1">
      <c r="A817" s="615"/>
      <c r="D817" s="615"/>
      <c r="E817" s="615"/>
      <c r="F817" s="615"/>
      <c r="G817" s="615"/>
      <c r="H817" s="615"/>
      <c r="I817" s="615"/>
      <c r="J817" s="615"/>
      <c r="K817" s="615"/>
      <c r="L817" s="615"/>
      <c r="M817" s="615"/>
      <c r="N817" s="615"/>
      <c r="O817" s="615"/>
      <c r="R817" s="615"/>
      <c r="S817" s="615"/>
      <c r="T817" s="615"/>
      <c r="U817" s="615"/>
      <c r="V817" s="615"/>
      <c r="Y817" s="615"/>
      <c r="Z817" s="615"/>
      <c r="AA817" s="615"/>
      <c r="AB817" s="615"/>
      <c r="AC817" s="615"/>
      <c r="AF817" s="615"/>
      <c r="AG817" s="615"/>
      <c r="AH817" s="615"/>
      <c r="AI817" s="615"/>
    </row>
    <row r="818" spans="1:35" s="616" customFormat="1">
      <c r="A818" s="615"/>
      <c r="D818" s="615"/>
      <c r="E818" s="615"/>
      <c r="F818" s="615"/>
      <c r="G818" s="615"/>
      <c r="H818" s="615"/>
      <c r="I818" s="615"/>
      <c r="J818" s="615"/>
      <c r="K818" s="615"/>
      <c r="L818" s="615"/>
      <c r="M818" s="615"/>
      <c r="N818" s="615"/>
      <c r="O818" s="615"/>
      <c r="R818" s="615"/>
      <c r="S818" s="615"/>
      <c r="T818" s="615"/>
      <c r="U818" s="615"/>
      <c r="V818" s="615"/>
      <c r="Y818" s="615"/>
      <c r="Z818" s="615"/>
      <c r="AA818" s="615"/>
      <c r="AB818" s="615"/>
      <c r="AC818" s="615"/>
      <c r="AF818" s="615"/>
      <c r="AG818" s="615"/>
      <c r="AH818" s="615"/>
      <c r="AI818" s="615"/>
    </row>
    <row r="819" spans="1:35" s="616" customFormat="1">
      <c r="A819" s="615"/>
      <c r="D819" s="615"/>
      <c r="E819" s="615"/>
      <c r="F819" s="615"/>
      <c r="G819" s="615"/>
      <c r="H819" s="615"/>
      <c r="I819" s="615"/>
      <c r="J819" s="615"/>
      <c r="K819" s="615"/>
      <c r="L819" s="615"/>
      <c r="M819" s="615"/>
      <c r="N819" s="615"/>
      <c r="O819" s="615"/>
      <c r="R819" s="615"/>
      <c r="S819" s="615"/>
      <c r="T819" s="615"/>
      <c r="U819" s="615"/>
      <c r="V819" s="615"/>
      <c r="Y819" s="615"/>
      <c r="Z819" s="615"/>
      <c r="AA819" s="615"/>
      <c r="AB819" s="615"/>
      <c r="AC819" s="615"/>
      <c r="AF819" s="615"/>
      <c r="AG819" s="615"/>
      <c r="AH819" s="615"/>
      <c r="AI819" s="615"/>
    </row>
    <row r="820" spans="1:35" s="616" customFormat="1">
      <c r="A820" s="615"/>
      <c r="D820" s="615"/>
      <c r="E820" s="615"/>
      <c r="F820" s="615"/>
      <c r="G820" s="615"/>
      <c r="H820" s="615"/>
      <c r="I820" s="615"/>
      <c r="J820" s="615"/>
      <c r="K820" s="615"/>
      <c r="L820" s="615"/>
      <c r="M820" s="615"/>
      <c r="N820" s="615"/>
      <c r="O820" s="615"/>
      <c r="R820" s="615"/>
      <c r="S820" s="615"/>
      <c r="T820" s="615"/>
      <c r="U820" s="615"/>
      <c r="V820" s="615"/>
      <c r="Y820" s="615"/>
      <c r="Z820" s="615"/>
      <c r="AA820" s="615"/>
      <c r="AB820" s="615"/>
      <c r="AC820" s="615"/>
      <c r="AF820" s="615"/>
      <c r="AG820" s="615"/>
      <c r="AH820" s="615"/>
      <c r="AI820" s="615"/>
    </row>
    <row r="821" spans="1:35" s="616" customFormat="1">
      <c r="A821" s="615"/>
      <c r="D821" s="615"/>
      <c r="E821" s="615"/>
      <c r="F821" s="615"/>
      <c r="G821" s="615"/>
      <c r="H821" s="615"/>
      <c r="I821" s="615"/>
      <c r="J821" s="615"/>
      <c r="K821" s="615"/>
      <c r="L821" s="615"/>
      <c r="M821" s="615"/>
      <c r="N821" s="615"/>
      <c r="O821" s="615"/>
      <c r="R821" s="615"/>
      <c r="S821" s="615"/>
      <c r="T821" s="615"/>
      <c r="U821" s="615"/>
      <c r="V821" s="615"/>
      <c r="Y821" s="615"/>
      <c r="Z821" s="615"/>
      <c r="AA821" s="615"/>
      <c r="AB821" s="615"/>
      <c r="AC821" s="615"/>
      <c r="AF821" s="615"/>
      <c r="AG821" s="615"/>
      <c r="AH821" s="615"/>
      <c r="AI821" s="615"/>
    </row>
    <row r="822" spans="1:35" s="616" customFormat="1">
      <c r="A822" s="615"/>
      <c r="D822" s="615"/>
      <c r="E822" s="615"/>
      <c r="F822" s="615"/>
      <c r="G822" s="615"/>
      <c r="H822" s="615"/>
      <c r="I822" s="615"/>
      <c r="J822" s="615"/>
      <c r="K822" s="615"/>
      <c r="L822" s="615"/>
      <c r="M822" s="615"/>
      <c r="N822" s="615"/>
      <c r="O822" s="615"/>
      <c r="R822" s="615"/>
      <c r="S822" s="615"/>
      <c r="T822" s="615"/>
      <c r="U822" s="615"/>
      <c r="V822" s="615"/>
      <c r="Y822" s="615"/>
      <c r="Z822" s="615"/>
      <c r="AA822" s="615"/>
      <c r="AB822" s="615"/>
      <c r="AC822" s="615"/>
      <c r="AF822" s="615"/>
      <c r="AG822" s="615"/>
      <c r="AH822" s="615"/>
      <c r="AI822" s="615"/>
    </row>
    <row r="823" spans="1:35" s="616" customFormat="1">
      <c r="A823" s="615"/>
      <c r="D823" s="615"/>
      <c r="E823" s="615"/>
      <c r="F823" s="615"/>
      <c r="G823" s="615"/>
      <c r="H823" s="615"/>
      <c r="I823" s="615"/>
      <c r="J823" s="615"/>
      <c r="K823" s="615"/>
      <c r="L823" s="615"/>
      <c r="M823" s="615"/>
      <c r="N823" s="615"/>
      <c r="O823" s="615"/>
      <c r="R823" s="615"/>
      <c r="S823" s="615"/>
      <c r="T823" s="615"/>
      <c r="U823" s="615"/>
      <c r="V823" s="615"/>
      <c r="Y823" s="615"/>
      <c r="Z823" s="615"/>
      <c r="AA823" s="615"/>
      <c r="AB823" s="615"/>
      <c r="AC823" s="615"/>
      <c r="AF823" s="615"/>
      <c r="AG823" s="615"/>
      <c r="AH823" s="615"/>
      <c r="AI823" s="615"/>
    </row>
    <row r="824" spans="1:35" s="616" customFormat="1">
      <c r="A824" s="615"/>
      <c r="D824" s="615"/>
      <c r="E824" s="615"/>
      <c r="F824" s="615"/>
      <c r="G824" s="615"/>
      <c r="H824" s="615"/>
      <c r="I824" s="615"/>
      <c r="J824" s="615"/>
      <c r="K824" s="615"/>
      <c r="L824" s="615"/>
      <c r="M824" s="615"/>
      <c r="N824" s="615"/>
      <c r="O824" s="615"/>
      <c r="R824" s="615"/>
      <c r="S824" s="615"/>
      <c r="T824" s="615"/>
      <c r="U824" s="615"/>
      <c r="V824" s="615"/>
      <c r="Y824" s="615"/>
      <c r="Z824" s="615"/>
      <c r="AA824" s="615"/>
      <c r="AB824" s="615"/>
      <c r="AC824" s="615"/>
      <c r="AF824" s="615"/>
      <c r="AG824" s="615"/>
      <c r="AH824" s="615"/>
      <c r="AI824" s="615"/>
    </row>
    <row r="825" spans="1:35" s="616" customFormat="1">
      <c r="A825" s="615"/>
      <c r="D825" s="615"/>
      <c r="E825" s="615"/>
      <c r="F825" s="615"/>
      <c r="G825" s="615"/>
      <c r="H825" s="615"/>
      <c r="I825" s="615"/>
      <c r="J825" s="615"/>
      <c r="K825" s="615"/>
      <c r="L825" s="615"/>
      <c r="M825" s="615"/>
      <c r="N825" s="615"/>
      <c r="O825" s="615"/>
      <c r="R825" s="615"/>
      <c r="S825" s="615"/>
      <c r="T825" s="615"/>
      <c r="U825" s="615"/>
      <c r="V825" s="615"/>
      <c r="Y825" s="615"/>
      <c r="Z825" s="615"/>
      <c r="AA825" s="615"/>
      <c r="AB825" s="615"/>
      <c r="AC825" s="615"/>
      <c r="AF825" s="615"/>
      <c r="AG825" s="615"/>
      <c r="AH825" s="615"/>
      <c r="AI825" s="615"/>
    </row>
    <row r="826" spans="1:35" s="616" customFormat="1">
      <c r="A826" s="615"/>
      <c r="D826" s="615"/>
      <c r="E826" s="615"/>
      <c r="F826" s="615"/>
      <c r="G826" s="615"/>
      <c r="H826" s="615"/>
      <c r="I826" s="615"/>
      <c r="J826" s="615"/>
      <c r="K826" s="615"/>
      <c r="L826" s="615"/>
      <c r="M826" s="615"/>
      <c r="N826" s="615"/>
      <c r="O826" s="615"/>
      <c r="R826" s="615"/>
      <c r="S826" s="615"/>
      <c r="T826" s="615"/>
      <c r="U826" s="615"/>
      <c r="V826" s="615"/>
      <c r="Y826" s="615"/>
      <c r="Z826" s="615"/>
      <c r="AA826" s="615"/>
      <c r="AB826" s="615"/>
      <c r="AC826" s="615"/>
      <c r="AF826" s="615"/>
      <c r="AG826" s="615"/>
      <c r="AH826" s="615"/>
      <c r="AI826" s="615"/>
    </row>
    <row r="827" spans="1:35" s="616" customFormat="1">
      <c r="A827" s="615"/>
      <c r="D827" s="615"/>
      <c r="E827" s="615"/>
      <c r="F827" s="615"/>
      <c r="G827" s="615"/>
      <c r="H827" s="615"/>
      <c r="I827" s="615"/>
      <c r="J827" s="615"/>
      <c r="K827" s="615"/>
      <c r="L827" s="615"/>
      <c r="M827" s="615"/>
      <c r="N827" s="615"/>
      <c r="O827" s="615"/>
      <c r="R827" s="615"/>
      <c r="S827" s="615"/>
      <c r="T827" s="615"/>
      <c r="U827" s="615"/>
      <c r="V827" s="615"/>
      <c r="Y827" s="615"/>
      <c r="Z827" s="615"/>
      <c r="AA827" s="615"/>
      <c r="AB827" s="615"/>
      <c r="AC827" s="615"/>
      <c r="AF827" s="615"/>
      <c r="AG827" s="615"/>
      <c r="AH827" s="615"/>
      <c r="AI827" s="615"/>
    </row>
    <row r="828" spans="1:35" s="616" customFormat="1">
      <c r="A828" s="615"/>
      <c r="D828" s="615"/>
      <c r="E828" s="615"/>
      <c r="F828" s="615"/>
      <c r="G828" s="615"/>
      <c r="H828" s="615"/>
      <c r="I828" s="615"/>
      <c r="J828" s="615"/>
      <c r="K828" s="615"/>
      <c r="L828" s="615"/>
      <c r="M828" s="615"/>
      <c r="N828" s="615"/>
      <c r="O828" s="615"/>
      <c r="R828" s="615"/>
      <c r="S828" s="615"/>
      <c r="T828" s="615"/>
      <c r="U828" s="615"/>
      <c r="V828" s="615"/>
      <c r="Y828" s="615"/>
      <c r="Z828" s="615"/>
      <c r="AA828" s="615"/>
      <c r="AB828" s="615"/>
      <c r="AC828" s="615"/>
      <c r="AF828" s="615"/>
      <c r="AG828" s="615"/>
      <c r="AH828" s="615"/>
      <c r="AI828" s="615"/>
    </row>
    <row r="829" spans="1:35" s="616" customFormat="1">
      <c r="A829" s="615"/>
      <c r="D829" s="615"/>
      <c r="E829" s="615"/>
      <c r="F829" s="615"/>
      <c r="G829" s="615"/>
      <c r="H829" s="615"/>
      <c r="I829" s="615"/>
      <c r="J829" s="615"/>
      <c r="K829" s="615"/>
      <c r="L829" s="615"/>
      <c r="M829" s="615"/>
      <c r="N829" s="615"/>
      <c r="O829" s="615"/>
      <c r="R829" s="615"/>
      <c r="S829" s="615"/>
      <c r="T829" s="615"/>
      <c r="U829" s="615"/>
      <c r="V829" s="615"/>
      <c r="Y829" s="615"/>
      <c r="Z829" s="615"/>
      <c r="AA829" s="615"/>
      <c r="AB829" s="615"/>
      <c r="AC829" s="615"/>
      <c r="AF829" s="615"/>
      <c r="AG829" s="615"/>
      <c r="AH829" s="615"/>
      <c r="AI829" s="615"/>
    </row>
    <row r="830" spans="1:35" s="616" customFormat="1">
      <c r="A830" s="615"/>
      <c r="D830" s="615"/>
      <c r="E830" s="615"/>
      <c r="F830" s="615"/>
      <c r="G830" s="615"/>
      <c r="H830" s="615"/>
      <c r="I830" s="615"/>
      <c r="J830" s="615"/>
      <c r="K830" s="615"/>
      <c r="L830" s="615"/>
      <c r="M830" s="615"/>
      <c r="N830" s="615"/>
      <c r="O830" s="615"/>
      <c r="R830" s="615"/>
      <c r="S830" s="615"/>
      <c r="T830" s="615"/>
      <c r="U830" s="615"/>
      <c r="V830" s="615"/>
      <c r="Y830" s="615"/>
      <c r="Z830" s="615"/>
      <c r="AA830" s="615"/>
      <c r="AB830" s="615"/>
      <c r="AC830" s="615"/>
      <c r="AF830" s="615"/>
      <c r="AG830" s="615"/>
      <c r="AH830" s="615"/>
      <c r="AI830" s="615"/>
    </row>
    <row r="831" spans="1:35" s="616" customFormat="1">
      <c r="A831" s="615"/>
      <c r="D831" s="615"/>
      <c r="E831" s="615"/>
      <c r="F831" s="615"/>
      <c r="G831" s="615"/>
      <c r="H831" s="615"/>
      <c r="I831" s="615"/>
      <c r="J831" s="615"/>
      <c r="K831" s="615"/>
      <c r="L831" s="615"/>
      <c r="M831" s="615"/>
      <c r="N831" s="615"/>
      <c r="O831" s="615"/>
      <c r="R831" s="615"/>
      <c r="S831" s="615"/>
      <c r="T831" s="615"/>
      <c r="U831" s="615"/>
      <c r="V831" s="615"/>
      <c r="Y831" s="615"/>
      <c r="Z831" s="615"/>
      <c r="AA831" s="615"/>
      <c r="AB831" s="615"/>
      <c r="AC831" s="615"/>
      <c r="AF831" s="615"/>
      <c r="AG831" s="615"/>
      <c r="AH831" s="615"/>
      <c r="AI831" s="615"/>
    </row>
    <row r="832" spans="1:35" s="616" customFormat="1">
      <c r="A832" s="615"/>
      <c r="D832" s="615"/>
      <c r="E832" s="615"/>
      <c r="F832" s="615"/>
      <c r="G832" s="615"/>
      <c r="H832" s="615"/>
      <c r="I832" s="615"/>
      <c r="J832" s="615"/>
      <c r="K832" s="615"/>
      <c r="L832" s="615"/>
      <c r="M832" s="615"/>
      <c r="N832" s="615"/>
      <c r="O832" s="615"/>
      <c r="R832" s="615"/>
      <c r="S832" s="615"/>
      <c r="T832" s="615"/>
      <c r="U832" s="615"/>
      <c r="V832" s="615"/>
      <c r="Y832" s="615"/>
      <c r="Z832" s="615"/>
      <c r="AA832" s="615"/>
      <c r="AB832" s="615"/>
      <c r="AC832" s="615"/>
      <c r="AF832" s="615"/>
      <c r="AG832" s="615"/>
      <c r="AH832" s="615"/>
      <c r="AI832" s="615"/>
    </row>
    <row r="833" spans="1:35" s="616" customFormat="1">
      <c r="A833" s="615"/>
      <c r="D833" s="615"/>
      <c r="E833" s="615"/>
      <c r="F833" s="615"/>
      <c r="G833" s="615"/>
      <c r="H833" s="615"/>
      <c r="I833" s="615"/>
      <c r="J833" s="615"/>
      <c r="K833" s="615"/>
      <c r="L833" s="615"/>
      <c r="M833" s="615"/>
      <c r="N833" s="615"/>
      <c r="O833" s="615"/>
      <c r="R833" s="615"/>
      <c r="S833" s="615"/>
      <c r="T833" s="615"/>
      <c r="U833" s="615"/>
      <c r="V833" s="615"/>
      <c r="Y833" s="615"/>
      <c r="Z833" s="615"/>
      <c r="AA833" s="615"/>
      <c r="AB833" s="615"/>
      <c r="AC833" s="615"/>
      <c r="AF833" s="615"/>
      <c r="AG833" s="615"/>
      <c r="AH833" s="615"/>
      <c r="AI833" s="615"/>
    </row>
    <row r="834" spans="1:35" s="616" customFormat="1">
      <c r="A834" s="615"/>
      <c r="D834" s="615"/>
      <c r="E834" s="615"/>
      <c r="F834" s="615"/>
      <c r="G834" s="615"/>
      <c r="H834" s="615"/>
      <c r="I834" s="615"/>
      <c r="J834" s="615"/>
      <c r="K834" s="615"/>
      <c r="L834" s="615"/>
      <c r="M834" s="615"/>
      <c r="N834" s="615"/>
      <c r="O834" s="615"/>
      <c r="R834" s="615"/>
      <c r="S834" s="615"/>
      <c r="T834" s="615"/>
      <c r="U834" s="615"/>
      <c r="V834" s="615"/>
      <c r="Y834" s="615"/>
      <c r="Z834" s="615"/>
      <c r="AA834" s="615"/>
      <c r="AB834" s="615"/>
      <c r="AC834" s="615"/>
      <c r="AF834" s="615"/>
      <c r="AG834" s="615"/>
      <c r="AH834" s="615"/>
      <c r="AI834" s="615"/>
    </row>
    <row r="835" spans="1:35" s="616" customFormat="1">
      <c r="A835" s="615"/>
      <c r="D835" s="615"/>
      <c r="E835" s="615"/>
      <c r="F835" s="615"/>
      <c r="G835" s="615"/>
      <c r="H835" s="615"/>
      <c r="I835" s="615"/>
      <c r="J835" s="615"/>
      <c r="K835" s="615"/>
      <c r="L835" s="615"/>
      <c r="M835" s="615"/>
      <c r="N835" s="615"/>
      <c r="O835" s="615"/>
      <c r="R835" s="615"/>
      <c r="S835" s="615"/>
      <c r="T835" s="615"/>
      <c r="U835" s="615"/>
      <c r="V835" s="615"/>
      <c r="Y835" s="615"/>
      <c r="Z835" s="615"/>
      <c r="AA835" s="615"/>
      <c r="AB835" s="615"/>
      <c r="AC835" s="615"/>
      <c r="AF835" s="615"/>
      <c r="AG835" s="615"/>
      <c r="AH835" s="615"/>
      <c r="AI835" s="615"/>
    </row>
    <row r="836" spans="1:35" s="616" customFormat="1">
      <c r="A836" s="615"/>
      <c r="D836" s="615"/>
      <c r="E836" s="615"/>
      <c r="F836" s="615"/>
      <c r="G836" s="615"/>
      <c r="H836" s="615"/>
      <c r="I836" s="615"/>
      <c r="J836" s="615"/>
      <c r="K836" s="615"/>
      <c r="L836" s="615"/>
      <c r="M836" s="615"/>
      <c r="N836" s="615"/>
      <c r="O836" s="615"/>
      <c r="R836" s="615"/>
      <c r="S836" s="615"/>
      <c r="T836" s="615"/>
      <c r="U836" s="615"/>
      <c r="V836" s="615"/>
      <c r="Y836" s="615"/>
      <c r="Z836" s="615"/>
      <c r="AA836" s="615"/>
      <c r="AB836" s="615"/>
      <c r="AC836" s="615"/>
      <c r="AF836" s="615"/>
      <c r="AG836" s="615"/>
      <c r="AH836" s="615"/>
      <c r="AI836" s="615"/>
    </row>
    <row r="837" spans="1:35" s="616" customFormat="1">
      <c r="A837" s="615"/>
      <c r="D837" s="615"/>
      <c r="E837" s="615"/>
      <c r="F837" s="615"/>
      <c r="G837" s="615"/>
      <c r="H837" s="615"/>
      <c r="I837" s="615"/>
      <c r="J837" s="615"/>
      <c r="K837" s="615"/>
      <c r="L837" s="615"/>
      <c r="M837" s="615"/>
      <c r="N837" s="615"/>
      <c r="O837" s="615"/>
      <c r="R837" s="615"/>
      <c r="S837" s="615"/>
      <c r="T837" s="615"/>
      <c r="U837" s="615"/>
      <c r="V837" s="615"/>
      <c r="Y837" s="615"/>
      <c r="Z837" s="615"/>
      <c r="AA837" s="615"/>
      <c r="AB837" s="615"/>
      <c r="AC837" s="615"/>
      <c r="AF837" s="615"/>
      <c r="AG837" s="615"/>
      <c r="AH837" s="615"/>
      <c r="AI837" s="615"/>
    </row>
    <row r="838" spans="1:35" s="616" customFormat="1">
      <c r="A838" s="615"/>
      <c r="D838" s="615"/>
      <c r="E838" s="615"/>
      <c r="F838" s="615"/>
      <c r="G838" s="615"/>
      <c r="H838" s="615"/>
      <c r="I838" s="615"/>
      <c r="J838" s="615"/>
      <c r="K838" s="615"/>
      <c r="L838" s="615"/>
      <c r="M838" s="615"/>
      <c r="N838" s="615"/>
      <c r="O838" s="615"/>
      <c r="R838" s="615"/>
      <c r="S838" s="615"/>
      <c r="T838" s="615"/>
      <c r="U838" s="615"/>
      <c r="V838" s="615"/>
      <c r="Y838" s="615"/>
      <c r="Z838" s="615"/>
      <c r="AA838" s="615"/>
      <c r="AB838" s="615"/>
      <c r="AC838" s="615"/>
      <c r="AF838" s="615"/>
      <c r="AG838" s="615"/>
      <c r="AH838" s="615"/>
      <c r="AI838" s="615"/>
    </row>
    <row r="839" spans="1:35" s="616" customFormat="1">
      <c r="A839" s="615"/>
      <c r="D839" s="615"/>
      <c r="E839" s="615"/>
      <c r="F839" s="615"/>
      <c r="G839" s="615"/>
      <c r="H839" s="615"/>
      <c r="I839" s="615"/>
      <c r="J839" s="615"/>
      <c r="K839" s="615"/>
      <c r="L839" s="615"/>
      <c r="M839" s="615"/>
      <c r="N839" s="615"/>
      <c r="O839" s="615"/>
      <c r="R839" s="615"/>
      <c r="S839" s="615"/>
      <c r="T839" s="615"/>
      <c r="U839" s="615"/>
      <c r="V839" s="615"/>
      <c r="Y839" s="615"/>
      <c r="Z839" s="615"/>
      <c r="AA839" s="615"/>
      <c r="AB839" s="615"/>
      <c r="AC839" s="615"/>
      <c r="AF839" s="615"/>
      <c r="AG839" s="615"/>
      <c r="AH839" s="615"/>
      <c r="AI839" s="615"/>
    </row>
    <row r="840" spans="1:35" s="616" customFormat="1">
      <c r="A840" s="615"/>
      <c r="D840" s="615"/>
      <c r="E840" s="615"/>
      <c r="F840" s="615"/>
      <c r="G840" s="615"/>
      <c r="H840" s="615"/>
      <c r="I840" s="615"/>
      <c r="J840" s="615"/>
      <c r="K840" s="615"/>
      <c r="L840" s="615"/>
      <c r="M840" s="615"/>
      <c r="N840" s="615"/>
      <c r="O840" s="615"/>
      <c r="R840" s="615"/>
      <c r="S840" s="615"/>
      <c r="T840" s="615"/>
      <c r="U840" s="615"/>
      <c r="V840" s="615"/>
      <c r="Y840" s="615"/>
      <c r="Z840" s="615"/>
      <c r="AA840" s="615"/>
      <c r="AB840" s="615"/>
      <c r="AC840" s="615"/>
      <c r="AF840" s="615"/>
      <c r="AG840" s="615"/>
      <c r="AH840" s="615"/>
      <c r="AI840" s="615"/>
    </row>
    <row r="841" spans="1:35" s="616" customFormat="1">
      <c r="A841" s="615"/>
      <c r="D841" s="615"/>
      <c r="E841" s="615"/>
      <c r="F841" s="615"/>
      <c r="G841" s="615"/>
      <c r="H841" s="615"/>
      <c r="I841" s="615"/>
      <c r="J841" s="615"/>
      <c r="K841" s="615"/>
      <c r="L841" s="615"/>
      <c r="M841" s="615"/>
      <c r="N841" s="615"/>
      <c r="O841" s="615"/>
      <c r="R841" s="615"/>
      <c r="S841" s="615"/>
      <c r="T841" s="615"/>
      <c r="U841" s="615"/>
      <c r="V841" s="615"/>
      <c r="Y841" s="615"/>
      <c r="Z841" s="615"/>
      <c r="AA841" s="615"/>
      <c r="AB841" s="615"/>
      <c r="AC841" s="615"/>
      <c r="AF841" s="615"/>
      <c r="AG841" s="615"/>
      <c r="AH841" s="615"/>
      <c r="AI841" s="615"/>
    </row>
    <row r="842" spans="1:35" s="616" customFormat="1">
      <c r="A842" s="615"/>
      <c r="D842" s="615"/>
      <c r="E842" s="615"/>
      <c r="F842" s="615"/>
      <c r="G842" s="615"/>
      <c r="H842" s="615"/>
      <c r="I842" s="615"/>
      <c r="J842" s="615"/>
      <c r="K842" s="615"/>
      <c r="L842" s="615"/>
      <c r="M842" s="615"/>
      <c r="N842" s="615"/>
      <c r="O842" s="615"/>
      <c r="R842" s="615"/>
      <c r="S842" s="615"/>
      <c r="T842" s="615"/>
      <c r="U842" s="615"/>
      <c r="V842" s="615"/>
      <c r="Y842" s="615"/>
      <c r="Z842" s="615"/>
      <c r="AA842" s="615"/>
      <c r="AB842" s="615"/>
      <c r="AC842" s="615"/>
      <c r="AF842" s="615"/>
      <c r="AG842" s="615"/>
      <c r="AH842" s="615"/>
      <c r="AI842" s="615"/>
    </row>
    <row r="843" spans="1:35" s="616" customFormat="1">
      <c r="A843" s="615"/>
      <c r="D843" s="615"/>
      <c r="E843" s="615"/>
      <c r="F843" s="615"/>
      <c r="G843" s="615"/>
      <c r="H843" s="615"/>
      <c r="I843" s="615"/>
      <c r="J843" s="615"/>
      <c r="K843" s="615"/>
      <c r="L843" s="615"/>
      <c r="M843" s="615"/>
      <c r="N843" s="615"/>
      <c r="O843" s="615"/>
      <c r="R843" s="615"/>
      <c r="S843" s="615"/>
      <c r="T843" s="615"/>
      <c r="U843" s="615"/>
      <c r="V843" s="615"/>
      <c r="Y843" s="615"/>
      <c r="Z843" s="615"/>
      <c r="AA843" s="615"/>
      <c r="AB843" s="615"/>
      <c r="AC843" s="615"/>
      <c r="AF843" s="615"/>
      <c r="AG843" s="615"/>
      <c r="AH843" s="615"/>
      <c r="AI843" s="615"/>
    </row>
    <row r="844" spans="1:35" s="616" customFormat="1">
      <c r="A844" s="615"/>
      <c r="D844" s="615"/>
      <c r="E844" s="615"/>
      <c r="F844" s="615"/>
      <c r="G844" s="615"/>
      <c r="H844" s="615"/>
      <c r="I844" s="615"/>
      <c r="J844" s="615"/>
      <c r="K844" s="615"/>
      <c r="L844" s="615"/>
      <c r="M844" s="615"/>
      <c r="N844" s="615"/>
      <c r="O844" s="615"/>
      <c r="R844" s="615"/>
      <c r="S844" s="615"/>
      <c r="T844" s="615"/>
      <c r="U844" s="615"/>
      <c r="V844" s="615"/>
      <c r="Y844" s="615"/>
      <c r="Z844" s="615"/>
      <c r="AA844" s="615"/>
      <c r="AB844" s="615"/>
      <c r="AC844" s="615"/>
      <c r="AF844" s="615"/>
      <c r="AG844" s="615"/>
      <c r="AH844" s="615"/>
      <c r="AI844" s="615"/>
    </row>
    <row r="845" spans="1:35" s="616" customFormat="1">
      <c r="A845" s="615"/>
      <c r="D845" s="615"/>
      <c r="E845" s="615"/>
      <c r="F845" s="615"/>
      <c r="G845" s="615"/>
      <c r="H845" s="615"/>
      <c r="I845" s="615"/>
      <c r="J845" s="615"/>
      <c r="K845" s="615"/>
      <c r="L845" s="615"/>
      <c r="M845" s="615"/>
      <c r="N845" s="615"/>
      <c r="O845" s="615"/>
      <c r="R845" s="615"/>
      <c r="S845" s="615"/>
      <c r="T845" s="615"/>
      <c r="U845" s="615"/>
      <c r="V845" s="615"/>
      <c r="Y845" s="615"/>
      <c r="Z845" s="615"/>
      <c r="AA845" s="615"/>
      <c r="AB845" s="615"/>
      <c r="AC845" s="615"/>
      <c r="AF845" s="615"/>
      <c r="AG845" s="615"/>
      <c r="AH845" s="615"/>
      <c r="AI845" s="615"/>
    </row>
    <row r="846" spans="1:35" s="616" customFormat="1">
      <c r="A846" s="615"/>
      <c r="D846" s="615"/>
      <c r="E846" s="615"/>
      <c r="F846" s="615"/>
      <c r="G846" s="615"/>
      <c r="H846" s="615"/>
      <c r="I846" s="615"/>
      <c r="J846" s="615"/>
      <c r="K846" s="615"/>
      <c r="L846" s="615"/>
      <c r="M846" s="615"/>
      <c r="N846" s="615"/>
      <c r="O846" s="615"/>
      <c r="R846" s="615"/>
      <c r="S846" s="615"/>
      <c r="T846" s="615"/>
      <c r="U846" s="615"/>
      <c r="V846" s="615"/>
      <c r="Y846" s="615"/>
      <c r="Z846" s="615"/>
      <c r="AA846" s="615"/>
      <c r="AB846" s="615"/>
      <c r="AC846" s="615"/>
      <c r="AF846" s="615"/>
      <c r="AG846" s="615"/>
      <c r="AH846" s="615"/>
      <c r="AI846" s="615"/>
    </row>
    <row r="847" spans="1:35" s="616" customFormat="1">
      <c r="A847" s="615"/>
      <c r="D847" s="615"/>
      <c r="E847" s="615"/>
      <c r="F847" s="615"/>
      <c r="G847" s="615"/>
      <c r="H847" s="615"/>
      <c r="I847" s="615"/>
      <c r="J847" s="615"/>
      <c r="K847" s="615"/>
      <c r="L847" s="615"/>
      <c r="M847" s="615"/>
      <c r="N847" s="615"/>
      <c r="O847" s="615"/>
      <c r="R847" s="615"/>
      <c r="S847" s="615"/>
      <c r="T847" s="615"/>
      <c r="U847" s="615"/>
      <c r="V847" s="615"/>
      <c r="Y847" s="615"/>
      <c r="Z847" s="615"/>
      <c r="AA847" s="615"/>
      <c r="AB847" s="615"/>
      <c r="AC847" s="615"/>
      <c r="AF847" s="615"/>
      <c r="AG847" s="615"/>
      <c r="AH847" s="615"/>
      <c r="AI847" s="615"/>
    </row>
    <row r="848" spans="1:35" s="616" customFormat="1">
      <c r="A848" s="615"/>
      <c r="D848" s="615"/>
      <c r="E848" s="615"/>
      <c r="F848" s="615"/>
      <c r="G848" s="615"/>
      <c r="H848" s="615"/>
      <c r="I848" s="615"/>
      <c r="J848" s="615"/>
      <c r="K848" s="615"/>
      <c r="L848" s="615"/>
      <c r="M848" s="615"/>
      <c r="N848" s="615"/>
      <c r="O848" s="615"/>
      <c r="R848" s="615"/>
      <c r="S848" s="615"/>
      <c r="T848" s="615"/>
      <c r="U848" s="615"/>
      <c r="V848" s="615"/>
      <c r="Y848" s="615"/>
      <c r="Z848" s="615"/>
      <c r="AA848" s="615"/>
      <c r="AB848" s="615"/>
      <c r="AC848" s="615"/>
      <c r="AF848" s="615"/>
      <c r="AG848" s="615"/>
      <c r="AH848" s="615"/>
      <c r="AI848" s="615"/>
    </row>
    <row r="849" spans="1:35" s="616" customFormat="1">
      <c r="A849" s="615"/>
      <c r="D849" s="615"/>
      <c r="E849" s="615"/>
      <c r="F849" s="615"/>
      <c r="G849" s="615"/>
      <c r="H849" s="615"/>
      <c r="I849" s="615"/>
      <c r="J849" s="615"/>
      <c r="K849" s="615"/>
      <c r="L849" s="615"/>
      <c r="M849" s="615"/>
      <c r="N849" s="615"/>
      <c r="O849" s="615"/>
      <c r="R849" s="615"/>
      <c r="S849" s="615"/>
      <c r="T849" s="615"/>
      <c r="U849" s="615"/>
      <c r="V849" s="615"/>
      <c r="Y849" s="615"/>
      <c r="Z849" s="615"/>
      <c r="AA849" s="615"/>
      <c r="AB849" s="615"/>
      <c r="AC849" s="615"/>
      <c r="AF849" s="615"/>
      <c r="AG849" s="615"/>
      <c r="AH849" s="615"/>
      <c r="AI849" s="615"/>
    </row>
    <row r="850" spans="1:35" s="616" customFormat="1">
      <c r="A850" s="615"/>
      <c r="D850" s="615"/>
      <c r="E850" s="615"/>
      <c r="F850" s="615"/>
      <c r="G850" s="615"/>
      <c r="H850" s="615"/>
      <c r="I850" s="615"/>
      <c r="J850" s="615"/>
      <c r="K850" s="615"/>
      <c r="L850" s="615"/>
      <c r="M850" s="615"/>
      <c r="N850" s="615"/>
      <c r="O850" s="615"/>
      <c r="R850" s="615"/>
      <c r="S850" s="615"/>
      <c r="T850" s="615"/>
      <c r="U850" s="615"/>
      <c r="V850" s="615"/>
      <c r="Y850" s="615"/>
      <c r="Z850" s="615"/>
      <c r="AA850" s="615"/>
      <c r="AB850" s="615"/>
      <c r="AC850" s="615"/>
      <c r="AF850" s="615"/>
      <c r="AG850" s="615"/>
      <c r="AH850" s="615"/>
      <c r="AI850" s="615"/>
    </row>
    <row r="851" spans="1:35" s="616" customFormat="1">
      <c r="A851" s="615"/>
      <c r="D851" s="615"/>
      <c r="E851" s="615"/>
      <c r="F851" s="615"/>
      <c r="G851" s="615"/>
      <c r="H851" s="615"/>
      <c r="I851" s="615"/>
      <c r="J851" s="615"/>
      <c r="K851" s="615"/>
      <c r="L851" s="615"/>
      <c r="M851" s="615"/>
      <c r="N851" s="615"/>
      <c r="O851" s="615"/>
      <c r="R851" s="615"/>
      <c r="S851" s="615"/>
      <c r="T851" s="615"/>
      <c r="U851" s="615"/>
      <c r="V851" s="615"/>
      <c r="Y851" s="615"/>
      <c r="Z851" s="615"/>
      <c r="AA851" s="615"/>
      <c r="AB851" s="615"/>
      <c r="AC851" s="615"/>
      <c r="AF851" s="615"/>
      <c r="AG851" s="615"/>
      <c r="AH851" s="615"/>
      <c r="AI851" s="615"/>
    </row>
    <row r="852" spans="1:35" s="616" customFormat="1">
      <c r="A852" s="615"/>
      <c r="D852" s="615"/>
      <c r="E852" s="615"/>
      <c r="F852" s="615"/>
      <c r="G852" s="615"/>
      <c r="H852" s="615"/>
      <c r="I852" s="615"/>
      <c r="J852" s="615"/>
      <c r="K852" s="615"/>
      <c r="L852" s="615"/>
      <c r="M852" s="615"/>
      <c r="N852" s="615"/>
      <c r="O852" s="615"/>
      <c r="R852" s="615"/>
      <c r="S852" s="615"/>
      <c r="T852" s="615"/>
      <c r="U852" s="615"/>
      <c r="V852" s="615"/>
      <c r="Y852" s="615"/>
      <c r="Z852" s="615"/>
      <c r="AA852" s="615"/>
      <c r="AB852" s="615"/>
      <c r="AC852" s="615"/>
      <c r="AF852" s="615"/>
      <c r="AG852" s="615"/>
      <c r="AH852" s="615"/>
      <c r="AI852" s="615"/>
    </row>
    <row r="853" spans="1:35" s="616" customFormat="1">
      <c r="A853" s="615"/>
      <c r="D853" s="615"/>
      <c r="E853" s="615"/>
      <c r="F853" s="615"/>
      <c r="G853" s="615"/>
      <c r="H853" s="615"/>
      <c r="I853" s="615"/>
      <c r="J853" s="615"/>
      <c r="K853" s="615"/>
      <c r="L853" s="615"/>
      <c r="M853" s="615"/>
      <c r="N853" s="615"/>
      <c r="O853" s="615"/>
      <c r="R853" s="615"/>
      <c r="S853" s="615"/>
      <c r="T853" s="615"/>
      <c r="U853" s="615"/>
      <c r="V853" s="615"/>
      <c r="Y853" s="615"/>
      <c r="Z853" s="615"/>
      <c r="AA853" s="615"/>
      <c r="AB853" s="615"/>
      <c r="AC853" s="615"/>
      <c r="AF853" s="615"/>
      <c r="AG853" s="615"/>
      <c r="AH853" s="615"/>
      <c r="AI853" s="615"/>
    </row>
    <row r="854" spans="1:35" s="616" customFormat="1">
      <c r="A854" s="615"/>
      <c r="D854" s="615"/>
      <c r="E854" s="615"/>
      <c r="F854" s="615"/>
      <c r="G854" s="615"/>
      <c r="H854" s="615"/>
      <c r="I854" s="615"/>
      <c r="J854" s="615"/>
      <c r="K854" s="615"/>
      <c r="L854" s="615"/>
      <c r="M854" s="615"/>
      <c r="N854" s="615"/>
      <c r="O854" s="615"/>
      <c r="R854" s="615"/>
      <c r="S854" s="615"/>
      <c r="T854" s="615"/>
      <c r="U854" s="615"/>
      <c r="V854" s="615"/>
      <c r="Y854" s="615"/>
      <c r="Z854" s="615"/>
      <c r="AA854" s="615"/>
      <c r="AB854" s="615"/>
      <c r="AC854" s="615"/>
      <c r="AF854" s="615"/>
      <c r="AG854" s="615"/>
      <c r="AH854" s="615"/>
      <c r="AI854" s="615"/>
    </row>
    <row r="855" spans="1:35" s="616" customFormat="1">
      <c r="A855" s="615"/>
      <c r="D855" s="615"/>
      <c r="E855" s="615"/>
      <c r="F855" s="615"/>
      <c r="G855" s="615"/>
      <c r="H855" s="615"/>
      <c r="I855" s="615"/>
      <c r="J855" s="615"/>
      <c r="K855" s="615"/>
      <c r="L855" s="615"/>
      <c r="M855" s="615"/>
      <c r="N855" s="615"/>
      <c r="O855" s="615"/>
      <c r="R855" s="615"/>
      <c r="S855" s="615"/>
      <c r="T855" s="615"/>
      <c r="U855" s="615"/>
      <c r="V855" s="615"/>
      <c r="Y855" s="615"/>
      <c r="Z855" s="615"/>
      <c r="AA855" s="615"/>
      <c r="AB855" s="615"/>
      <c r="AC855" s="615"/>
      <c r="AF855" s="615"/>
      <c r="AG855" s="615"/>
      <c r="AH855" s="615"/>
      <c r="AI855" s="615"/>
    </row>
    <row r="856" spans="1:35" s="616" customFormat="1">
      <c r="A856" s="615"/>
      <c r="D856" s="615"/>
      <c r="E856" s="615"/>
      <c r="F856" s="615"/>
      <c r="G856" s="615"/>
      <c r="H856" s="615"/>
      <c r="I856" s="615"/>
      <c r="J856" s="615"/>
      <c r="K856" s="615"/>
      <c r="L856" s="615"/>
      <c r="M856" s="615"/>
      <c r="N856" s="615"/>
      <c r="O856" s="615"/>
      <c r="R856" s="615"/>
      <c r="S856" s="615"/>
      <c r="T856" s="615"/>
      <c r="U856" s="615"/>
      <c r="V856" s="615"/>
      <c r="Y856" s="615"/>
      <c r="Z856" s="615"/>
      <c r="AA856" s="615"/>
      <c r="AB856" s="615"/>
      <c r="AC856" s="615"/>
      <c r="AF856" s="615"/>
      <c r="AG856" s="615"/>
      <c r="AH856" s="615"/>
      <c r="AI856" s="615"/>
    </row>
    <row r="857" spans="1:35" s="616" customFormat="1">
      <c r="A857" s="615"/>
      <c r="D857" s="615"/>
      <c r="E857" s="615"/>
      <c r="F857" s="615"/>
      <c r="G857" s="615"/>
      <c r="H857" s="615"/>
      <c r="I857" s="615"/>
      <c r="J857" s="615"/>
      <c r="K857" s="615"/>
      <c r="L857" s="615"/>
      <c r="M857" s="615"/>
      <c r="N857" s="615"/>
      <c r="O857" s="615"/>
      <c r="R857" s="615"/>
      <c r="S857" s="615"/>
      <c r="T857" s="615"/>
      <c r="U857" s="615"/>
      <c r="V857" s="615"/>
      <c r="Y857" s="615"/>
      <c r="Z857" s="615"/>
      <c r="AA857" s="615"/>
      <c r="AB857" s="615"/>
      <c r="AC857" s="615"/>
      <c r="AF857" s="615"/>
      <c r="AG857" s="615"/>
      <c r="AH857" s="615"/>
      <c r="AI857" s="615"/>
    </row>
    <row r="858" spans="1:35" s="616" customFormat="1">
      <c r="A858" s="615"/>
      <c r="D858" s="615"/>
      <c r="E858" s="615"/>
      <c r="F858" s="615"/>
      <c r="G858" s="615"/>
      <c r="H858" s="615"/>
      <c r="I858" s="615"/>
      <c r="J858" s="615"/>
      <c r="K858" s="615"/>
      <c r="L858" s="615"/>
      <c r="M858" s="615"/>
      <c r="N858" s="615"/>
      <c r="O858" s="615"/>
      <c r="R858" s="615"/>
      <c r="S858" s="615"/>
      <c r="T858" s="615"/>
      <c r="U858" s="615"/>
      <c r="V858" s="615"/>
      <c r="Y858" s="615"/>
      <c r="Z858" s="615"/>
      <c r="AA858" s="615"/>
      <c r="AB858" s="615"/>
      <c r="AC858" s="615"/>
      <c r="AF858" s="615"/>
      <c r="AG858" s="615"/>
      <c r="AH858" s="615"/>
      <c r="AI858" s="615"/>
    </row>
    <row r="859" spans="1:35" s="616" customFormat="1">
      <c r="A859" s="615"/>
      <c r="D859" s="615"/>
      <c r="E859" s="615"/>
      <c r="F859" s="615"/>
      <c r="G859" s="615"/>
      <c r="H859" s="615"/>
      <c r="I859" s="615"/>
      <c r="J859" s="615"/>
      <c r="K859" s="615"/>
      <c r="L859" s="615"/>
      <c r="M859" s="615"/>
      <c r="N859" s="615"/>
      <c r="O859" s="615"/>
      <c r="R859" s="615"/>
      <c r="S859" s="615"/>
      <c r="T859" s="615"/>
      <c r="U859" s="615"/>
      <c r="V859" s="615"/>
      <c r="Y859" s="615"/>
      <c r="Z859" s="615"/>
      <c r="AA859" s="615"/>
      <c r="AB859" s="615"/>
      <c r="AC859" s="615"/>
      <c r="AF859" s="615"/>
      <c r="AG859" s="615"/>
      <c r="AH859" s="615"/>
      <c r="AI859" s="615"/>
    </row>
    <row r="860" spans="1:35" s="616" customFormat="1">
      <c r="A860" s="615"/>
      <c r="D860" s="615"/>
      <c r="E860" s="615"/>
      <c r="F860" s="615"/>
      <c r="G860" s="615"/>
      <c r="H860" s="615"/>
      <c r="I860" s="615"/>
      <c r="J860" s="615"/>
      <c r="K860" s="615"/>
      <c r="L860" s="615"/>
      <c r="M860" s="615"/>
      <c r="N860" s="615"/>
      <c r="O860" s="615"/>
      <c r="R860" s="615"/>
      <c r="S860" s="615"/>
      <c r="T860" s="615"/>
      <c r="U860" s="615"/>
      <c r="V860" s="615"/>
      <c r="Y860" s="615"/>
      <c r="Z860" s="615"/>
      <c r="AA860" s="615"/>
      <c r="AB860" s="615"/>
      <c r="AC860" s="615"/>
      <c r="AF860" s="615"/>
      <c r="AG860" s="615"/>
      <c r="AH860" s="615"/>
      <c r="AI860" s="615"/>
    </row>
    <row r="861" spans="1:35" s="616" customFormat="1">
      <c r="A861" s="615"/>
      <c r="D861" s="615"/>
      <c r="E861" s="615"/>
      <c r="F861" s="615"/>
      <c r="G861" s="615"/>
      <c r="H861" s="615"/>
      <c r="I861" s="615"/>
      <c r="J861" s="615"/>
      <c r="K861" s="615"/>
      <c r="L861" s="615"/>
      <c r="M861" s="615"/>
      <c r="N861" s="615"/>
      <c r="O861" s="615"/>
      <c r="R861" s="615"/>
      <c r="S861" s="615"/>
      <c r="T861" s="615"/>
      <c r="U861" s="615"/>
      <c r="V861" s="615"/>
      <c r="Y861" s="615"/>
      <c r="Z861" s="615"/>
      <c r="AA861" s="615"/>
      <c r="AB861" s="615"/>
      <c r="AC861" s="615"/>
      <c r="AF861" s="615"/>
      <c r="AG861" s="615"/>
      <c r="AH861" s="615"/>
      <c r="AI861" s="615"/>
    </row>
    <row r="862" spans="1:35" s="616" customFormat="1">
      <c r="A862" s="615"/>
      <c r="D862" s="615"/>
      <c r="E862" s="615"/>
      <c r="F862" s="615"/>
      <c r="G862" s="615"/>
      <c r="H862" s="615"/>
      <c r="I862" s="615"/>
      <c r="J862" s="615"/>
      <c r="K862" s="615"/>
      <c r="L862" s="615"/>
      <c r="M862" s="615"/>
      <c r="N862" s="615"/>
      <c r="O862" s="615"/>
      <c r="R862" s="615"/>
      <c r="S862" s="615"/>
      <c r="T862" s="615"/>
      <c r="U862" s="615"/>
      <c r="V862" s="615"/>
      <c r="Y862" s="615"/>
      <c r="Z862" s="615"/>
      <c r="AA862" s="615"/>
      <c r="AB862" s="615"/>
      <c r="AC862" s="615"/>
      <c r="AF862" s="615"/>
      <c r="AG862" s="615"/>
      <c r="AH862" s="615"/>
      <c r="AI862" s="615"/>
    </row>
    <row r="863" spans="1:35" s="616" customFormat="1">
      <c r="A863" s="615"/>
      <c r="D863" s="615"/>
      <c r="E863" s="615"/>
      <c r="F863" s="615"/>
      <c r="G863" s="615"/>
      <c r="H863" s="615"/>
      <c r="I863" s="615"/>
      <c r="J863" s="615"/>
      <c r="K863" s="615"/>
      <c r="L863" s="615"/>
      <c r="M863" s="615"/>
      <c r="N863" s="615"/>
      <c r="O863" s="615"/>
      <c r="R863" s="615"/>
      <c r="S863" s="615"/>
      <c r="T863" s="615"/>
      <c r="U863" s="615"/>
      <c r="V863" s="615"/>
      <c r="Y863" s="615"/>
      <c r="Z863" s="615"/>
      <c r="AA863" s="615"/>
      <c r="AB863" s="615"/>
      <c r="AC863" s="615"/>
      <c r="AF863" s="615"/>
      <c r="AG863" s="615"/>
      <c r="AH863" s="615"/>
      <c r="AI863" s="615"/>
    </row>
    <row r="864" spans="1:35" s="616" customFormat="1">
      <c r="A864" s="615"/>
      <c r="D864" s="615"/>
      <c r="E864" s="615"/>
      <c r="F864" s="615"/>
      <c r="G864" s="615"/>
      <c r="H864" s="615"/>
      <c r="I864" s="615"/>
      <c r="J864" s="615"/>
      <c r="K864" s="615"/>
      <c r="L864" s="615"/>
      <c r="M864" s="615"/>
      <c r="N864" s="615"/>
      <c r="O864" s="615"/>
      <c r="R864" s="615"/>
      <c r="S864" s="615"/>
      <c r="T864" s="615"/>
      <c r="U864" s="615"/>
      <c r="V864" s="615"/>
      <c r="Y864" s="615"/>
      <c r="Z864" s="615"/>
      <c r="AA864" s="615"/>
      <c r="AB864" s="615"/>
      <c r="AC864" s="615"/>
      <c r="AF864" s="615"/>
      <c r="AG864" s="615"/>
      <c r="AH864" s="615"/>
      <c r="AI864" s="615"/>
    </row>
    <row r="865" spans="1:35" s="616" customFormat="1">
      <c r="A865" s="615"/>
      <c r="D865" s="615"/>
      <c r="E865" s="615"/>
      <c r="F865" s="615"/>
      <c r="G865" s="615"/>
      <c r="H865" s="615"/>
      <c r="I865" s="615"/>
      <c r="J865" s="615"/>
      <c r="K865" s="615"/>
      <c r="L865" s="615"/>
      <c r="M865" s="615"/>
      <c r="N865" s="615"/>
      <c r="O865" s="615"/>
      <c r="R865" s="615"/>
      <c r="S865" s="615"/>
      <c r="T865" s="615"/>
      <c r="U865" s="615"/>
      <c r="V865" s="615"/>
      <c r="Y865" s="615"/>
      <c r="Z865" s="615"/>
      <c r="AA865" s="615"/>
      <c r="AB865" s="615"/>
      <c r="AC865" s="615"/>
      <c r="AF865" s="615"/>
      <c r="AG865" s="615"/>
      <c r="AH865" s="615"/>
      <c r="AI865" s="615"/>
    </row>
    <row r="866" spans="1:35" s="616" customFormat="1">
      <c r="A866" s="615"/>
      <c r="D866" s="615"/>
      <c r="E866" s="615"/>
      <c r="F866" s="615"/>
      <c r="G866" s="615"/>
      <c r="H866" s="615"/>
      <c r="I866" s="615"/>
      <c r="J866" s="615"/>
      <c r="K866" s="615"/>
      <c r="L866" s="615"/>
      <c r="M866" s="615"/>
      <c r="N866" s="615"/>
      <c r="O866" s="615"/>
      <c r="R866" s="615"/>
      <c r="S866" s="615"/>
      <c r="T866" s="615"/>
      <c r="U866" s="615"/>
      <c r="V866" s="615"/>
      <c r="Y866" s="615"/>
      <c r="Z866" s="615"/>
      <c r="AA866" s="615"/>
      <c r="AB866" s="615"/>
      <c r="AC866" s="615"/>
      <c r="AF866" s="615"/>
      <c r="AG866" s="615"/>
      <c r="AH866" s="615"/>
      <c r="AI866" s="615"/>
    </row>
    <row r="867" spans="1:35" s="616" customFormat="1">
      <c r="A867" s="615"/>
      <c r="D867" s="615"/>
      <c r="E867" s="615"/>
      <c r="F867" s="615"/>
      <c r="G867" s="615"/>
      <c r="H867" s="615"/>
      <c r="I867" s="615"/>
      <c r="J867" s="615"/>
      <c r="K867" s="615"/>
      <c r="L867" s="615"/>
      <c r="M867" s="615"/>
      <c r="N867" s="615"/>
      <c r="O867" s="615"/>
      <c r="R867" s="615"/>
      <c r="S867" s="615"/>
      <c r="T867" s="615"/>
      <c r="U867" s="615"/>
      <c r="V867" s="615"/>
      <c r="Y867" s="615"/>
      <c r="Z867" s="615"/>
      <c r="AA867" s="615"/>
      <c r="AB867" s="615"/>
      <c r="AC867" s="615"/>
      <c r="AF867" s="615"/>
      <c r="AG867" s="615"/>
      <c r="AH867" s="615"/>
      <c r="AI867" s="615"/>
    </row>
    <row r="868" spans="1:35" s="616" customFormat="1">
      <c r="A868" s="615"/>
      <c r="D868" s="615"/>
      <c r="E868" s="615"/>
      <c r="F868" s="615"/>
      <c r="G868" s="615"/>
      <c r="H868" s="615"/>
      <c r="I868" s="615"/>
      <c r="J868" s="615"/>
      <c r="K868" s="615"/>
      <c r="L868" s="615"/>
      <c r="M868" s="615"/>
      <c r="N868" s="615"/>
      <c r="O868" s="615"/>
      <c r="R868" s="615"/>
      <c r="S868" s="615"/>
      <c r="T868" s="615"/>
      <c r="U868" s="615"/>
      <c r="V868" s="615"/>
      <c r="Y868" s="615"/>
      <c r="Z868" s="615"/>
      <c r="AA868" s="615"/>
      <c r="AB868" s="615"/>
      <c r="AC868" s="615"/>
      <c r="AF868" s="615"/>
      <c r="AG868" s="615"/>
      <c r="AH868" s="615"/>
      <c r="AI868" s="615"/>
    </row>
    <row r="869" spans="1:35" s="616" customFormat="1">
      <c r="A869" s="615"/>
      <c r="D869" s="615"/>
      <c r="E869" s="615"/>
      <c r="F869" s="615"/>
      <c r="G869" s="615"/>
      <c r="H869" s="615"/>
      <c r="I869" s="615"/>
      <c r="J869" s="615"/>
      <c r="K869" s="615"/>
      <c r="L869" s="615"/>
      <c r="M869" s="615"/>
      <c r="N869" s="615"/>
      <c r="O869" s="615"/>
      <c r="R869" s="615"/>
      <c r="S869" s="615"/>
      <c r="T869" s="615"/>
      <c r="U869" s="615"/>
      <c r="V869" s="615"/>
      <c r="Y869" s="615"/>
      <c r="Z869" s="615"/>
      <c r="AA869" s="615"/>
      <c r="AB869" s="615"/>
      <c r="AC869" s="615"/>
      <c r="AF869" s="615"/>
      <c r="AG869" s="615"/>
      <c r="AH869" s="615"/>
      <c r="AI869" s="615"/>
    </row>
    <row r="870" spans="1:35" s="616" customFormat="1">
      <c r="A870" s="615"/>
      <c r="D870" s="615"/>
      <c r="E870" s="615"/>
      <c r="F870" s="615"/>
      <c r="G870" s="615"/>
      <c r="H870" s="615"/>
      <c r="I870" s="615"/>
      <c r="J870" s="615"/>
      <c r="K870" s="615"/>
      <c r="L870" s="615"/>
      <c r="M870" s="615"/>
      <c r="N870" s="615"/>
      <c r="O870" s="615"/>
      <c r="R870" s="615"/>
      <c r="S870" s="615"/>
      <c r="T870" s="615"/>
      <c r="U870" s="615"/>
      <c r="V870" s="615"/>
      <c r="Y870" s="615"/>
      <c r="Z870" s="615"/>
      <c r="AA870" s="615"/>
      <c r="AB870" s="615"/>
      <c r="AC870" s="615"/>
      <c r="AF870" s="615"/>
      <c r="AG870" s="615"/>
      <c r="AH870" s="615"/>
      <c r="AI870" s="615"/>
    </row>
    <row r="871" spans="1:35" s="616" customFormat="1">
      <c r="A871" s="615"/>
      <c r="D871" s="615"/>
      <c r="E871" s="615"/>
      <c r="F871" s="615"/>
      <c r="G871" s="615"/>
      <c r="H871" s="615"/>
      <c r="I871" s="615"/>
      <c r="J871" s="615"/>
      <c r="K871" s="615"/>
      <c r="L871" s="615"/>
      <c r="M871" s="615"/>
      <c r="N871" s="615"/>
      <c r="O871" s="615"/>
      <c r="R871" s="615"/>
      <c r="S871" s="615"/>
      <c r="T871" s="615"/>
      <c r="U871" s="615"/>
      <c r="V871" s="615"/>
      <c r="Y871" s="615"/>
      <c r="Z871" s="615"/>
      <c r="AA871" s="615"/>
      <c r="AB871" s="615"/>
      <c r="AC871" s="615"/>
      <c r="AF871" s="615"/>
      <c r="AG871" s="615"/>
      <c r="AH871" s="615"/>
      <c r="AI871" s="615"/>
    </row>
    <row r="872" spans="1:35" s="616" customFormat="1">
      <c r="A872" s="615"/>
      <c r="D872" s="615"/>
      <c r="E872" s="615"/>
      <c r="F872" s="615"/>
      <c r="G872" s="615"/>
      <c r="H872" s="615"/>
      <c r="I872" s="615"/>
      <c r="J872" s="615"/>
      <c r="K872" s="615"/>
      <c r="L872" s="615"/>
      <c r="M872" s="615"/>
      <c r="N872" s="615"/>
      <c r="O872" s="615"/>
      <c r="R872" s="615"/>
      <c r="S872" s="615"/>
      <c r="T872" s="615"/>
      <c r="U872" s="615"/>
      <c r="V872" s="615"/>
      <c r="Y872" s="615"/>
      <c r="Z872" s="615"/>
      <c r="AA872" s="615"/>
      <c r="AB872" s="615"/>
      <c r="AC872" s="615"/>
      <c r="AF872" s="615"/>
      <c r="AG872" s="615"/>
      <c r="AH872" s="615"/>
      <c r="AI872" s="615"/>
    </row>
    <row r="873" spans="1:35" s="616" customFormat="1">
      <c r="A873" s="615"/>
      <c r="D873" s="615"/>
      <c r="E873" s="615"/>
      <c r="F873" s="615"/>
      <c r="G873" s="615"/>
      <c r="H873" s="615"/>
      <c r="I873" s="615"/>
      <c r="J873" s="615"/>
      <c r="K873" s="615"/>
      <c r="L873" s="615"/>
      <c r="M873" s="615"/>
      <c r="N873" s="615"/>
      <c r="O873" s="615"/>
      <c r="R873" s="615"/>
      <c r="S873" s="615"/>
      <c r="T873" s="615"/>
      <c r="U873" s="615"/>
      <c r="V873" s="615"/>
      <c r="Y873" s="615"/>
      <c r="Z873" s="615"/>
      <c r="AA873" s="615"/>
      <c r="AB873" s="615"/>
      <c r="AC873" s="615"/>
      <c r="AF873" s="615"/>
      <c r="AG873" s="615"/>
      <c r="AH873" s="615"/>
      <c r="AI873" s="615"/>
    </row>
    <row r="874" spans="1:35" s="616" customFormat="1">
      <c r="A874" s="615"/>
      <c r="D874" s="615"/>
      <c r="E874" s="615"/>
      <c r="F874" s="615"/>
      <c r="G874" s="615"/>
      <c r="H874" s="615"/>
      <c r="I874" s="615"/>
      <c r="J874" s="615"/>
      <c r="K874" s="615"/>
      <c r="L874" s="615"/>
      <c r="M874" s="615"/>
      <c r="N874" s="615"/>
      <c r="O874" s="615"/>
      <c r="R874" s="615"/>
      <c r="S874" s="615"/>
      <c r="T874" s="615"/>
      <c r="U874" s="615"/>
      <c r="V874" s="615"/>
      <c r="Y874" s="615"/>
      <c r="Z874" s="615"/>
      <c r="AA874" s="615"/>
      <c r="AB874" s="615"/>
      <c r="AC874" s="615"/>
      <c r="AF874" s="615"/>
      <c r="AG874" s="615"/>
      <c r="AH874" s="615"/>
      <c r="AI874" s="615"/>
    </row>
    <row r="875" spans="1:35" s="616" customFormat="1">
      <c r="A875" s="615"/>
      <c r="D875" s="615"/>
      <c r="E875" s="615"/>
      <c r="F875" s="615"/>
      <c r="G875" s="615"/>
      <c r="H875" s="615"/>
      <c r="I875" s="615"/>
      <c r="J875" s="615"/>
      <c r="K875" s="615"/>
      <c r="L875" s="615"/>
      <c r="M875" s="615"/>
      <c r="N875" s="615"/>
      <c r="O875" s="615"/>
      <c r="R875" s="615"/>
      <c r="S875" s="615"/>
      <c r="T875" s="615"/>
      <c r="U875" s="615"/>
      <c r="V875" s="615"/>
      <c r="Y875" s="615"/>
      <c r="Z875" s="615"/>
      <c r="AA875" s="615"/>
      <c r="AB875" s="615"/>
      <c r="AC875" s="615"/>
      <c r="AF875" s="615"/>
      <c r="AG875" s="615"/>
      <c r="AH875" s="615"/>
      <c r="AI875" s="615"/>
    </row>
    <row r="876" spans="1:35" s="616" customFormat="1">
      <c r="A876" s="615"/>
      <c r="D876" s="615"/>
      <c r="E876" s="615"/>
      <c r="F876" s="615"/>
      <c r="G876" s="615"/>
      <c r="H876" s="615"/>
      <c r="I876" s="615"/>
      <c r="J876" s="615"/>
      <c r="K876" s="615"/>
      <c r="L876" s="615"/>
      <c r="M876" s="615"/>
      <c r="N876" s="615"/>
      <c r="O876" s="615"/>
      <c r="R876" s="615"/>
      <c r="S876" s="615"/>
      <c r="T876" s="615"/>
      <c r="U876" s="615"/>
      <c r="V876" s="615"/>
      <c r="Y876" s="615"/>
      <c r="Z876" s="615"/>
      <c r="AA876" s="615"/>
      <c r="AB876" s="615"/>
      <c r="AC876" s="615"/>
      <c r="AF876" s="615"/>
      <c r="AG876" s="615"/>
      <c r="AH876" s="615"/>
      <c r="AI876" s="615"/>
    </row>
    <row r="877" spans="1:35" s="616" customFormat="1">
      <c r="A877" s="615"/>
      <c r="D877" s="615"/>
      <c r="E877" s="615"/>
      <c r="F877" s="615"/>
      <c r="G877" s="615"/>
      <c r="H877" s="615"/>
      <c r="I877" s="615"/>
      <c r="J877" s="615"/>
      <c r="K877" s="615"/>
      <c r="L877" s="615"/>
      <c r="M877" s="615"/>
      <c r="N877" s="615"/>
      <c r="O877" s="615"/>
      <c r="R877" s="615"/>
      <c r="S877" s="615"/>
      <c r="T877" s="615"/>
      <c r="U877" s="615"/>
      <c r="V877" s="615"/>
      <c r="Y877" s="615"/>
      <c r="Z877" s="615"/>
      <c r="AA877" s="615"/>
      <c r="AB877" s="615"/>
      <c r="AC877" s="615"/>
      <c r="AF877" s="615"/>
      <c r="AG877" s="615"/>
      <c r="AH877" s="615"/>
      <c r="AI877" s="615"/>
    </row>
    <row r="878" spans="1:35" s="616" customFormat="1">
      <c r="A878" s="615"/>
      <c r="D878" s="615"/>
      <c r="E878" s="615"/>
      <c r="F878" s="615"/>
      <c r="G878" s="615"/>
      <c r="H878" s="615"/>
      <c r="I878" s="615"/>
      <c r="J878" s="615"/>
      <c r="K878" s="615"/>
      <c r="L878" s="615"/>
      <c r="M878" s="615"/>
      <c r="N878" s="615"/>
      <c r="O878" s="615"/>
      <c r="R878" s="615"/>
      <c r="S878" s="615"/>
      <c r="T878" s="615"/>
      <c r="U878" s="615"/>
      <c r="V878" s="615"/>
      <c r="Y878" s="615"/>
      <c r="Z878" s="615"/>
      <c r="AA878" s="615"/>
      <c r="AB878" s="615"/>
      <c r="AC878" s="615"/>
      <c r="AF878" s="615"/>
      <c r="AG878" s="615"/>
      <c r="AH878" s="615"/>
      <c r="AI878" s="615"/>
    </row>
    <row r="879" spans="1:35" s="616" customFormat="1">
      <c r="A879" s="615"/>
      <c r="D879" s="615"/>
      <c r="E879" s="615"/>
      <c r="F879" s="615"/>
      <c r="G879" s="615"/>
      <c r="H879" s="615"/>
      <c r="I879" s="615"/>
      <c r="J879" s="615"/>
      <c r="K879" s="615"/>
      <c r="L879" s="615"/>
      <c r="M879" s="615"/>
      <c r="N879" s="615"/>
      <c r="O879" s="615"/>
      <c r="R879" s="615"/>
      <c r="S879" s="615"/>
      <c r="T879" s="615"/>
      <c r="U879" s="615"/>
      <c r="V879" s="615"/>
      <c r="Y879" s="615"/>
      <c r="Z879" s="615"/>
      <c r="AA879" s="615"/>
      <c r="AB879" s="615"/>
      <c r="AC879" s="615"/>
      <c r="AF879" s="615"/>
      <c r="AG879" s="615"/>
      <c r="AH879" s="615"/>
      <c r="AI879" s="615"/>
    </row>
    <row r="880" spans="1:35" s="616" customFormat="1">
      <c r="A880" s="615"/>
      <c r="D880" s="615"/>
      <c r="E880" s="615"/>
      <c r="F880" s="615"/>
      <c r="G880" s="615"/>
      <c r="H880" s="615"/>
      <c r="I880" s="615"/>
      <c r="J880" s="615"/>
      <c r="K880" s="615"/>
      <c r="L880" s="615"/>
      <c r="M880" s="615"/>
      <c r="N880" s="615"/>
      <c r="O880" s="615"/>
      <c r="R880" s="615"/>
      <c r="S880" s="615"/>
      <c r="T880" s="615"/>
      <c r="U880" s="615"/>
      <c r="V880" s="615"/>
      <c r="Y880" s="615"/>
      <c r="Z880" s="615"/>
      <c r="AA880" s="615"/>
      <c r="AB880" s="615"/>
      <c r="AC880" s="615"/>
      <c r="AF880" s="615"/>
      <c r="AG880" s="615"/>
      <c r="AH880" s="615"/>
      <c r="AI880" s="615"/>
    </row>
    <row r="881" spans="1:35" s="616" customFormat="1">
      <c r="A881" s="615"/>
      <c r="D881" s="615"/>
      <c r="E881" s="615"/>
      <c r="F881" s="615"/>
      <c r="G881" s="615"/>
      <c r="H881" s="615"/>
      <c r="I881" s="615"/>
      <c r="J881" s="615"/>
      <c r="K881" s="615"/>
      <c r="L881" s="615"/>
      <c r="M881" s="615"/>
      <c r="N881" s="615"/>
      <c r="O881" s="615"/>
      <c r="R881" s="615"/>
      <c r="S881" s="615"/>
      <c r="T881" s="615"/>
      <c r="U881" s="615"/>
      <c r="V881" s="615"/>
      <c r="Y881" s="615"/>
      <c r="Z881" s="615"/>
      <c r="AA881" s="615"/>
      <c r="AB881" s="615"/>
      <c r="AC881" s="615"/>
      <c r="AF881" s="615"/>
      <c r="AG881" s="615"/>
      <c r="AH881" s="615"/>
      <c r="AI881" s="615"/>
    </row>
    <row r="882" spans="1:35" s="616" customFormat="1">
      <c r="A882" s="615"/>
      <c r="D882" s="615"/>
      <c r="E882" s="615"/>
      <c r="F882" s="615"/>
      <c r="G882" s="615"/>
      <c r="H882" s="615"/>
      <c r="I882" s="615"/>
      <c r="J882" s="615"/>
      <c r="K882" s="615"/>
      <c r="L882" s="615"/>
      <c r="M882" s="615"/>
      <c r="N882" s="615"/>
      <c r="O882" s="615"/>
      <c r="R882" s="615"/>
      <c r="S882" s="615"/>
      <c r="T882" s="615"/>
      <c r="U882" s="615"/>
      <c r="V882" s="615"/>
      <c r="Y882" s="615"/>
      <c r="Z882" s="615"/>
      <c r="AA882" s="615"/>
      <c r="AB882" s="615"/>
      <c r="AC882" s="615"/>
      <c r="AF882" s="615"/>
      <c r="AG882" s="615"/>
      <c r="AH882" s="615"/>
      <c r="AI882" s="615"/>
    </row>
    <row r="883" spans="1:35" s="616" customFormat="1">
      <c r="A883" s="615"/>
      <c r="D883" s="615"/>
      <c r="E883" s="615"/>
      <c r="F883" s="615"/>
      <c r="G883" s="615"/>
      <c r="H883" s="615"/>
      <c r="I883" s="615"/>
      <c r="J883" s="615"/>
      <c r="K883" s="615"/>
      <c r="L883" s="615"/>
      <c r="M883" s="615"/>
      <c r="N883" s="615"/>
      <c r="O883" s="615"/>
      <c r="R883" s="615"/>
      <c r="S883" s="615"/>
      <c r="T883" s="615"/>
      <c r="U883" s="615"/>
      <c r="V883" s="615"/>
      <c r="Y883" s="615"/>
      <c r="Z883" s="615"/>
      <c r="AA883" s="615"/>
      <c r="AB883" s="615"/>
      <c r="AC883" s="615"/>
      <c r="AF883" s="615"/>
      <c r="AG883" s="615"/>
      <c r="AH883" s="615"/>
      <c r="AI883" s="615"/>
    </row>
    <row r="884" spans="1:35" s="616" customFormat="1">
      <c r="A884" s="615"/>
      <c r="D884" s="615"/>
      <c r="E884" s="615"/>
      <c r="F884" s="615"/>
      <c r="G884" s="615"/>
      <c r="H884" s="615"/>
      <c r="I884" s="615"/>
      <c r="J884" s="615"/>
      <c r="K884" s="615"/>
      <c r="L884" s="615"/>
      <c r="M884" s="615"/>
      <c r="N884" s="615"/>
      <c r="O884" s="615"/>
      <c r="R884" s="615"/>
      <c r="S884" s="615"/>
      <c r="T884" s="615"/>
      <c r="U884" s="615"/>
      <c r="V884" s="615"/>
      <c r="Y884" s="615"/>
      <c r="Z884" s="615"/>
      <c r="AA884" s="615"/>
      <c r="AB884" s="615"/>
      <c r="AC884" s="615"/>
      <c r="AF884" s="615"/>
      <c r="AG884" s="615"/>
      <c r="AH884" s="615"/>
      <c r="AI884" s="615"/>
    </row>
    <row r="885" spans="1:35" s="616" customFormat="1">
      <c r="A885" s="615"/>
      <c r="D885" s="615"/>
      <c r="E885" s="615"/>
      <c r="F885" s="615"/>
      <c r="G885" s="615"/>
      <c r="H885" s="615"/>
      <c r="I885" s="615"/>
      <c r="J885" s="615"/>
      <c r="K885" s="615"/>
      <c r="L885" s="615"/>
      <c r="M885" s="615"/>
      <c r="N885" s="615"/>
      <c r="O885" s="615"/>
      <c r="R885" s="615"/>
      <c r="S885" s="615"/>
      <c r="T885" s="615"/>
      <c r="U885" s="615"/>
      <c r="V885" s="615"/>
      <c r="Y885" s="615"/>
      <c r="Z885" s="615"/>
      <c r="AA885" s="615"/>
      <c r="AB885" s="615"/>
      <c r="AC885" s="615"/>
      <c r="AF885" s="615"/>
      <c r="AG885" s="615"/>
      <c r="AH885" s="615"/>
      <c r="AI885" s="615"/>
    </row>
    <row r="886" spans="1:35" s="616" customFormat="1">
      <c r="A886" s="615"/>
      <c r="D886" s="615"/>
      <c r="E886" s="615"/>
      <c r="F886" s="615"/>
      <c r="G886" s="615"/>
      <c r="H886" s="615"/>
      <c r="I886" s="615"/>
      <c r="J886" s="615"/>
      <c r="K886" s="615"/>
      <c r="L886" s="615"/>
      <c r="M886" s="615"/>
      <c r="N886" s="615"/>
      <c r="O886" s="615"/>
      <c r="R886" s="615"/>
      <c r="S886" s="615"/>
      <c r="T886" s="615"/>
      <c r="U886" s="615"/>
      <c r="V886" s="615"/>
      <c r="Y886" s="615"/>
      <c r="Z886" s="615"/>
      <c r="AA886" s="615"/>
      <c r="AB886" s="615"/>
      <c r="AC886" s="615"/>
      <c r="AF886" s="615"/>
      <c r="AG886" s="615"/>
      <c r="AH886" s="615"/>
      <c r="AI886" s="615"/>
    </row>
    <row r="887" spans="1:35" s="616" customFormat="1">
      <c r="A887" s="615"/>
      <c r="D887" s="615"/>
      <c r="E887" s="615"/>
      <c r="F887" s="615"/>
      <c r="G887" s="615"/>
      <c r="H887" s="615"/>
      <c r="I887" s="615"/>
      <c r="J887" s="615"/>
      <c r="K887" s="615"/>
      <c r="L887" s="615"/>
      <c r="M887" s="615"/>
      <c r="N887" s="615"/>
      <c r="O887" s="615"/>
      <c r="R887" s="615"/>
      <c r="S887" s="615"/>
      <c r="T887" s="615"/>
      <c r="U887" s="615"/>
      <c r="V887" s="615"/>
      <c r="Y887" s="615"/>
      <c r="Z887" s="615"/>
      <c r="AA887" s="615"/>
      <c r="AB887" s="615"/>
      <c r="AC887" s="615"/>
      <c r="AF887" s="615"/>
      <c r="AG887" s="615"/>
      <c r="AH887" s="615"/>
      <c r="AI887" s="615"/>
    </row>
    <row r="888" spans="1:35" s="616" customFormat="1">
      <c r="A888" s="615"/>
      <c r="D888" s="615"/>
      <c r="E888" s="615"/>
      <c r="F888" s="615"/>
      <c r="G888" s="615"/>
      <c r="H888" s="615"/>
      <c r="I888" s="615"/>
      <c r="J888" s="615"/>
      <c r="K888" s="615"/>
      <c r="L888" s="615"/>
      <c r="M888" s="615"/>
      <c r="N888" s="615"/>
      <c r="O888" s="615"/>
      <c r="R888" s="615"/>
      <c r="S888" s="615"/>
      <c r="T888" s="615"/>
      <c r="U888" s="615"/>
      <c r="V888" s="615"/>
      <c r="Y888" s="615"/>
      <c r="Z888" s="615"/>
      <c r="AA888" s="615"/>
      <c r="AB888" s="615"/>
      <c r="AC888" s="615"/>
      <c r="AF888" s="615"/>
      <c r="AG888" s="615"/>
      <c r="AH888" s="615"/>
      <c r="AI888" s="615"/>
    </row>
    <row r="889" spans="1:35" s="616" customFormat="1">
      <c r="A889" s="615"/>
      <c r="D889" s="615"/>
      <c r="E889" s="615"/>
      <c r="F889" s="615"/>
      <c r="G889" s="615"/>
      <c r="H889" s="615"/>
      <c r="I889" s="615"/>
      <c r="J889" s="615"/>
      <c r="K889" s="615"/>
      <c r="L889" s="615"/>
      <c r="M889" s="615"/>
      <c r="N889" s="615"/>
      <c r="O889" s="615"/>
      <c r="R889" s="615"/>
      <c r="S889" s="615"/>
      <c r="T889" s="615"/>
      <c r="U889" s="615"/>
      <c r="V889" s="615"/>
      <c r="Y889" s="615"/>
      <c r="Z889" s="615"/>
      <c r="AA889" s="615"/>
      <c r="AB889" s="615"/>
      <c r="AC889" s="615"/>
      <c r="AF889" s="615"/>
      <c r="AG889" s="615"/>
      <c r="AH889" s="615"/>
      <c r="AI889" s="615"/>
    </row>
    <row r="890" spans="1:35" s="616" customFormat="1">
      <c r="A890" s="615"/>
      <c r="D890" s="615"/>
      <c r="E890" s="615"/>
      <c r="F890" s="615"/>
      <c r="G890" s="615"/>
      <c r="H890" s="615"/>
      <c r="I890" s="615"/>
      <c r="J890" s="615"/>
      <c r="K890" s="615"/>
      <c r="L890" s="615"/>
      <c r="M890" s="615"/>
      <c r="N890" s="615"/>
      <c r="O890" s="615"/>
      <c r="R890" s="615"/>
      <c r="S890" s="615"/>
      <c r="T890" s="615"/>
      <c r="U890" s="615"/>
      <c r="V890" s="615"/>
      <c r="Y890" s="615"/>
      <c r="Z890" s="615"/>
      <c r="AA890" s="615"/>
      <c r="AB890" s="615"/>
      <c r="AC890" s="615"/>
      <c r="AF890" s="615"/>
      <c r="AG890" s="615"/>
      <c r="AH890" s="615"/>
      <c r="AI890" s="615"/>
    </row>
    <row r="891" spans="1:35" s="616" customFormat="1">
      <c r="A891" s="615"/>
      <c r="D891" s="615"/>
      <c r="E891" s="615"/>
      <c r="F891" s="615"/>
      <c r="G891" s="615"/>
      <c r="H891" s="615"/>
      <c r="I891" s="615"/>
      <c r="J891" s="615"/>
      <c r="K891" s="615"/>
      <c r="L891" s="615"/>
      <c r="M891" s="615"/>
      <c r="N891" s="615"/>
      <c r="O891" s="615"/>
      <c r="R891" s="615"/>
      <c r="S891" s="615"/>
      <c r="T891" s="615"/>
      <c r="U891" s="615"/>
      <c r="V891" s="615"/>
      <c r="Y891" s="615"/>
      <c r="Z891" s="615"/>
      <c r="AA891" s="615"/>
      <c r="AB891" s="615"/>
      <c r="AC891" s="615"/>
      <c r="AF891" s="615"/>
      <c r="AG891" s="615"/>
      <c r="AH891" s="615"/>
      <c r="AI891" s="615"/>
    </row>
    <row r="892" spans="1:35" s="616" customFormat="1">
      <c r="A892" s="615"/>
      <c r="D892" s="615"/>
      <c r="E892" s="615"/>
      <c r="F892" s="615"/>
      <c r="G892" s="615"/>
      <c r="H892" s="615"/>
      <c r="I892" s="615"/>
      <c r="J892" s="615"/>
      <c r="K892" s="615"/>
      <c r="L892" s="615"/>
      <c r="M892" s="615"/>
      <c r="N892" s="615"/>
      <c r="O892" s="615"/>
      <c r="R892" s="615"/>
      <c r="S892" s="615"/>
      <c r="T892" s="615"/>
      <c r="U892" s="615"/>
      <c r="V892" s="615"/>
      <c r="Y892" s="615"/>
      <c r="Z892" s="615"/>
      <c r="AA892" s="615"/>
      <c r="AB892" s="615"/>
      <c r="AC892" s="615"/>
      <c r="AF892" s="615"/>
      <c r="AG892" s="615"/>
      <c r="AH892" s="615"/>
      <c r="AI892" s="615"/>
    </row>
    <row r="893" spans="1:35" s="616" customFormat="1">
      <c r="A893" s="615"/>
      <c r="D893" s="615"/>
      <c r="E893" s="615"/>
      <c r="F893" s="615"/>
      <c r="G893" s="615"/>
      <c r="H893" s="615"/>
      <c r="I893" s="615"/>
      <c r="J893" s="615"/>
      <c r="K893" s="615"/>
      <c r="L893" s="615"/>
      <c r="M893" s="615"/>
      <c r="N893" s="615"/>
      <c r="O893" s="615"/>
      <c r="R893" s="615"/>
      <c r="S893" s="615"/>
      <c r="T893" s="615"/>
      <c r="U893" s="615"/>
      <c r="V893" s="615"/>
      <c r="Y893" s="615"/>
      <c r="Z893" s="615"/>
      <c r="AA893" s="615"/>
      <c r="AB893" s="615"/>
      <c r="AC893" s="615"/>
      <c r="AF893" s="615"/>
      <c r="AG893" s="615"/>
      <c r="AH893" s="615"/>
      <c r="AI893" s="615"/>
    </row>
    <row r="894" spans="1:35" s="616" customFormat="1">
      <c r="A894" s="615"/>
      <c r="D894" s="615"/>
      <c r="E894" s="615"/>
      <c r="F894" s="615"/>
      <c r="G894" s="615"/>
      <c r="H894" s="615"/>
      <c r="I894" s="615"/>
      <c r="J894" s="615"/>
      <c r="K894" s="615"/>
      <c r="L894" s="615"/>
      <c r="M894" s="615"/>
      <c r="N894" s="615"/>
      <c r="O894" s="615"/>
      <c r="R894" s="615"/>
      <c r="S894" s="615"/>
      <c r="T894" s="615"/>
      <c r="U894" s="615"/>
      <c r="V894" s="615"/>
      <c r="Y894" s="615"/>
      <c r="Z894" s="615"/>
      <c r="AA894" s="615"/>
      <c r="AB894" s="615"/>
      <c r="AC894" s="615"/>
      <c r="AF894" s="615"/>
      <c r="AG894" s="615"/>
      <c r="AH894" s="615"/>
      <c r="AI894" s="615"/>
    </row>
    <row r="895" spans="1:35" s="616" customFormat="1">
      <c r="A895" s="615"/>
      <c r="D895" s="615"/>
      <c r="E895" s="615"/>
      <c r="F895" s="615"/>
      <c r="G895" s="615"/>
      <c r="H895" s="615"/>
      <c r="I895" s="615"/>
      <c r="J895" s="615"/>
      <c r="K895" s="615"/>
      <c r="L895" s="615"/>
      <c r="M895" s="615"/>
      <c r="N895" s="615"/>
      <c r="O895" s="615"/>
      <c r="R895" s="615"/>
      <c r="S895" s="615"/>
      <c r="T895" s="615"/>
      <c r="U895" s="615"/>
      <c r="V895" s="615"/>
      <c r="Y895" s="615"/>
      <c r="Z895" s="615"/>
      <c r="AA895" s="615"/>
      <c r="AB895" s="615"/>
      <c r="AC895" s="615"/>
      <c r="AF895" s="615"/>
      <c r="AG895" s="615"/>
      <c r="AH895" s="615"/>
      <c r="AI895" s="615"/>
    </row>
    <row r="896" spans="1:35" s="616" customFormat="1">
      <c r="A896" s="615"/>
      <c r="D896" s="615"/>
      <c r="E896" s="615"/>
      <c r="F896" s="615"/>
      <c r="G896" s="615"/>
      <c r="H896" s="615"/>
      <c r="I896" s="615"/>
      <c r="J896" s="615"/>
      <c r="K896" s="615"/>
      <c r="L896" s="615"/>
      <c r="M896" s="615"/>
      <c r="N896" s="615"/>
      <c r="O896" s="615"/>
      <c r="R896" s="615"/>
      <c r="S896" s="615"/>
      <c r="T896" s="615"/>
      <c r="U896" s="615"/>
      <c r="V896" s="615"/>
      <c r="Y896" s="615"/>
      <c r="Z896" s="615"/>
      <c r="AA896" s="615"/>
      <c r="AB896" s="615"/>
      <c r="AC896" s="615"/>
      <c r="AF896" s="615"/>
      <c r="AG896" s="615"/>
      <c r="AH896" s="615"/>
      <c r="AI896" s="615"/>
    </row>
    <row r="897" spans="1:35" s="616" customFormat="1">
      <c r="A897" s="615"/>
      <c r="D897" s="615"/>
      <c r="E897" s="615"/>
      <c r="F897" s="615"/>
      <c r="G897" s="615"/>
      <c r="H897" s="615"/>
      <c r="I897" s="615"/>
      <c r="J897" s="615"/>
      <c r="K897" s="615"/>
      <c r="L897" s="615"/>
      <c r="M897" s="615"/>
      <c r="N897" s="615"/>
      <c r="O897" s="615"/>
      <c r="R897" s="615"/>
      <c r="S897" s="615"/>
      <c r="T897" s="615"/>
      <c r="U897" s="615"/>
      <c r="V897" s="615"/>
      <c r="Y897" s="615"/>
      <c r="Z897" s="615"/>
      <c r="AA897" s="615"/>
      <c r="AB897" s="615"/>
      <c r="AC897" s="615"/>
      <c r="AF897" s="615"/>
      <c r="AG897" s="615"/>
      <c r="AH897" s="615"/>
      <c r="AI897" s="615"/>
    </row>
    <row r="898" spans="1:35" s="616" customFormat="1">
      <c r="A898" s="615"/>
      <c r="D898" s="615"/>
      <c r="E898" s="615"/>
      <c r="F898" s="615"/>
      <c r="G898" s="615"/>
      <c r="H898" s="615"/>
      <c r="I898" s="615"/>
      <c r="J898" s="615"/>
      <c r="K898" s="615"/>
      <c r="L898" s="615"/>
      <c r="M898" s="615"/>
      <c r="N898" s="615"/>
      <c r="O898" s="615"/>
      <c r="R898" s="615"/>
      <c r="S898" s="615"/>
      <c r="T898" s="615"/>
      <c r="U898" s="615"/>
      <c r="V898" s="615"/>
      <c r="Y898" s="615"/>
      <c r="Z898" s="615"/>
      <c r="AA898" s="615"/>
      <c r="AB898" s="615"/>
      <c r="AC898" s="615"/>
      <c r="AF898" s="615"/>
      <c r="AG898" s="615"/>
      <c r="AH898" s="615"/>
      <c r="AI898" s="615"/>
    </row>
    <row r="899" spans="1:35" s="616" customFormat="1">
      <c r="A899" s="615"/>
      <c r="D899" s="615"/>
      <c r="E899" s="615"/>
      <c r="F899" s="615"/>
      <c r="G899" s="615"/>
      <c r="H899" s="615"/>
      <c r="I899" s="615"/>
      <c r="J899" s="615"/>
      <c r="K899" s="615"/>
      <c r="L899" s="615"/>
      <c r="M899" s="615"/>
      <c r="N899" s="615"/>
      <c r="O899" s="615"/>
      <c r="R899" s="615"/>
      <c r="S899" s="615"/>
      <c r="T899" s="615"/>
      <c r="U899" s="615"/>
      <c r="V899" s="615"/>
      <c r="Y899" s="615"/>
      <c r="Z899" s="615"/>
      <c r="AA899" s="615"/>
      <c r="AB899" s="615"/>
      <c r="AC899" s="615"/>
      <c r="AF899" s="615"/>
      <c r="AG899" s="615"/>
      <c r="AH899" s="615"/>
      <c r="AI899" s="615"/>
    </row>
    <row r="900" spans="1:35" s="616" customFormat="1">
      <c r="A900" s="615"/>
      <c r="D900" s="615"/>
      <c r="E900" s="615"/>
      <c r="F900" s="615"/>
      <c r="G900" s="615"/>
      <c r="H900" s="615"/>
      <c r="I900" s="615"/>
      <c r="J900" s="615"/>
      <c r="K900" s="615"/>
      <c r="L900" s="615"/>
      <c r="M900" s="615"/>
      <c r="N900" s="615"/>
      <c r="O900" s="615"/>
      <c r="R900" s="615"/>
      <c r="S900" s="615"/>
      <c r="T900" s="615"/>
      <c r="U900" s="615"/>
      <c r="V900" s="615"/>
      <c r="Y900" s="615"/>
      <c r="Z900" s="615"/>
      <c r="AA900" s="615"/>
      <c r="AB900" s="615"/>
      <c r="AC900" s="615"/>
      <c r="AF900" s="615"/>
      <c r="AG900" s="615"/>
      <c r="AH900" s="615"/>
      <c r="AI900" s="615"/>
    </row>
    <row r="901" spans="1:35" s="616" customFormat="1">
      <c r="A901" s="615"/>
      <c r="D901" s="615"/>
      <c r="E901" s="615"/>
      <c r="F901" s="615"/>
      <c r="G901" s="615"/>
      <c r="H901" s="615"/>
      <c r="I901" s="615"/>
      <c r="J901" s="615"/>
      <c r="K901" s="615"/>
      <c r="L901" s="615"/>
      <c r="M901" s="615"/>
      <c r="N901" s="615"/>
      <c r="O901" s="615"/>
      <c r="R901" s="615"/>
      <c r="S901" s="615"/>
      <c r="T901" s="615"/>
      <c r="U901" s="615"/>
      <c r="V901" s="615"/>
      <c r="Y901" s="615"/>
      <c r="Z901" s="615"/>
      <c r="AA901" s="615"/>
      <c r="AB901" s="615"/>
      <c r="AC901" s="615"/>
      <c r="AF901" s="615"/>
      <c r="AG901" s="615"/>
      <c r="AH901" s="615"/>
      <c r="AI901" s="615"/>
    </row>
    <row r="902" spans="1:35" s="616" customFormat="1">
      <c r="A902" s="615"/>
      <c r="D902" s="615"/>
      <c r="E902" s="615"/>
      <c r="F902" s="615"/>
      <c r="G902" s="615"/>
      <c r="H902" s="615"/>
      <c r="I902" s="615"/>
      <c r="J902" s="615"/>
      <c r="K902" s="615"/>
      <c r="L902" s="615"/>
      <c r="M902" s="615"/>
      <c r="N902" s="615"/>
      <c r="O902" s="615"/>
      <c r="R902" s="615"/>
      <c r="S902" s="615"/>
      <c r="T902" s="615"/>
      <c r="U902" s="615"/>
      <c r="V902" s="615"/>
      <c r="Y902" s="615"/>
      <c r="Z902" s="615"/>
      <c r="AA902" s="615"/>
      <c r="AB902" s="615"/>
      <c r="AC902" s="615"/>
      <c r="AF902" s="615"/>
      <c r="AG902" s="615"/>
      <c r="AH902" s="615"/>
      <c r="AI902" s="615"/>
    </row>
    <row r="903" spans="1:35" s="616" customFormat="1">
      <c r="A903" s="615"/>
      <c r="D903" s="615"/>
      <c r="E903" s="615"/>
      <c r="F903" s="615"/>
      <c r="G903" s="615"/>
      <c r="H903" s="615"/>
      <c r="I903" s="615"/>
      <c r="J903" s="615"/>
      <c r="K903" s="615"/>
      <c r="L903" s="615"/>
      <c r="M903" s="615"/>
      <c r="N903" s="615"/>
      <c r="O903" s="615"/>
      <c r="R903" s="615"/>
      <c r="S903" s="615"/>
      <c r="T903" s="615"/>
      <c r="U903" s="615"/>
      <c r="V903" s="615"/>
      <c r="Y903" s="615"/>
      <c r="Z903" s="615"/>
      <c r="AA903" s="615"/>
      <c r="AB903" s="615"/>
      <c r="AC903" s="615"/>
      <c r="AF903" s="615"/>
      <c r="AG903" s="615"/>
      <c r="AH903" s="615"/>
      <c r="AI903" s="615"/>
    </row>
    <row r="904" spans="1:35" s="616" customFormat="1">
      <c r="A904" s="615"/>
      <c r="D904" s="615"/>
      <c r="E904" s="615"/>
      <c r="F904" s="615"/>
      <c r="G904" s="615"/>
      <c r="H904" s="615"/>
      <c r="I904" s="615"/>
      <c r="J904" s="615"/>
      <c r="K904" s="615"/>
      <c r="L904" s="615"/>
      <c r="M904" s="615"/>
      <c r="N904" s="615"/>
      <c r="O904" s="615"/>
      <c r="R904" s="615"/>
      <c r="S904" s="615"/>
      <c r="T904" s="615"/>
      <c r="U904" s="615"/>
      <c r="V904" s="615"/>
      <c r="Y904" s="615"/>
      <c r="Z904" s="615"/>
      <c r="AA904" s="615"/>
      <c r="AB904" s="615"/>
      <c r="AC904" s="615"/>
      <c r="AF904" s="615"/>
      <c r="AG904" s="615"/>
      <c r="AH904" s="615"/>
      <c r="AI904" s="615"/>
    </row>
    <row r="905" spans="1:35" s="616" customFormat="1">
      <c r="A905" s="615"/>
      <c r="D905" s="615"/>
      <c r="E905" s="615"/>
      <c r="F905" s="615"/>
      <c r="G905" s="615"/>
      <c r="H905" s="615"/>
      <c r="I905" s="615"/>
      <c r="J905" s="615"/>
      <c r="K905" s="615"/>
      <c r="L905" s="615"/>
      <c r="M905" s="615"/>
      <c r="N905" s="615"/>
      <c r="O905" s="615"/>
      <c r="R905" s="615"/>
      <c r="S905" s="615"/>
      <c r="T905" s="615"/>
      <c r="U905" s="615"/>
      <c r="V905" s="615"/>
      <c r="Y905" s="615"/>
      <c r="Z905" s="615"/>
      <c r="AA905" s="615"/>
      <c r="AB905" s="615"/>
      <c r="AC905" s="615"/>
      <c r="AF905" s="615"/>
      <c r="AG905" s="615"/>
      <c r="AH905" s="615"/>
      <c r="AI905" s="615"/>
    </row>
    <row r="906" spans="1:35" s="616" customFormat="1">
      <c r="A906" s="615"/>
      <c r="D906" s="615"/>
      <c r="E906" s="615"/>
      <c r="F906" s="615"/>
      <c r="G906" s="615"/>
      <c r="H906" s="615"/>
      <c r="I906" s="615"/>
      <c r="J906" s="615"/>
      <c r="K906" s="615"/>
      <c r="L906" s="615"/>
      <c r="M906" s="615"/>
      <c r="N906" s="615"/>
      <c r="O906" s="615"/>
      <c r="R906" s="615"/>
      <c r="S906" s="615"/>
      <c r="T906" s="615"/>
      <c r="U906" s="615"/>
      <c r="V906" s="615"/>
      <c r="Y906" s="615"/>
      <c r="Z906" s="615"/>
      <c r="AA906" s="615"/>
      <c r="AB906" s="615"/>
      <c r="AC906" s="615"/>
      <c r="AF906" s="615"/>
      <c r="AG906" s="615"/>
      <c r="AH906" s="615"/>
      <c r="AI906" s="615"/>
    </row>
    <row r="907" spans="1:35" s="616" customFormat="1">
      <c r="A907" s="615"/>
      <c r="D907" s="615"/>
      <c r="E907" s="615"/>
      <c r="F907" s="615"/>
      <c r="G907" s="615"/>
      <c r="H907" s="615"/>
      <c r="I907" s="615"/>
      <c r="J907" s="615"/>
      <c r="K907" s="615"/>
      <c r="L907" s="615"/>
      <c r="M907" s="615"/>
      <c r="N907" s="615"/>
      <c r="O907" s="615"/>
      <c r="R907" s="615"/>
      <c r="S907" s="615"/>
      <c r="T907" s="615"/>
      <c r="U907" s="615"/>
      <c r="V907" s="615"/>
      <c r="Y907" s="615"/>
      <c r="Z907" s="615"/>
      <c r="AA907" s="615"/>
      <c r="AB907" s="615"/>
      <c r="AC907" s="615"/>
      <c r="AF907" s="615"/>
      <c r="AG907" s="615"/>
      <c r="AH907" s="615"/>
      <c r="AI907" s="615"/>
    </row>
    <row r="908" spans="1:35" s="616" customFormat="1">
      <c r="A908" s="615"/>
      <c r="D908" s="615"/>
      <c r="E908" s="615"/>
      <c r="F908" s="615"/>
      <c r="G908" s="615"/>
      <c r="H908" s="615"/>
      <c r="I908" s="615"/>
      <c r="J908" s="615"/>
      <c r="K908" s="615"/>
      <c r="L908" s="615"/>
      <c r="M908" s="615"/>
      <c r="N908" s="615"/>
      <c r="O908" s="615"/>
      <c r="R908" s="615"/>
      <c r="S908" s="615"/>
      <c r="T908" s="615"/>
      <c r="U908" s="615"/>
      <c r="V908" s="615"/>
      <c r="Y908" s="615"/>
      <c r="Z908" s="615"/>
      <c r="AA908" s="615"/>
      <c r="AB908" s="615"/>
      <c r="AC908" s="615"/>
      <c r="AF908" s="615"/>
      <c r="AG908" s="615"/>
      <c r="AH908" s="615"/>
      <c r="AI908" s="615"/>
    </row>
    <row r="909" spans="1:35" s="616" customFormat="1">
      <c r="A909" s="615"/>
      <c r="D909" s="615"/>
      <c r="E909" s="615"/>
      <c r="F909" s="615"/>
      <c r="G909" s="615"/>
      <c r="H909" s="615"/>
      <c r="I909" s="615"/>
      <c r="J909" s="615"/>
      <c r="K909" s="615"/>
      <c r="L909" s="615"/>
      <c r="M909" s="615"/>
      <c r="N909" s="615"/>
      <c r="O909" s="615"/>
      <c r="R909" s="615"/>
      <c r="S909" s="615"/>
      <c r="T909" s="615"/>
      <c r="U909" s="615"/>
      <c r="V909" s="615"/>
      <c r="Y909" s="615"/>
      <c r="Z909" s="615"/>
      <c r="AA909" s="615"/>
      <c r="AB909" s="615"/>
      <c r="AC909" s="615"/>
      <c r="AF909" s="615"/>
      <c r="AG909" s="615"/>
      <c r="AH909" s="615"/>
      <c r="AI909" s="615"/>
    </row>
    <row r="910" spans="1:35" s="616" customFormat="1">
      <c r="A910" s="615"/>
      <c r="D910" s="615"/>
      <c r="E910" s="615"/>
      <c r="F910" s="615"/>
      <c r="G910" s="615"/>
      <c r="H910" s="615"/>
      <c r="I910" s="615"/>
      <c r="J910" s="615"/>
      <c r="K910" s="615"/>
      <c r="L910" s="615"/>
      <c r="M910" s="615"/>
      <c r="N910" s="615"/>
      <c r="O910" s="615"/>
      <c r="R910" s="615"/>
      <c r="S910" s="615"/>
      <c r="T910" s="615"/>
      <c r="U910" s="615"/>
      <c r="V910" s="615"/>
      <c r="Y910" s="615"/>
      <c r="Z910" s="615"/>
      <c r="AA910" s="615"/>
      <c r="AB910" s="615"/>
      <c r="AC910" s="615"/>
      <c r="AF910" s="615"/>
      <c r="AG910" s="615"/>
      <c r="AH910" s="615"/>
      <c r="AI910" s="615"/>
    </row>
    <row r="911" spans="1:35" s="616" customFormat="1">
      <c r="A911" s="615"/>
      <c r="D911" s="615"/>
      <c r="E911" s="615"/>
      <c r="F911" s="615"/>
      <c r="G911" s="615"/>
      <c r="H911" s="615"/>
      <c r="I911" s="615"/>
      <c r="J911" s="615"/>
      <c r="K911" s="615"/>
      <c r="L911" s="615"/>
      <c r="M911" s="615"/>
      <c r="N911" s="615"/>
      <c r="O911" s="615"/>
      <c r="R911" s="615"/>
      <c r="S911" s="615"/>
      <c r="T911" s="615"/>
      <c r="U911" s="615"/>
      <c r="V911" s="615"/>
      <c r="Y911" s="615"/>
      <c r="Z911" s="615"/>
      <c r="AA911" s="615"/>
      <c r="AB911" s="615"/>
      <c r="AC911" s="615"/>
      <c r="AF911" s="615"/>
      <c r="AG911" s="615"/>
      <c r="AH911" s="615"/>
      <c r="AI911" s="615"/>
    </row>
    <row r="912" spans="1:35" s="616" customFormat="1">
      <c r="A912" s="615"/>
      <c r="D912" s="615"/>
      <c r="E912" s="615"/>
      <c r="F912" s="615"/>
      <c r="G912" s="615"/>
      <c r="H912" s="615"/>
      <c r="I912" s="615"/>
      <c r="J912" s="615"/>
      <c r="K912" s="615"/>
      <c r="L912" s="615"/>
      <c r="M912" s="615"/>
      <c r="N912" s="615"/>
      <c r="O912" s="615"/>
      <c r="R912" s="615"/>
      <c r="S912" s="615"/>
      <c r="T912" s="615"/>
      <c r="U912" s="615"/>
      <c r="V912" s="615"/>
      <c r="Y912" s="615"/>
      <c r="Z912" s="615"/>
      <c r="AA912" s="615"/>
      <c r="AB912" s="615"/>
      <c r="AC912" s="615"/>
      <c r="AF912" s="615"/>
      <c r="AG912" s="615"/>
      <c r="AH912" s="615"/>
      <c r="AI912" s="615"/>
    </row>
    <row r="913" spans="1:35" s="616" customFormat="1">
      <c r="A913" s="615"/>
      <c r="D913" s="615"/>
      <c r="E913" s="615"/>
      <c r="F913" s="615"/>
      <c r="G913" s="615"/>
      <c r="H913" s="615"/>
      <c r="I913" s="615"/>
      <c r="J913" s="615"/>
      <c r="K913" s="615"/>
      <c r="L913" s="615"/>
      <c r="M913" s="615"/>
      <c r="N913" s="615"/>
      <c r="O913" s="615"/>
      <c r="R913" s="615"/>
      <c r="S913" s="615"/>
      <c r="T913" s="615"/>
      <c r="U913" s="615"/>
      <c r="V913" s="615"/>
      <c r="Y913" s="615"/>
      <c r="Z913" s="615"/>
      <c r="AA913" s="615"/>
      <c r="AB913" s="615"/>
      <c r="AC913" s="615"/>
      <c r="AF913" s="615"/>
      <c r="AG913" s="615"/>
      <c r="AH913" s="615"/>
      <c r="AI913" s="615"/>
    </row>
    <row r="914" spans="1:35" s="616" customFormat="1">
      <c r="A914" s="615"/>
      <c r="D914" s="615"/>
      <c r="E914" s="615"/>
      <c r="F914" s="615"/>
      <c r="G914" s="615"/>
      <c r="H914" s="615"/>
      <c r="I914" s="615"/>
      <c r="J914" s="615"/>
      <c r="K914" s="615"/>
      <c r="L914" s="615"/>
      <c r="M914" s="615"/>
      <c r="N914" s="615"/>
      <c r="O914" s="615"/>
      <c r="R914" s="615"/>
      <c r="S914" s="615"/>
      <c r="T914" s="615"/>
      <c r="U914" s="615"/>
      <c r="V914" s="615"/>
      <c r="Y914" s="615"/>
      <c r="Z914" s="615"/>
      <c r="AA914" s="615"/>
      <c r="AB914" s="615"/>
      <c r="AC914" s="615"/>
      <c r="AF914" s="615"/>
      <c r="AG914" s="615"/>
      <c r="AH914" s="615"/>
      <c r="AI914" s="615"/>
    </row>
    <row r="915" spans="1:35" s="616" customFormat="1">
      <c r="A915" s="615"/>
      <c r="D915" s="615"/>
      <c r="E915" s="615"/>
      <c r="F915" s="615"/>
      <c r="G915" s="615"/>
      <c r="H915" s="615"/>
      <c r="I915" s="615"/>
      <c r="J915" s="615"/>
      <c r="K915" s="615"/>
      <c r="L915" s="615"/>
      <c r="M915" s="615"/>
      <c r="N915" s="615"/>
      <c r="O915" s="615"/>
      <c r="R915" s="615"/>
      <c r="S915" s="615"/>
      <c r="T915" s="615"/>
      <c r="U915" s="615"/>
      <c r="V915" s="615"/>
      <c r="Y915" s="615"/>
      <c r="Z915" s="615"/>
      <c r="AA915" s="615"/>
      <c r="AB915" s="615"/>
      <c r="AC915" s="615"/>
      <c r="AF915" s="615"/>
      <c r="AG915" s="615"/>
      <c r="AH915" s="615"/>
      <c r="AI915" s="615"/>
    </row>
    <row r="916" spans="1:35" s="616" customFormat="1">
      <c r="A916" s="615"/>
      <c r="D916" s="615"/>
      <c r="E916" s="615"/>
      <c r="F916" s="615"/>
      <c r="G916" s="615"/>
      <c r="H916" s="615"/>
      <c r="I916" s="615"/>
      <c r="J916" s="615"/>
      <c r="K916" s="615"/>
      <c r="L916" s="615"/>
      <c r="M916" s="615"/>
      <c r="N916" s="615"/>
      <c r="O916" s="615"/>
      <c r="R916" s="615"/>
      <c r="S916" s="615"/>
      <c r="T916" s="615"/>
      <c r="U916" s="615"/>
      <c r="V916" s="615"/>
      <c r="Y916" s="615"/>
      <c r="Z916" s="615"/>
      <c r="AA916" s="615"/>
      <c r="AB916" s="615"/>
      <c r="AC916" s="615"/>
      <c r="AF916" s="615"/>
      <c r="AG916" s="615"/>
      <c r="AH916" s="615"/>
      <c r="AI916" s="615"/>
    </row>
    <row r="917" spans="1:35" s="616" customFormat="1">
      <c r="A917" s="615"/>
      <c r="D917" s="615"/>
      <c r="E917" s="615"/>
      <c r="F917" s="615"/>
      <c r="G917" s="615"/>
      <c r="H917" s="615"/>
      <c r="I917" s="615"/>
      <c r="J917" s="615"/>
      <c r="K917" s="615"/>
      <c r="L917" s="615"/>
      <c r="M917" s="615"/>
      <c r="N917" s="615"/>
      <c r="O917" s="615"/>
      <c r="R917" s="615"/>
      <c r="S917" s="615"/>
      <c r="T917" s="615"/>
      <c r="U917" s="615"/>
      <c r="V917" s="615"/>
      <c r="Y917" s="615"/>
      <c r="Z917" s="615"/>
      <c r="AA917" s="615"/>
      <c r="AB917" s="615"/>
      <c r="AC917" s="615"/>
      <c r="AF917" s="615"/>
      <c r="AG917" s="615"/>
      <c r="AH917" s="615"/>
      <c r="AI917" s="615"/>
    </row>
    <row r="918" spans="1:35" s="616" customFormat="1">
      <c r="A918" s="615"/>
      <c r="D918" s="615"/>
      <c r="E918" s="615"/>
      <c r="F918" s="615"/>
      <c r="G918" s="615"/>
      <c r="H918" s="615"/>
      <c r="I918" s="615"/>
      <c r="J918" s="615"/>
      <c r="K918" s="615"/>
      <c r="L918" s="615"/>
      <c r="M918" s="615"/>
      <c r="N918" s="615"/>
      <c r="O918" s="615"/>
      <c r="R918" s="615"/>
      <c r="S918" s="615"/>
      <c r="T918" s="615"/>
      <c r="U918" s="615"/>
      <c r="V918" s="615"/>
      <c r="Y918" s="615"/>
      <c r="Z918" s="615"/>
      <c r="AA918" s="615"/>
      <c r="AB918" s="615"/>
      <c r="AC918" s="615"/>
      <c r="AF918" s="615"/>
      <c r="AG918" s="615"/>
      <c r="AH918" s="615"/>
      <c r="AI918" s="615"/>
    </row>
    <row r="919" spans="1:35" s="616" customFormat="1">
      <c r="A919" s="615"/>
      <c r="D919" s="615"/>
      <c r="E919" s="615"/>
      <c r="F919" s="615"/>
      <c r="G919" s="615"/>
      <c r="H919" s="615"/>
      <c r="I919" s="615"/>
      <c r="J919" s="615"/>
      <c r="K919" s="615"/>
      <c r="L919" s="615"/>
      <c r="M919" s="615"/>
      <c r="N919" s="615"/>
      <c r="O919" s="615"/>
      <c r="R919" s="615"/>
      <c r="S919" s="615"/>
      <c r="T919" s="615"/>
      <c r="U919" s="615"/>
      <c r="V919" s="615"/>
      <c r="Y919" s="615"/>
      <c r="Z919" s="615"/>
      <c r="AA919" s="615"/>
      <c r="AB919" s="615"/>
      <c r="AC919" s="615"/>
      <c r="AF919" s="615"/>
      <c r="AG919" s="615"/>
      <c r="AH919" s="615"/>
      <c r="AI919" s="615"/>
    </row>
    <row r="920" spans="1:35" s="616" customFormat="1">
      <c r="A920" s="615"/>
      <c r="D920" s="615"/>
      <c r="E920" s="615"/>
      <c r="F920" s="615"/>
      <c r="G920" s="615"/>
      <c r="H920" s="615"/>
      <c r="I920" s="615"/>
      <c r="J920" s="615"/>
      <c r="K920" s="615"/>
      <c r="L920" s="615"/>
      <c r="M920" s="615"/>
      <c r="N920" s="615"/>
      <c r="O920" s="615"/>
      <c r="R920" s="615"/>
      <c r="S920" s="615"/>
      <c r="T920" s="615"/>
      <c r="U920" s="615"/>
      <c r="V920" s="615"/>
      <c r="Y920" s="615"/>
      <c r="Z920" s="615"/>
      <c r="AA920" s="615"/>
      <c r="AB920" s="615"/>
      <c r="AC920" s="615"/>
      <c r="AF920" s="615"/>
      <c r="AG920" s="615"/>
      <c r="AH920" s="615"/>
      <c r="AI920" s="615"/>
    </row>
    <row r="921" spans="1:35" s="616" customFormat="1">
      <c r="A921" s="615"/>
      <c r="D921" s="615"/>
      <c r="E921" s="615"/>
      <c r="F921" s="615"/>
      <c r="G921" s="615"/>
      <c r="H921" s="615"/>
      <c r="I921" s="615"/>
      <c r="J921" s="615"/>
      <c r="K921" s="615"/>
      <c r="L921" s="615"/>
      <c r="M921" s="615"/>
      <c r="N921" s="615"/>
      <c r="O921" s="615"/>
      <c r="R921" s="615"/>
      <c r="S921" s="615"/>
      <c r="T921" s="615"/>
      <c r="U921" s="615"/>
      <c r="V921" s="615"/>
      <c r="Y921" s="615"/>
      <c r="Z921" s="615"/>
      <c r="AA921" s="615"/>
      <c r="AB921" s="615"/>
      <c r="AC921" s="615"/>
      <c r="AF921" s="615"/>
      <c r="AG921" s="615"/>
      <c r="AH921" s="615"/>
      <c r="AI921" s="615"/>
    </row>
    <row r="922" spans="1:35" s="616" customFormat="1">
      <c r="A922" s="615"/>
      <c r="D922" s="615"/>
      <c r="E922" s="615"/>
      <c r="F922" s="615"/>
      <c r="G922" s="615"/>
      <c r="H922" s="615"/>
      <c r="I922" s="615"/>
      <c r="J922" s="615"/>
      <c r="K922" s="615"/>
      <c r="L922" s="615"/>
      <c r="M922" s="615"/>
      <c r="N922" s="615"/>
      <c r="O922" s="615"/>
      <c r="R922" s="615"/>
      <c r="S922" s="615"/>
      <c r="T922" s="615"/>
      <c r="U922" s="615"/>
      <c r="V922" s="615"/>
      <c r="Y922" s="615"/>
      <c r="Z922" s="615"/>
      <c r="AA922" s="615"/>
      <c r="AB922" s="615"/>
      <c r="AC922" s="615"/>
      <c r="AF922" s="615"/>
      <c r="AG922" s="615"/>
      <c r="AH922" s="615"/>
      <c r="AI922" s="615"/>
    </row>
    <row r="923" spans="1:35" s="616" customFormat="1">
      <c r="A923" s="615"/>
      <c r="D923" s="615"/>
      <c r="E923" s="615"/>
      <c r="F923" s="615"/>
      <c r="G923" s="615"/>
      <c r="H923" s="615"/>
      <c r="I923" s="615"/>
      <c r="J923" s="615"/>
      <c r="K923" s="615"/>
      <c r="L923" s="615"/>
      <c r="M923" s="615"/>
      <c r="N923" s="615"/>
      <c r="O923" s="615"/>
      <c r="R923" s="615"/>
      <c r="S923" s="615"/>
      <c r="T923" s="615"/>
      <c r="U923" s="615"/>
      <c r="V923" s="615"/>
      <c r="Y923" s="615"/>
      <c r="Z923" s="615"/>
      <c r="AA923" s="615"/>
      <c r="AB923" s="615"/>
      <c r="AC923" s="615"/>
      <c r="AF923" s="615"/>
      <c r="AG923" s="615"/>
      <c r="AH923" s="615"/>
      <c r="AI923" s="615"/>
    </row>
    <row r="924" spans="1:35" s="616" customFormat="1">
      <c r="A924" s="615"/>
      <c r="D924" s="615"/>
      <c r="E924" s="615"/>
      <c r="F924" s="615"/>
      <c r="G924" s="615"/>
      <c r="H924" s="615"/>
      <c r="I924" s="615"/>
      <c r="J924" s="615"/>
      <c r="K924" s="615"/>
      <c r="L924" s="615"/>
      <c r="M924" s="615"/>
      <c r="N924" s="615"/>
      <c r="O924" s="615"/>
      <c r="R924" s="615"/>
      <c r="S924" s="615"/>
      <c r="T924" s="615"/>
      <c r="U924" s="615"/>
      <c r="V924" s="615"/>
      <c r="Y924" s="615"/>
      <c r="Z924" s="615"/>
      <c r="AA924" s="615"/>
      <c r="AB924" s="615"/>
      <c r="AC924" s="615"/>
      <c r="AF924" s="615"/>
      <c r="AG924" s="615"/>
      <c r="AH924" s="615"/>
      <c r="AI924" s="615"/>
    </row>
    <row r="925" spans="1:35" s="616" customFormat="1">
      <c r="A925" s="615"/>
      <c r="D925" s="615"/>
      <c r="E925" s="615"/>
      <c r="F925" s="615"/>
      <c r="G925" s="615"/>
      <c r="H925" s="615"/>
      <c r="I925" s="615"/>
      <c r="J925" s="615"/>
      <c r="K925" s="615"/>
      <c r="L925" s="615"/>
      <c r="M925" s="615"/>
      <c r="N925" s="615"/>
      <c r="O925" s="615"/>
      <c r="R925" s="615"/>
      <c r="S925" s="615"/>
      <c r="T925" s="615"/>
      <c r="U925" s="615"/>
      <c r="V925" s="615"/>
      <c r="Y925" s="615"/>
      <c r="Z925" s="615"/>
      <c r="AA925" s="615"/>
      <c r="AB925" s="615"/>
      <c r="AC925" s="615"/>
      <c r="AF925" s="615"/>
      <c r="AG925" s="615"/>
      <c r="AH925" s="615"/>
      <c r="AI925" s="615"/>
    </row>
    <row r="926" spans="1:35" s="616" customFormat="1">
      <c r="A926" s="615"/>
      <c r="D926" s="615"/>
      <c r="E926" s="615"/>
      <c r="F926" s="615"/>
      <c r="G926" s="615"/>
      <c r="H926" s="615"/>
      <c r="I926" s="615"/>
      <c r="J926" s="615"/>
      <c r="K926" s="615"/>
      <c r="L926" s="615"/>
      <c r="M926" s="615"/>
      <c r="N926" s="615"/>
      <c r="O926" s="615"/>
      <c r="R926" s="615"/>
      <c r="S926" s="615"/>
      <c r="T926" s="615"/>
      <c r="U926" s="615"/>
      <c r="V926" s="615"/>
      <c r="Y926" s="615"/>
      <c r="Z926" s="615"/>
      <c r="AA926" s="615"/>
      <c r="AB926" s="615"/>
      <c r="AC926" s="615"/>
      <c r="AF926" s="615"/>
      <c r="AG926" s="615"/>
      <c r="AH926" s="615"/>
      <c r="AI926" s="615"/>
    </row>
    <row r="927" spans="1:35" s="616" customFormat="1">
      <c r="A927" s="615"/>
      <c r="D927" s="615"/>
      <c r="E927" s="615"/>
      <c r="F927" s="615"/>
      <c r="G927" s="615"/>
      <c r="H927" s="615"/>
      <c r="I927" s="615"/>
      <c r="J927" s="615"/>
      <c r="K927" s="615"/>
      <c r="L927" s="615"/>
      <c r="M927" s="615"/>
      <c r="N927" s="615"/>
      <c r="O927" s="615"/>
      <c r="R927" s="615"/>
      <c r="S927" s="615"/>
      <c r="T927" s="615"/>
      <c r="U927" s="615"/>
      <c r="V927" s="615"/>
      <c r="Y927" s="615"/>
      <c r="Z927" s="615"/>
      <c r="AA927" s="615"/>
      <c r="AB927" s="615"/>
      <c r="AC927" s="615"/>
      <c r="AF927" s="615"/>
      <c r="AG927" s="615"/>
      <c r="AH927" s="615"/>
      <c r="AI927" s="615"/>
    </row>
    <row r="928" spans="1:35" s="616" customFormat="1">
      <c r="A928" s="615"/>
      <c r="D928" s="615"/>
      <c r="E928" s="615"/>
      <c r="F928" s="615"/>
      <c r="G928" s="615"/>
      <c r="H928" s="615"/>
      <c r="I928" s="615"/>
      <c r="J928" s="615"/>
      <c r="K928" s="615"/>
      <c r="L928" s="615"/>
      <c r="M928" s="615"/>
      <c r="N928" s="615"/>
      <c r="O928" s="615"/>
      <c r="R928" s="615"/>
      <c r="S928" s="615"/>
      <c r="T928" s="615"/>
      <c r="U928" s="615"/>
      <c r="V928" s="615"/>
      <c r="Y928" s="615"/>
      <c r="Z928" s="615"/>
      <c r="AA928" s="615"/>
      <c r="AB928" s="615"/>
      <c r="AC928" s="615"/>
      <c r="AF928" s="615"/>
      <c r="AG928" s="615"/>
      <c r="AH928" s="615"/>
      <c r="AI928" s="615"/>
    </row>
    <row r="929" spans="1:35" s="616" customFormat="1">
      <c r="A929" s="615"/>
      <c r="D929" s="615"/>
      <c r="E929" s="615"/>
      <c r="F929" s="615"/>
      <c r="G929" s="615"/>
      <c r="H929" s="615"/>
      <c r="I929" s="615"/>
      <c r="J929" s="615"/>
      <c r="K929" s="615"/>
      <c r="L929" s="615"/>
      <c r="M929" s="615"/>
      <c r="N929" s="615"/>
      <c r="O929" s="615"/>
      <c r="R929" s="615"/>
      <c r="S929" s="615"/>
      <c r="T929" s="615"/>
      <c r="U929" s="615"/>
      <c r="V929" s="615"/>
      <c r="Y929" s="615"/>
      <c r="Z929" s="615"/>
      <c r="AA929" s="615"/>
      <c r="AB929" s="615"/>
      <c r="AC929" s="615"/>
      <c r="AF929" s="615"/>
      <c r="AG929" s="615"/>
      <c r="AH929" s="615"/>
      <c r="AI929" s="615"/>
    </row>
    <row r="930" spans="1:35" s="616" customFormat="1">
      <c r="A930" s="615"/>
      <c r="D930" s="615"/>
      <c r="E930" s="615"/>
      <c r="F930" s="615"/>
      <c r="G930" s="615"/>
      <c r="H930" s="615"/>
      <c r="I930" s="615"/>
      <c r="J930" s="615"/>
      <c r="K930" s="615"/>
      <c r="L930" s="615"/>
      <c r="M930" s="615"/>
      <c r="N930" s="615"/>
      <c r="O930" s="615"/>
      <c r="R930" s="615"/>
      <c r="S930" s="615"/>
      <c r="T930" s="615"/>
      <c r="U930" s="615"/>
      <c r="V930" s="615"/>
      <c r="Y930" s="615"/>
      <c r="Z930" s="615"/>
      <c r="AA930" s="615"/>
      <c r="AB930" s="615"/>
      <c r="AC930" s="615"/>
      <c r="AF930" s="615"/>
      <c r="AG930" s="615"/>
      <c r="AH930" s="615"/>
      <c r="AI930" s="615"/>
    </row>
    <row r="931" spans="1:35" s="616" customFormat="1">
      <c r="A931" s="615"/>
      <c r="D931" s="615"/>
      <c r="E931" s="615"/>
      <c r="F931" s="615"/>
      <c r="G931" s="615"/>
      <c r="H931" s="615"/>
      <c r="I931" s="615"/>
      <c r="J931" s="615"/>
      <c r="K931" s="615"/>
      <c r="L931" s="615"/>
      <c r="M931" s="615"/>
      <c r="N931" s="615"/>
      <c r="O931" s="615"/>
      <c r="R931" s="615"/>
      <c r="S931" s="615"/>
      <c r="T931" s="615"/>
      <c r="U931" s="615"/>
      <c r="V931" s="615"/>
      <c r="Y931" s="615"/>
      <c r="Z931" s="615"/>
      <c r="AA931" s="615"/>
      <c r="AB931" s="615"/>
      <c r="AC931" s="615"/>
      <c r="AF931" s="615"/>
      <c r="AG931" s="615"/>
      <c r="AH931" s="615"/>
      <c r="AI931" s="615"/>
    </row>
    <row r="932" spans="1:35" s="616" customFormat="1">
      <c r="A932" s="615"/>
      <c r="D932" s="615"/>
      <c r="E932" s="615"/>
      <c r="F932" s="615"/>
      <c r="G932" s="615"/>
      <c r="H932" s="615"/>
      <c r="I932" s="615"/>
      <c r="J932" s="615"/>
      <c r="K932" s="615"/>
      <c r="L932" s="615"/>
      <c r="M932" s="615"/>
      <c r="N932" s="615"/>
      <c r="O932" s="615"/>
      <c r="R932" s="615"/>
      <c r="S932" s="615"/>
      <c r="T932" s="615"/>
      <c r="U932" s="615"/>
      <c r="V932" s="615"/>
      <c r="Y932" s="615"/>
      <c r="Z932" s="615"/>
      <c r="AA932" s="615"/>
      <c r="AB932" s="615"/>
      <c r="AC932" s="615"/>
      <c r="AF932" s="615"/>
      <c r="AG932" s="615"/>
      <c r="AH932" s="615"/>
      <c r="AI932" s="615"/>
    </row>
    <row r="933" spans="1:35" s="616" customFormat="1">
      <c r="A933" s="615"/>
      <c r="D933" s="615"/>
      <c r="E933" s="615"/>
      <c r="F933" s="615"/>
      <c r="G933" s="615"/>
      <c r="H933" s="615"/>
      <c r="I933" s="615"/>
      <c r="J933" s="615"/>
      <c r="K933" s="615"/>
      <c r="L933" s="615"/>
      <c r="M933" s="615"/>
      <c r="N933" s="615"/>
      <c r="O933" s="615"/>
      <c r="R933" s="615"/>
      <c r="S933" s="615"/>
      <c r="T933" s="615"/>
      <c r="U933" s="615"/>
      <c r="V933" s="615"/>
      <c r="Y933" s="615"/>
      <c r="Z933" s="615"/>
      <c r="AA933" s="615"/>
      <c r="AB933" s="615"/>
      <c r="AC933" s="615"/>
      <c r="AF933" s="615"/>
      <c r="AG933" s="615"/>
      <c r="AH933" s="615"/>
      <c r="AI933" s="615"/>
    </row>
    <row r="934" spans="1:35" s="616" customFormat="1">
      <c r="A934" s="615"/>
      <c r="D934" s="615"/>
      <c r="E934" s="615"/>
      <c r="F934" s="615"/>
      <c r="G934" s="615"/>
      <c r="H934" s="615"/>
      <c r="I934" s="615"/>
      <c r="J934" s="615"/>
      <c r="K934" s="615"/>
      <c r="L934" s="615"/>
      <c r="M934" s="615"/>
      <c r="N934" s="615"/>
      <c r="O934" s="615"/>
      <c r="R934" s="615"/>
      <c r="S934" s="615"/>
      <c r="T934" s="615"/>
      <c r="U934" s="615"/>
      <c r="V934" s="615"/>
      <c r="Y934" s="615"/>
      <c r="Z934" s="615"/>
      <c r="AA934" s="615"/>
      <c r="AB934" s="615"/>
      <c r="AC934" s="615"/>
      <c r="AF934" s="615"/>
      <c r="AG934" s="615"/>
      <c r="AH934" s="615"/>
      <c r="AI934" s="615"/>
    </row>
    <row r="935" spans="1:35" s="616" customFormat="1">
      <c r="A935" s="615"/>
      <c r="D935" s="615"/>
      <c r="E935" s="615"/>
      <c r="F935" s="615"/>
      <c r="G935" s="615"/>
      <c r="H935" s="615"/>
      <c r="I935" s="615"/>
      <c r="J935" s="615"/>
      <c r="K935" s="615"/>
      <c r="L935" s="615"/>
      <c r="M935" s="615"/>
      <c r="N935" s="615"/>
      <c r="O935" s="615"/>
      <c r="R935" s="615"/>
      <c r="S935" s="615"/>
      <c r="T935" s="615"/>
      <c r="U935" s="615"/>
      <c r="V935" s="615"/>
      <c r="Y935" s="615"/>
      <c r="Z935" s="615"/>
      <c r="AA935" s="615"/>
      <c r="AB935" s="615"/>
      <c r="AC935" s="615"/>
      <c r="AF935" s="615"/>
      <c r="AG935" s="615"/>
      <c r="AH935" s="615"/>
      <c r="AI935" s="615"/>
    </row>
    <row r="936" spans="1:35" s="616" customFormat="1">
      <c r="A936" s="615"/>
      <c r="D936" s="615"/>
      <c r="E936" s="615"/>
      <c r="F936" s="615"/>
      <c r="G936" s="615"/>
      <c r="H936" s="615"/>
      <c r="I936" s="615"/>
      <c r="J936" s="615"/>
      <c r="K936" s="615"/>
      <c r="L936" s="615"/>
      <c r="M936" s="615"/>
      <c r="N936" s="615"/>
      <c r="O936" s="615"/>
      <c r="R936" s="615"/>
      <c r="S936" s="615"/>
      <c r="T936" s="615"/>
      <c r="U936" s="615"/>
      <c r="V936" s="615"/>
      <c r="Y936" s="615"/>
      <c r="Z936" s="615"/>
      <c r="AA936" s="615"/>
      <c r="AB936" s="615"/>
      <c r="AC936" s="615"/>
      <c r="AF936" s="615"/>
      <c r="AG936" s="615"/>
      <c r="AH936" s="615"/>
      <c r="AI936" s="615"/>
    </row>
    <row r="937" spans="1:35" s="616" customFormat="1">
      <c r="A937" s="615"/>
      <c r="D937" s="615"/>
      <c r="E937" s="615"/>
      <c r="F937" s="615"/>
      <c r="G937" s="615"/>
      <c r="H937" s="615"/>
      <c r="I937" s="615"/>
      <c r="J937" s="615"/>
      <c r="K937" s="615"/>
      <c r="L937" s="615"/>
      <c r="M937" s="615"/>
      <c r="N937" s="615"/>
      <c r="O937" s="615"/>
      <c r="R937" s="615"/>
      <c r="S937" s="615"/>
      <c r="T937" s="615"/>
      <c r="U937" s="615"/>
      <c r="V937" s="615"/>
      <c r="Y937" s="615"/>
      <c r="Z937" s="615"/>
      <c r="AA937" s="615"/>
      <c r="AB937" s="615"/>
      <c r="AC937" s="615"/>
      <c r="AF937" s="615"/>
      <c r="AG937" s="615"/>
      <c r="AH937" s="615"/>
      <c r="AI937" s="615"/>
    </row>
    <row r="938" spans="1:35" s="616" customFormat="1">
      <c r="A938" s="615"/>
      <c r="D938" s="615"/>
      <c r="E938" s="615"/>
      <c r="F938" s="615"/>
      <c r="G938" s="615"/>
      <c r="H938" s="615"/>
      <c r="I938" s="615"/>
      <c r="J938" s="615"/>
      <c r="K938" s="615"/>
      <c r="L938" s="615"/>
      <c r="M938" s="615"/>
      <c r="N938" s="615"/>
      <c r="O938" s="615"/>
      <c r="R938" s="615"/>
      <c r="S938" s="615"/>
      <c r="T938" s="615"/>
      <c r="U938" s="615"/>
      <c r="V938" s="615"/>
      <c r="Y938" s="615"/>
      <c r="Z938" s="615"/>
      <c r="AA938" s="615"/>
      <c r="AB938" s="615"/>
      <c r="AC938" s="615"/>
      <c r="AF938" s="615"/>
      <c r="AG938" s="615"/>
      <c r="AH938" s="615"/>
      <c r="AI938" s="615"/>
    </row>
    <row r="939" spans="1:35" s="616" customFormat="1">
      <c r="A939" s="615"/>
      <c r="D939" s="615"/>
      <c r="E939" s="615"/>
      <c r="F939" s="615"/>
      <c r="G939" s="615"/>
      <c r="H939" s="615"/>
      <c r="I939" s="615"/>
      <c r="J939" s="615"/>
      <c r="K939" s="615"/>
      <c r="L939" s="615"/>
      <c r="M939" s="615"/>
      <c r="N939" s="615"/>
      <c r="O939" s="615"/>
      <c r="R939" s="615"/>
      <c r="S939" s="615"/>
      <c r="T939" s="615"/>
      <c r="U939" s="615"/>
      <c r="V939" s="615"/>
      <c r="Y939" s="615"/>
      <c r="Z939" s="615"/>
      <c r="AA939" s="615"/>
      <c r="AB939" s="615"/>
      <c r="AC939" s="615"/>
      <c r="AF939" s="615"/>
      <c r="AG939" s="615"/>
      <c r="AH939" s="615"/>
      <c r="AI939" s="615"/>
    </row>
    <row r="940" spans="1:35" s="616" customFormat="1">
      <c r="A940" s="615"/>
      <c r="D940" s="615"/>
      <c r="E940" s="615"/>
      <c r="F940" s="615"/>
      <c r="G940" s="615"/>
      <c r="H940" s="615"/>
      <c r="I940" s="615"/>
      <c r="J940" s="615"/>
      <c r="K940" s="615"/>
      <c r="L940" s="615"/>
      <c r="M940" s="615"/>
      <c r="N940" s="615"/>
      <c r="O940" s="615"/>
      <c r="R940" s="615"/>
      <c r="S940" s="615"/>
      <c r="T940" s="615"/>
      <c r="U940" s="615"/>
      <c r="V940" s="615"/>
      <c r="Y940" s="615"/>
      <c r="Z940" s="615"/>
      <c r="AA940" s="615"/>
      <c r="AB940" s="615"/>
      <c r="AC940" s="615"/>
      <c r="AF940" s="615"/>
      <c r="AG940" s="615"/>
      <c r="AH940" s="615"/>
      <c r="AI940" s="615"/>
    </row>
    <row r="941" spans="1:35" s="616" customFormat="1">
      <c r="A941" s="615"/>
      <c r="D941" s="615"/>
      <c r="E941" s="615"/>
      <c r="F941" s="615"/>
      <c r="G941" s="615"/>
      <c r="H941" s="615"/>
      <c r="I941" s="615"/>
      <c r="J941" s="615"/>
      <c r="K941" s="615"/>
      <c r="L941" s="615"/>
      <c r="M941" s="615"/>
      <c r="N941" s="615"/>
      <c r="O941" s="615"/>
      <c r="R941" s="615"/>
      <c r="S941" s="615"/>
      <c r="T941" s="615"/>
      <c r="U941" s="615"/>
      <c r="V941" s="615"/>
      <c r="Y941" s="615"/>
      <c r="Z941" s="615"/>
      <c r="AA941" s="615"/>
      <c r="AB941" s="615"/>
      <c r="AC941" s="615"/>
      <c r="AF941" s="615"/>
      <c r="AG941" s="615"/>
      <c r="AH941" s="615"/>
      <c r="AI941" s="615"/>
    </row>
    <row r="942" spans="1:35" s="616" customFormat="1">
      <c r="A942" s="615"/>
      <c r="D942" s="615"/>
      <c r="E942" s="615"/>
      <c r="F942" s="615"/>
      <c r="G942" s="615"/>
      <c r="H942" s="615"/>
      <c r="I942" s="615"/>
      <c r="J942" s="615"/>
      <c r="K942" s="615"/>
      <c r="L942" s="615"/>
      <c r="M942" s="615"/>
      <c r="N942" s="615"/>
      <c r="O942" s="615"/>
      <c r="R942" s="615"/>
      <c r="S942" s="615"/>
      <c r="T942" s="615"/>
      <c r="U942" s="615"/>
      <c r="V942" s="615"/>
      <c r="Y942" s="615"/>
      <c r="Z942" s="615"/>
      <c r="AA942" s="615"/>
      <c r="AB942" s="615"/>
      <c r="AC942" s="615"/>
      <c r="AF942" s="615"/>
      <c r="AG942" s="615"/>
      <c r="AH942" s="615"/>
      <c r="AI942" s="615"/>
    </row>
    <row r="943" spans="1:35" s="616" customFormat="1">
      <c r="A943" s="615"/>
      <c r="D943" s="615"/>
      <c r="E943" s="615"/>
      <c r="F943" s="615"/>
      <c r="G943" s="615"/>
      <c r="H943" s="615"/>
      <c r="I943" s="615"/>
      <c r="J943" s="615"/>
      <c r="K943" s="615"/>
      <c r="L943" s="615"/>
      <c r="M943" s="615"/>
      <c r="N943" s="615"/>
      <c r="O943" s="615"/>
      <c r="R943" s="615"/>
      <c r="S943" s="615"/>
      <c r="T943" s="615"/>
      <c r="U943" s="615"/>
      <c r="V943" s="615"/>
      <c r="Y943" s="615"/>
      <c r="Z943" s="615"/>
      <c r="AA943" s="615"/>
      <c r="AB943" s="615"/>
      <c r="AC943" s="615"/>
      <c r="AF943" s="615"/>
      <c r="AG943" s="615"/>
      <c r="AH943" s="615"/>
      <c r="AI943" s="615"/>
    </row>
    <row r="944" spans="1:35" s="616" customFormat="1">
      <c r="A944" s="615"/>
      <c r="D944" s="615"/>
      <c r="E944" s="615"/>
      <c r="F944" s="615"/>
      <c r="G944" s="615"/>
      <c r="H944" s="615"/>
      <c r="I944" s="615"/>
      <c r="J944" s="615"/>
      <c r="K944" s="615"/>
      <c r="L944" s="615"/>
      <c r="M944" s="615"/>
      <c r="N944" s="615"/>
      <c r="O944" s="615"/>
      <c r="R944" s="615"/>
      <c r="S944" s="615"/>
      <c r="T944" s="615"/>
      <c r="U944" s="615"/>
      <c r="V944" s="615"/>
      <c r="Y944" s="615"/>
      <c r="Z944" s="615"/>
      <c r="AA944" s="615"/>
      <c r="AB944" s="615"/>
      <c r="AC944" s="615"/>
      <c r="AF944" s="615"/>
      <c r="AG944" s="615"/>
      <c r="AH944" s="615"/>
      <c r="AI944" s="615"/>
    </row>
    <row r="945" spans="1:35" s="616" customFormat="1">
      <c r="A945" s="615"/>
      <c r="D945" s="615"/>
      <c r="E945" s="615"/>
      <c r="F945" s="615"/>
      <c r="G945" s="615"/>
      <c r="H945" s="615"/>
      <c r="I945" s="615"/>
      <c r="J945" s="615"/>
      <c r="K945" s="615"/>
      <c r="L945" s="615"/>
      <c r="M945" s="615"/>
      <c r="N945" s="615"/>
      <c r="O945" s="615"/>
      <c r="R945" s="615"/>
      <c r="S945" s="615"/>
      <c r="T945" s="615"/>
      <c r="U945" s="615"/>
      <c r="V945" s="615"/>
      <c r="Y945" s="615"/>
      <c r="Z945" s="615"/>
      <c r="AA945" s="615"/>
      <c r="AB945" s="615"/>
      <c r="AC945" s="615"/>
      <c r="AF945" s="615"/>
      <c r="AG945" s="615"/>
      <c r="AH945" s="615"/>
      <c r="AI945" s="615"/>
    </row>
    <row r="946" spans="1:35" s="616" customFormat="1">
      <c r="A946" s="615"/>
      <c r="D946" s="615"/>
      <c r="E946" s="615"/>
      <c r="F946" s="615"/>
      <c r="G946" s="615"/>
      <c r="H946" s="615"/>
      <c r="I946" s="615"/>
      <c r="J946" s="615"/>
      <c r="K946" s="615"/>
      <c r="L946" s="615"/>
      <c r="M946" s="615"/>
      <c r="N946" s="615"/>
      <c r="O946" s="615"/>
      <c r="R946" s="615"/>
      <c r="S946" s="615"/>
      <c r="T946" s="615"/>
      <c r="U946" s="615"/>
      <c r="V946" s="615"/>
      <c r="Y946" s="615"/>
      <c r="Z946" s="615"/>
      <c r="AA946" s="615"/>
      <c r="AB946" s="615"/>
      <c r="AC946" s="615"/>
      <c r="AF946" s="615"/>
      <c r="AG946" s="615"/>
      <c r="AH946" s="615"/>
      <c r="AI946" s="615"/>
    </row>
    <row r="947" spans="1:35" s="616" customFormat="1">
      <c r="A947" s="615"/>
      <c r="D947" s="615"/>
      <c r="E947" s="615"/>
      <c r="F947" s="615"/>
      <c r="G947" s="615"/>
      <c r="H947" s="615"/>
      <c r="I947" s="615"/>
      <c r="J947" s="615"/>
      <c r="K947" s="615"/>
      <c r="L947" s="615"/>
      <c r="M947" s="615"/>
      <c r="N947" s="615"/>
      <c r="O947" s="615"/>
      <c r="R947" s="615"/>
      <c r="S947" s="615"/>
      <c r="T947" s="615"/>
      <c r="U947" s="615"/>
      <c r="V947" s="615"/>
      <c r="Y947" s="615"/>
      <c r="Z947" s="615"/>
      <c r="AA947" s="615"/>
      <c r="AB947" s="615"/>
      <c r="AC947" s="615"/>
      <c r="AF947" s="615"/>
      <c r="AG947" s="615"/>
      <c r="AH947" s="615"/>
      <c r="AI947" s="615"/>
    </row>
    <row r="948" spans="1:35" s="616" customFormat="1">
      <c r="A948" s="615"/>
      <c r="D948" s="615"/>
      <c r="E948" s="615"/>
      <c r="F948" s="615"/>
      <c r="G948" s="615"/>
      <c r="H948" s="615"/>
      <c r="I948" s="615"/>
      <c r="J948" s="615"/>
      <c r="K948" s="615"/>
      <c r="L948" s="615"/>
      <c r="M948" s="615"/>
      <c r="N948" s="615"/>
      <c r="O948" s="615"/>
      <c r="R948" s="615"/>
      <c r="S948" s="615"/>
      <c r="T948" s="615"/>
      <c r="U948" s="615"/>
      <c r="V948" s="615"/>
      <c r="Y948" s="615"/>
      <c r="Z948" s="615"/>
      <c r="AA948" s="615"/>
      <c r="AB948" s="615"/>
      <c r="AC948" s="615"/>
      <c r="AF948" s="615"/>
      <c r="AG948" s="615"/>
      <c r="AH948" s="615"/>
      <c r="AI948" s="615"/>
    </row>
    <row r="949" spans="1:35" s="616" customFormat="1">
      <c r="A949" s="615"/>
      <c r="D949" s="615"/>
      <c r="E949" s="615"/>
      <c r="F949" s="615"/>
      <c r="G949" s="615"/>
      <c r="H949" s="615"/>
      <c r="I949" s="615"/>
      <c r="J949" s="615"/>
      <c r="K949" s="615"/>
      <c r="L949" s="615"/>
      <c r="M949" s="615"/>
      <c r="N949" s="615"/>
      <c r="O949" s="615"/>
      <c r="R949" s="615"/>
      <c r="S949" s="615"/>
      <c r="T949" s="615"/>
      <c r="U949" s="615"/>
      <c r="V949" s="615"/>
      <c r="Y949" s="615"/>
      <c r="Z949" s="615"/>
      <c r="AA949" s="615"/>
      <c r="AB949" s="615"/>
      <c r="AC949" s="615"/>
      <c r="AF949" s="615"/>
      <c r="AG949" s="615"/>
      <c r="AH949" s="615"/>
      <c r="AI949" s="615"/>
    </row>
    <row r="950" spans="1:35" s="616" customFormat="1">
      <c r="A950" s="615"/>
      <c r="D950" s="615"/>
      <c r="E950" s="615"/>
      <c r="F950" s="615"/>
      <c r="G950" s="615"/>
      <c r="H950" s="615"/>
      <c r="I950" s="615"/>
      <c r="J950" s="615"/>
      <c r="K950" s="615"/>
      <c r="L950" s="615"/>
      <c r="M950" s="615"/>
      <c r="N950" s="615"/>
      <c r="O950" s="615"/>
      <c r="R950" s="615"/>
      <c r="S950" s="615"/>
      <c r="T950" s="615"/>
      <c r="U950" s="615"/>
      <c r="V950" s="615"/>
      <c r="Y950" s="615"/>
      <c r="Z950" s="615"/>
      <c r="AA950" s="615"/>
      <c r="AB950" s="615"/>
      <c r="AC950" s="615"/>
      <c r="AF950" s="615"/>
      <c r="AG950" s="615"/>
      <c r="AH950" s="615"/>
      <c r="AI950" s="615"/>
    </row>
    <row r="951" spans="1:35" s="616" customFormat="1">
      <c r="A951" s="615"/>
      <c r="D951" s="615"/>
      <c r="E951" s="615"/>
      <c r="F951" s="615"/>
      <c r="G951" s="615"/>
      <c r="H951" s="615"/>
      <c r="I951" s="615"/>
      <c r="J951" s="615"/>
      <c r="K951" s="615"/>
      <c r="L951" s="615"/>
      <c r="M951" s="615"/>
      <c r="N951" s="615"/>
      <c r="O951" s="615"/>
      <c r="R951" s="615"/>
      <c r="S951" s="615"/>
      <c r="T951" s="615"/>
      <c r="U951" s="615"/>
      <c r="V951" s="615"/>
      <c r="Y951" s="615"/>
      <c r="Z951" s="615"/>
      <c r="AA951" s="615"/>
      <c r="AB951" s="615"/>
      <c r="AC951" s="615"/>
      <c r="AF951" s="615"/>
      <c r="AG951" s="615"/>
      <c r="AH951" s="615"/>
      <c r="AI951" s="615"/>
    </row>
    <row r="952" spans="1:35" s="616" customFormat="1">
      <c r="A952" s="615"/>
      <c r="D952" s="615"/>
      <c r="E952" s="615"/>
      <c r="F952" s="615"/>
      <c r="G952" s="615"/>
      <c r="H952" s="615"/>
      <c r="I952" s="615"/>
      <c r="J952" s="615"/>
      <c r="K952" s="615"/>
      <c r="L952" s="615"/>
      <c r="M952" s="615"/>
      <c r="N952" s="615"/>
      <c r="O952" s="615"/>
      <c r="R952" s="615"/>
      <c r="S952" s="615"/>
      <c r="T952" s="615"/>
      <c r="U952" s="615"/>
      <c r="V952" s="615"/>
      <c r="Y952" s="615"/>
      <c r="Z952" s="615"/>
      <c r="AA952" s="615"/>
      <c r="AB952" s="615"/>
      <c r="AC952" s="615"/>
      <c r="AF952" s="615"/>
      <c r="AG952" s="615"/>
      <c r="AH952" s="615"/>
      <c r="AI952" s="615"/>
    </row>
    <row r="953" spans="1:35" s="616" customFormat="1">
      <c r="A953" s="615"/>
      <c r="D953" s="615"/>
      <c r="E953" s="615"/>
      <c r="F953" s="615"/>
      <c r="G953" s="615"/>
      <c r="H953" s="615"/>
      <c r="I953" s="615"/>
      <c r="J953" s="615"/>
      <c r="K953" s="615"/>
      <c r="L953" s="615"/>
      <c r="M953" s="615"/>
      <c r="N953" s="615"/>
      <c r="O953" s="615"/>
      <c r="R953" s="615"/>
      <c r="S953" s="615"/>
      <c r="T953" s="615"/>
      <c r="U953" s="615"/>
      <c r="V953" s="615"/>
      <c r="Y953" s="615"/>
      <c r="Z953" s="615"/>
      <c r="AA953" s="615"/>
      <c r="AB953" s="615"/>
      <c r="AC953" s="615"/>
      <c r="AF953" s="615"/>
      <c r="AG953" s="615"/>
      <c r="AH953" s="615"/>
      <c r="AI953" s="615"/>
    </row>
    <row r="954" spans="1:35" s="616" customFormat="1">
      <c r="A954" s="615"/>
      <c r="D954" s="615"/>
      <c r="E954" s="615"/>
      <c r="F954" s="615"/>
      <c r="G954" s="615"/>
      <c r="H954" s="615"/>
      <c r="I954" s="615"/>
      <c r="J954" s="615"/>
      <c r="K954" s="615"/>
      <c r="L954" s="615"/>
      <c r="M954" s="615"/>
      <c r="N954" s="615"/>
      <c r="O954" s="615"/>
      <c r="R954" s="615"/>
      <c r="S954" s="615"/>
      <c r="T954" s="615"/>
      <c r="U954" s="615"/>
      <c r="V954" s="615"/>
      <c r="Y954" s="615"/>
      <c r="Z954" s="615"/>
      <c r="AA954" s="615"/>
      <c r="AB954" s="615"/>
      <c r="AC954" s="615"/>
      <c r="AF954" s="615"/>
      <c r="AG954" s="615"/>
      <c r="AH954" s="615"/>
      <c r="AI954" s="615"/>
    </row>
    <row r="955" spans="1:35" s="616" customFormat="1">
      <c r="A955" s="615"/>
      <c r="D955" s="615"/>
      <c r="E955" s="615"/>
      <c r="F955" s="615"/>
      <c r="G955" s="615"/>
      <c r="H955" s="615"/>
      <c r="I955" s="615"/>
      <c r="J955" s="615"/>
      <c r="K955" s="615"/>
      <c r="L955" s="615"/>
      <c r="M955" s="615"/>
      <c r="N955" s="615"/>
      <c r="O955" s="615"/>
      <c r="R955" s="615"/>
      <c r="S955" s="615"/>
      <c r="T955" s="615"/>
      <c r="U955" s="615"/>
      <c r="V955" s="615"/>
      <c r="Y955" s="615"/>
      <c r="Z955" s="615"/>
      <c r="AA955" s="615"/>
      <c r="AB955" s="615"/>
      <c r="AC955" s="615"/>
      <c r="AF955" s="615"/>
      <c r="AG955" s="615"/>
      <c r="AH955" s="615"/>
      <c r="AI955" s="615"/>
    </row>
    <row r="956" spans="1:35" s="616" customFormat="1">
      <c r="A956" s="615"/>
      <c r="D956" s="615"/>
      <c r="E956" s="615"/>
      <c r="F956" s="615"/>
      <c r="G956" s="615"/>
      <c r="H956" s="615"/>
      <c r="I956" s="615"/>
      <c r="J956" s="615"/>
      <c r="K956" s="615"/>
      <c r="L956" s="615"/>
      <c r="M956" s="615"/>
      <c r="N956" s="615"/>
      <c r="O956" s="615"/>
      <c r="R956" s="615"/>
      <c r="S956" s="615"/>
      <c r="T956" s="615"/>
      <c r="U956" s="615"/>
      <c r="V956" s="615"/>
      <c r="Y956" s="615"/>
      <c r="Z956" s="615"/>
      <c r="AA956" s="615"/>
      <c r="AB956" s="615"/>
      <c r="AC956" s="615"/>
      <c r="AF956" s="615"/>
      <c r="AG956" s="615"/>
      <c r="AH956" s="615"/>
      <c r="AI956" s="615"/>
    </row>
    <row r="957" spans="1:35" s="616" customFormat="1">
      <c r="A957" s="615"/>
      <c r="D957" s="615"/>
      <c r="E957" s="615"/>
      <c r="F957" s="615"/>
      <c r="G957" s="615"/>
      <c r="H957" s="615"/>
      <c r="I957" s="615"/>
      <c r="J957" s="615"/>
      <c r="K957" s="615"/>
      <c r="L957" s="615"/>
      <c r="M957" s="615"/>
      <c r="N957" s="615"/>
      <c r="O957" s="615"/>
      <c r="R957" s="615"/>
      <c r="S957" s="615"/>
      <c r="T957" s="615"/>
      <c r="U957" s="615"/>
      <c r="V957" s="615"/>
      <c r="Y957" s="615"/>
      <c r="Z957" s="615"/>
      <c r="AA957" s="615"/>
      <c r="AB957" s="615"/>
      <c r="AC957" s="615"/>
      <c r="AF957" s="615"/>
      <c r="AG957" s="615"/>
      <c r="AH957" s="615"/>
      <c r="AI957" s="615"/>
    </row>
    <row r="958" spans="1:35" s="616" customFormat="1">
      <c r="A958" s="615"/>
      <c r="D958" s="615"/>
      <c r="E958" s="615"/>
      <c r="F958" s="615"/>
      <c r="G958" s="615"/>
      <c r="H958" s="615"/>
      <c r="I958" s="615"/>
      <c r="J958" s="615"/>
      <c r="K958" s="615"/>
      <c r="L958" s="615"/>
      <c r="M958" s="615"/>
      <c r="N958" s="615"/>
      <c r="O958" s="615"/>
      <c r="R958" s="615"/>
      <c r="S958" s="615"/>
      <c r="T958" s="615"/>
      <c r="U958" s="615"/>
      <c r="V958" s="615"/>
      <c r="Y958" s="615"/>
      <c r="Z958" s="615"/>
      <c r="AA958" s="615"/>
      <c r="AB958" s="615"/>
      <c r="AC958" s="615"/>
      <c r="AF958" s="615"/>
      <c r="AG958" s="615"/>
      <c r="AH958" s="615"/>
      <c r="AI958" s="615"/>
    </row>
    <row r="959" spans="1:35" s="616" customFormat="1">
      <c r="A959" s="615"/>
      <c r="D959" s="615"/>
      <c r="E959" s="615"/>
      <c r="F959" s="615"/>
      <c r="G959" s="615"/>
      <c r="H959" s="615"/>
      <c r="I959" s="615"/>
      <c r="J959" s="615"/>
      <c r="K959" s="615"/>
      <c r="L959" s="615"/>
      <c r="M959" s="615"/>
      <c r="N959" s="615"/>
      <c r="O959" s="615"/>
      <c r="R959" s="615"/>
      <c r="S959" s="615"/>
      <c r="T959" s="615"/>
      <c r="U959" s="615"/>
      <c r="V959" s="615"/>
      <c r="Y959" s="615"/>
      <c r="Z959" s="615"/>
      <c r="AA959" s="615"/>
      <c r="AB959" s="615"/>
      <c r="AC959" s="615"/>
      <c r="AF959" s="615"/>
      <c r="AG959" s="615"/>
      <c r="AH959" s="615"/>
      <c r="AI959" s="615"/>
    </row>
    <row r="960" spans="1:35" s="616" customFormat="1">
      <c r="A960" s="615"/>
      <c r="D960" s="615"/>
      <c r="E960" s="615"/>
      <c r="F960" s="615"/>
      <c r="G960" s="615"/>
      <c r="H960" s="615"/>
      <c r="I960" s="615"/>
      <c r="J960" s="615"/>
      <c r="K960" s="615"/>
      <c r="L960" s="615"/>
      <c r="M960" s="615"/>
      <c r="N960" s="615"/>
      <c r="O960" s="615"/>
      <c r="R960" s="615"/>
      <c r="S960" s="615"/>
      <c r="T960" s="615"/>
      <c r="U960" s="615"/>
      <c r="V960" s="615"/>
      <c r="Y960" s="615"/>
      <c r="Z960" s="615"/>
      <c r="AA960" s="615"/>
      <c r="AB960" s="615"/>
      <c r="AC960" s="615"/>
      <c r="AF960" s="615"/>
      <c r="AG960" s="615"/>
      <c r="AH960" s="615"/>
      <c r="AI960" s="615"/>
    </row>
    <row r="961" spans="1:35" s="616" customFormat="1">
      <c r="A961" s="615"/>
      <c r="D961" s="615"/>
      <c r="E961" s="615"/>
      <c r="F961" s="615"/>
      <c r="G961" s="615"/>
      <c r="H961" s="615"/>
      <c r="I961" s="615"/>
      <c r="J961" s="615"/>
      <c r="K961" s="615"/>
      <c r="L961" s="615"/>
      <c r="M961" s="615"/>
      <c r="N961" s="615"/>
      <c r="O961" s="615"/>
      <c r="R961" s="615"/>
      <c r="S961" s="615"/>
      <c r="T961" s="615"/>
      <c r="U961" s="615"/>
      <c r="V961" s="615"/>
      <c r="Y961" s="615"/>
      <c r="Z961" s="615"/>
      <c r="AA961" s="615"/>
      <c r="AB961" s="615"/>
      <c r="AC961" s="615"/>
      <c r="AF961" s="615"/>
      <c r="AG961" s="615"/>
      <c r="AH961" s="615"/>
      <c r="AI961" s="615"/>
    </row>
    <row r="962" spans="1:35" s="616" customFormat="1">
      <c r="A962" s="615"/>
      <c r="D962" s="615"/>
      <c r="E962" s="615"/>
      <c r="F962" s="615"/>
      <c r="G962" s="615"/>
      <c r="H962" s="615"/>
      <c r="I962" s="615"/>
      <c r="J962" s="615"/>
      <c r="K962" s="615"/>
      <c r="L962" s="615"/>
      <c r="M962" s="615"/>
      <c r="N962" s="615"/>
      <c r="O962" s="615"/>
      <c r="R962" s="615"/>
      <c r="S962" s="615"/>
      <c r="T962" s="615"/>
      <c r="U962" s="615"/>
      <c r="V962" s="615"/>
      <c r="Y962" s="615"/>
      <c r="Z962" s="615"/>
      <c r="AA962" s="615"/>
      <c r="AB962" s="615"/>
      <c r="AC962" s="615"/>
      <c r="AF962" s="615"/>
      <c r="AG962" s="615"/>
      <c r="AH962" s="615"/>
      <c r="AI962" s="615"/>
    </row>
    <row r="963" spans="1:35" s="616" customFormat="1">
      <c r="A963" s="615"/>
      <c r="D963" s="615"/>
      <c r="E963" s="615"/>
      <c r="F963" s="615"/>
      <c r="G963" s="615"/>
      <c r="H963" s="615"/>
      <c r="I963" s="615"/>
      <c r="J963" s="615"/>
      <c r="K963" s="615"/>
      <c r="L963" s="615"/>
      <c r="M963" s="615"/>
      <c r="N963" s="615"/>
      <c r="O963" s="615"/>
      <c r="R963" s="615"/>
      <c r="S963" s="615"/>
      <c r="T963" s="615"/>
      <c r="U963" s="615"/>
      <c r="V963" s="615"/>
      <c r="Y963" s="615"/>
      <c r="Z963" s="615"/>
      <c r="AA963" s="615"/>
      <c r="AB963" s="615"/>
      <c r="AC963" s="615"/>
      <c r="AF963" s="615"/>
      <c r="AG963" s="615"/>
      <c r="AH963" s="615"/>
      <c r="AI963" s="615"/>
    </row>
    <row r="964" spans="1:35" s="616" customFormat="1">
      <c r="A964" s="615"/>
      <c r="D964" s="615"/>
      <c r="E964" s="615"/>
      <c r="F964" s="615"/>
      <c r="G964" s="615"/>
      <c r="H964" s="615"/>
      <c r="I964" s="615"/>
      <c r="J964" s="615"/>
      <c r="K964" s="615"/>
      <c r="L964" s="615"/>
      <c r="M964" s="615"/>
      <c r="N964" s="615"/>
      <c r="O964" s="615"/>
      <c r="R964" s="615"/>
      <c r="S964" s="615"/>
      <c r="T964" s="615"/>
      <c r="U964" s="615"/>
      <c r="V964" s="615"/>
      <c r="Y964" s="615"/>
      <c r="Z964" s="615"/>
      <c r="AA964" s="615"/>
      <c r="AB964" s="615"/>
      <c r="AC964" s="615"/>
      <c r="AF964" s="615"/>
      <c r="AG964" s="615"/>
      <c r="AH964" s="615"/>
      <c r="AI964" s="615"/>
    </row>
    <row r="965" spans="1:35" s="616" customFormat="1">
      <c r="A965" s="615"/>
      <c r="D965" s="615"/>
      <c r="E965" s="615"/>
      <c r="F965" s="615"/>
      <c r="G965" s="615"/>
      <c r="H965" s="615"/>
      <c r="I965" s="615"/>
      <c r="J965" s="615"/>
      <c r="K965" s="615"/>
      <c r="L965" s="615"/>
      <c r="M965" s="615"/>
      <c r="N965" s="615"/>
      <c r="O965" s="615"/>
      <c r="R965" s="615"/>
      <c r="S965" s="615"/>
      <c r="T965" s="615"/>
      <c r="U965" s="615"/>
      <c r="V965" s="615"/>
      <c r="Y965" s="615"/>
      <c r="Z965" s="615"/>
      <c r="AA965" s="615"/>
      <c r="AB965" s="615"/>
      <c r="AC965" s="615"/>
      <c r="AF965" s="615"/>
      <c r="AG965" s="615"/>
      <c r="AH965" s="615"/>
      <c r="AI965" s="615"/>
    </row>
    <row r="966" spans="1:35" s="616" customFormat="1">
      <c r="A966" s="615"/>
      <c r="D966" s="615"/>
      <c r="E966" s="615"/>
      <c r="F966" s="615"/>
      <c r="G966" s="615"/>
      <c r="H966" s="615"/>
      <c r="I966" s="615"/>
      <c r="J966" s="615"/>
      <c r="K966" s="615"/>
      <c r="L966" s="615"/>
      <c r="M966" s="615"/>
      <c r="N966" s="615"/>
      <c r="O966" s="615"/>
      <c r="R966" s="615"/>
      <c r="S966" s="615"/>
      <c r="T966" s="615"/>
      <c r="U966" s="615"/>
      <c r="V966" s="615"/>
      <c r="Y966" s="615"/>
      <c r="Z966" s="615"/>
      <c r="AA966" s="615"/>
      <c r="AB966" s="615"/>
      <c r="AC966" s="615"/>
      <c r="AF966" s="615"/>
      <c r="AG966" s="615"/>
      <c r="AH966" s="615"/>
      <c r="AI966" s="615"/>
    </row>
    <row r="967" spans="1:35" s="616" customFormat="1">
      <c r="A967" s="615"/>
      <c r="D967" s="615"/>
      <c r="E967" s="615"/>
      <c r="F967" s="615"/>
      <c r="G967" s="615"/>
      <c r="H967" s="615"/>
      <c r="I967" s="615"/>
      <c r="J967" s="615"/>
      <c r="K967" s="615"/>
      <c r="L967" s="615"/>
      <c r="M967" s="615"/>
      <c r="N967" s="615"/>
      <c r="O967" s="615"/>
      <c r="R967" s="615"/>
      <c r="S967" s="615"/>
      <c r="T967" s="615"/>
      <c r="U967" s="615"/>
      <c r="V967" s="615"/>
      <c r="Y967" s="615"/>
      <c r="Z967" s="615"/>
      <c r="AA967" s="615"/>
      <c r="AB967" s="615"/>
      <c r="AC967" s="615"/>
      <c r="AF967" s="615"/>
      <c r="AG967" s="615"/>
      <c r="AH967" s="615"/>
      <c r="AI967" s="615"/>
    </row>
    <row r="968" spans="1:35" s="616" customFormat="1">
      <c r="A968" s="615"/>
      <c r="D968" s="615"/>
      <c r="E968" s="615"/>
      <c r="F968" s="615"/>
      <c r="G968" s="615"/>
      <c r="H968" s="615"/>
      <c r="I968" s="615"/>
      <c r="J968" s="615"/>
      <c r="K968" s="615"/>
      <c r="L968" s="615"/>
      <c r="M968" s="615"/>
      <c r="N968" s="615"/>
      <c r="O968" s="615"/>
      <c r="R968" s="615"/>
      <c r="S968" s="615"/>
      <c r="T968" s="615"/>
      <c r="U968" s="615"/>
      <c r="V968" s="615"/>
      <c r="Y968" s="615"/>
      <c r="Z968" s="615"/>
      <c r="AA968" s="615"/>
      <c r="AB968" s="615"/>
      <c r="AC968" s="615"/>
      <c r="AF968" s="615"/>
      <c r="AG968" s="615"/>
      <c r="AH968" s="615"/>
      <c r="AI968" s="615"/>
    </row>
    <row r="969" spans="1:35" s="616" customFormat="1">
      <c r="A969" s="615"/>
      <c r="D969" s="615"/>
      <c r="E969" s="615"/>
      <c r="F969" s="615"/>
      <c r="G969" s="615"/>
      <c r="H969" s="615"/>
      <c r="I969" s="615"/>
      <c r="J969" s="615"/>
      <c r="K969" s="615"/>
      <c r="L969" s="615"/>
      <c r="M969" s="615"/>
      <c r="N969" s="615"/>
      <c r="O969" s="615"/>
      <c r="R969" s="615"/>
      <c r="S969" s="615"/>
      <c r="T969" s="615"/>
      <c r="U969" s="615"/>
      <c r="V969" s="615"/>
      <c r="Y969" s="615"/>
      <c r="Z969" s="615"/>
      <c r="AA969" s="615"/>
      <c r="AB969" s="615"/>
      <c r="AC969" s="615"/>
      <c r="AF969" s="615"/>
      <c r="AG969" s="615"/>
      <c r="AH969" s="615"/>
      <c r="AI969" s="615"/>
    </row>
    <row r="970" spans="1:35" s="616" customFormat="1">
      <c r="A970" s="615"/>
      <c r="D970" s="615"/>
      <c r="E970" s="615"/>
      <c r="F970" s="615"/>
      <c r="G970" s="615"/>
      <c r="H970" s="615"/>
      <c r="I970" s="615"/>
      <c r="J970" s="615"/>
      <c r="K970" s="615"/>
      <c r="L970" s="615"/>
      <c r="M970" s="615"/>
      <c r="N970" s="615"/>
      <c r="O970" s="615"/>
      <c r="R970" s="615"/>
      <c r="S970" s="615"/>
      <c r="T970" s="615"/>
      <c r="U970" s="615"/>
      <c r="V970" s="615"/>
      <c r="Y970" s="615"/>
      <c r="Z970" s="615"/>
      <c r="AA970" s="615"/>
      <c r="AB970" s="615"/>
      <c r="AC970" s="615"/>
      <c r="AF970" s="615"/>
      <c r="AG970" s="615"/>
      <c r="AH970" s="615"/>
      <c r="AI970" s="615"/>
    </row>
    <row r="971" spans="1:35" s="616" customFormat="1">
      <c r="A971" s="615"/>
      <c r="D971" s="615"/>
      <c r="E971" s="615"/>
      <c r="F971" s="615"/>
      <c r="G971" s="615"/>
      <c r="H971" s="615"/>
      <c r="I971" s="615"/>
      <c r="J971" s="615"/>
      <c r="K971" s="615"/>
      <c r="L971" s="615"/>
      <c r="M971" s="615"/>
      <c r="N971" s="615"/>
      <c r="O971" s="615"/>
      <c r="R971" s="615"/>
      <c r="S971" s="615"/>
      <c r="T971" s="615"/>
      <c r="U971" s="615"/>
      <c r="V971" s="615"/>
      <c r="Y971" s="615"/>
      <c r="Z971" s="615"/>
      <c r="AA971" s="615"/>
      <c r="AB971" s="615"/>
      <c r="AC971" s="615"/>
      <c r="AF971" s="615"/>
      <c r="AG971" s="615"/>
      <c r="AH971" s="615"/>
      <c r="AI971" s="615"/>
    </row>
    <row r="972" spans="1:35" s="616" customFormat="1">
      <c r="A972" s="615"/>
      <c r="D972" s="615"/>
      <c r="E972" s="615"/>
      <c r="F972" s="615"/>
      <c r="G972" s="615"/>
      <c r="H972" s="615"/>
      <c r="I972" s="615"/>
      <c r="J972" s="615"/>
      <c r="K972" s="615"/>
      <c r="L972" s="615"/>
      <c r="M972" s="615"/>
      <c r="N972" s="615"/>
      <c r="O972" s="615"/>
      <c r="R972" s="615"/>
      <c r="S972" s="615"/>
      <c r="T972" s="615"/>
      <c r="U972" s="615"/>
      <c r="V972" s="615"/>
      <c r="Y972" s="615"/>
      <c r="Z972" s="615"/>
      <c r="AA972" s="615"/>
      <c r="AB972" s="615"/>
      <c r="AC972" s="615"/>
      <c r="AF972" s="615"/>
      <c r="AG972" s="615"/>
      <c r="AH972" s="615"/>
      <c r="AI972" s="615"/>
    </row>
    <row r="973" spans="1:35" s="616" customFormat="1">
      <c r="A973" s="615"/>
      <c r="D973" s="615"/>
      <c r="E973" s="615"/>
      <c r="F973" s="615"/>
      <c r="G973" s="615"/>
      <c r="H973" s="615"/>
      <c r="I973" s="615"/>
      <c r="J973" s="615"/>
      <c r="K973" s="615"/>
      <c r="L973" s="615"/>
      <c r="M973" s="615"/>
      <c r="N973" s="615"/>
      <c r="O973" s="615"/>
      <c r="R973" s="615"/>
      <c r="S973" s="615"/>
      <c r="T973" s="615"/>
      <c r="U973" s="615"/>
      <c r="V973" s="615"/>
      <c r="Y973" s="615"/>
      <c r="Z973" s="615"/>
      <c r="AA973" s="615"/>
      <c r="AB973" s="615"/>
      <c r="AC973" s="615"/>
      <c r="AF973" s="615"/>
      <c r="AG973" s="615"/>
      <c r="AH973" s="615"/>
      <c r="AI973" s="615"/>
    </row>
    <row r="974" spans="1:35" s="616" customFormat="1">
      <c r="A974" s="615"/>
      <c r="D974" s="615"/>
      <c r="E974" s="615"/>
      <c r="F974" s="615"/>
      <c r="G974" s="615"/>
      <c r="H974" s="615"/>
      <c r="I974" s="615"/>
      <c r="J974" s="615"/>
      <c r="K974" s="615"/>
      <c r="L974" s="615"/>
      <c r="M974" s="615"/>
      <c r="N974" s="615"/>
      <c r="O974" s="615"/>
      <c r="R974" s="615"/>
      <c r="S974" s="615"/>
      <c r="T974" s="615"/>
      <c r="U974" s="615"/>
      <c r="V974" s="615"/>
      <c r="Y974" s="615"/>
      <c r="Z974" s="615"/>
      <c r="AA974" s="615"/>
      <c r="AB974" s="615"/>
      <c r="AC974" s="615"/>
      <c r="AF974" s="615"/>
      <c r="AG974" s="615"/>
      <c r="AH974" s="615"/>
      <c r="AI974" s="615"/>
    </row>
    <row r="975" spans="1:35" s="616" customFormat="1">
      <c r="A975" s="615"/>
      <c r="D975" s="615"/>
      <c r="E975" s="615"/>
      <c r="F975" s="615"/>
      <c r="G975" s="615"/>
      <c r="H975" s="615"/>
      <c r="I975" s="615"/>
      <c r="J975" s="615"/>
      <c r="K975" s="615"/>
      <c r="L975" s="615"/>
      <c r="M975" s="615"/>
      <c r="N975" s="615"/>
      <c r="O975" s="615"/>
      <c r="R975" s="615"/>
      <c r="S975" s="615"/>
      <c r="T975" s="615"/>
      <c r="U975" s="615"/>
      <c r="V975" s="615"/>
      <c r="Y975" s="615"/>
      <c r="Z975" s="615"/>
      <c r="AA975" s="615"/>
      <c r="AB975" s="615"/>
      <c r="AC975" s="615"/>
      <c r="AF975" s="615"/>
      <c r="AG975" s="615"/>
      <c r="AH975" s="615"/>
      <c r="AI975" s="615"/>
    </row>
    <row r="976" spans="1:35" s="616" customFormat="1">
      <c r="A976" s="615"/>
      <c r="D976" s="615"/>
      <c r="E976" s="615"/>
      <c r="F976" s="615"/>
      <c r="G976" s="615"/>
      <c r="H976" s="615"/>
      <c r="I976" s="615"/>
      <c r="J976" s="615"/>
      <c r="K976" s="615"/>
      <c r="L976" s="615"/>
      <c r="M976" s="615"/>
      <c r="N976" s="615"/>
      <c r="O976" s="615"/>
      <c r="R976" s="615"/>
      <c r="S976" s="615"/>
      <c r="T976" s="615"/>
      <c r="U976" s="615"/>
      <c r="V976" s="615"/>
      <c r="Y976" s="615"/>
      <c r="Z976" s="615"/>
      <c r="AA976" s="615"/>
      <c r="AB976" s="615"/>
      <c r="AC976" s="615"/>
      <c r="AF976" s="615"/>
      <c r="AG976" s="615"/>
      <c r="AH976" s="615"/>
      <c r="AI976" s="615"/>
    </row>
    <row r="977" spans="1:35" s="616" customFormat="1">
      <c r="A977" s="615"/>
      <c r="D977" s="615"/>
      <c r="E977" s="615"/>
      <c r="F977" s="615"/>
      <c r="G977" s="615"/>
      <c r="H977" s="615"/>
      <c r="I977" s="615"/>
      <c r="J977" s="615"/>
      <c r="K977" s="615"/>
      <c r="L977" s="615"/>
      <c r="M977" s="615"/>
      <c r="N977" s="615"/>
      <c r="O977" s="615"/>
      <c r="R977" s="615"/>
      <c r="S977" s="615"/>
      <c r="T977" s="615"/>
      <c r="U977" s="615"/>
      <c r="V977" s="615"/>
      <c r="Y977" s="615"/>
      <c r="Z977" s="615"/>
      <c r="AA977" s="615"/>
      <c r="AB977" s="615"/>
      <c r="AC977" s="615"/>
      <c r="AF977" s="615"/>
      <c r="AG977" s="615"/>
      <c r="AH977" s="615"/>
      <c r="AI977" s="615"/>
    </row>
    <row r="978" spans="1:35" s="616" customFormat="1">
      <c r="A978" s="615"/>
      <c r="D978" s="615"/>
      <c r="E978" s="615"/>
      <c r="F978" s="615"/>
      <c r="G978" s="615"/>
      <c r="H978" s="615"/>
      <c r="I978" s="615"/>
      <c r="J978" s="615"/>
      <c r="K978" s="615"/>
      <c r="L978" s="615"/>
      <c r="M978" s="615"/>
      <c r="N978" s="615"/>
      <c r="O978" s="615"/>
      <c r="R978" s="615"/>
      <c r="S978" s="615"/>
      <c r="T978" s="615"/>
      <c r="U978" s="615"/>
      <c r="V978" s="615"/>
      <c r="Y978" s="615"/>
      <c r="Z978" s="615"/>
      <c r="AA978" s="615"/>
      <c r="AB978" s="615"/>
      <c r="AC978" s="615"/>
      <c r="AF978" s="615"/>
      <c r="AG978" s="615"/>
      <c r="AH978" s="615"/>
      <c r="AI978" s="615"/>
    </row>
    <row r="979" spans="1:35" s="616" customFormat="1">
      <c r="A979" s="615"/>
      <c r="D979" s="615"/>
      <c r="E979" s="615"/>
      <c r="F979" s="615"/>
      <c r="G979" s="615"/>
      <c r="H979" s="615"/>
      <c r="I979" s="615"/>
      <c r="J979" s="615"/>
      <c r="K979" s="615"/>
      <c r="L979" s="615"/>
      <c r="M979" s="615"/>
      <c r="N979" s="615"/>
      <c r="O979" s="615"/>
      <c r="R979" s="615"/>
      <c r="S979" s="615"/>
      <c r="T979" s="615"/>
      <c r="U979" s="615"/>
      <c r="V979" s="615"/>
      <c r="Y979" s="615"/>
      <c r="Z979" s="615"/>
      <c r="AA979" s="615"/>
      <c r="AB979" s="615"/>
      <c r="AC979" s="615"/>
      <c r="AF979" s="615"/>
      <c r="AG979" s="615"/>
      <c r="AH979" s="615"/>
      <c r="AI979" s="615"/>
    </row>
    <row r="980" spans="1:35" s="616" customFormat="1">
      <c r="A980" s="615"/>
      <c r="D980" s="615"/>
      <c r="E980" s="615"/>
      <c r="F980" s="615"/>
      <c r="G980" s="615"/>
      <c r="H980" s="615"/>
      <c r="I980" s="615"/>
      <c r="J980" s="615"/>
      <c r="K980" s="615"/>
      <c r="L980" s="615"/>
      <c r="M980" s="615"/>
      <c r="N980" s="615"/>
      <c r="O980" s="615"/>
      <c r="R980" s="615"/>
      <c r="S980" s="615"/>
      <c r="T980" s="615"/>
      <c r="U980" s="615"/>
      <c r="V980" s="615"/>
      <c r="Y980" s="615"/>
      <c r="Z980" s="615"/>
      <c r="AA980" s="615"/>
      <c r="AB980" s="615"/>
      <c r="AC980" s="615"/>
      <c r="AF980" s="615"/>
      <c r="AG980" s="615"/>
      <c r="AH980" s="615"/>
      <c r="AI980" s="615"/>
    </row>
    <row r="981" spans="1:35" s="616" customFormat="1">
      <c r="A981" s="615"/>
      <c r="D981" s="615"/>
      <c r="E981" s="615"/>
      <c r="F981" s="615"/>
      <c r="G981" s="615"/>
      <c r="H981" s="615"/>
      <c r="I981" s="615"/>
      <c r="J981" s="615"/>
      <c r="K981" s="615"/>
      <c r="L981" s="615"/>
      <c r="M981" s="615"/>
      <c r="N981" s="615"/>
      <c r="O981" s="615"/>
      <c r="R981" s="615"/>
      <c r="S981" s="615"/>
      <c r="T981" s="615"/>
      <c r="U981" s="615"/>
      <c r="V981" s="615"/>
      <c r="Y981" s="615"/>
      <c r="Z981" s="615"/>
      <c r="AA981" s="615"/>
      <c r="AB981" s="615"/>
      <c r="AC981" s="615"/>
      <c r="AF981" s="615"/>
      <c r="AG981" s="615"/>
      <c r="AH981" s="615"/>
      <c r="AI981" s="615"/>
    </row>
    <row r="982" spans="1:35" s="616" customFormat="1">
      <c r="A982" s="615"/>
      <c r="D982" s="615"/>
      <c r="E982" s="615"/>
      <c r="F982" s="615"/>
      <c r="G982" s="615"/>
      <c r="H982" s="615"/>
      <c r="I982" s="615"/>
      <c r="J982" s="615"/>
      <c r="K982" s="615"/>
      <c r="L982" s="615"/>
      <c r="M982" s="615"/>
      <c r="N982" s="615"/>
      <c r="O982" s="615"/>
      <c r="R982" s="615"/>
      <c r="S982" s="615"/>
      <c r="T982" s="615"/>
      <c r="U982" s="615"/>
      <c r="V982" s="615"/>
      <c r="Y982" s="615"/>
      <c r="Z982" s="615"/>
      <c r="AA982" s="615"/>
      <c r="AB982" s="615"/>
      <c r="AC982" s="615"/>
      <c r="AF982" s="615"/>
      <c r="AG982" s="615"/>
      <c r="AH982" s="615"/>
      <c r="AI982" s="615"/>
    </row>
    <row r="983" spans="1:35" s="616" customFormat="1">
      <c r="A983" s="615"/>
      <c r="D983" s="615"/>
      <c r="E983" s="615"/>
      <c r="F983" s="615"/>
      <c r="G983" s="615"/>
      <c r="H983" s="615"/>
      <c r="I983" s="615"/>
      <c r="J983" s="615"/>
      <c r="K983" s="615"/>
      <c r="L983" s="615"/>
      <c r="M983" s="615"/>
      <c r="N983" s="615"/>
      <c r="O983" s="615"/>
      <c r="R983" s="615"/>
      <c r="S983" s="615"/>
      <c r="T983" s="615"/>
      <c r="U983" s="615"/>
      <c r="V983" s="615"/>
      <c r="Y983" s="615"/>
      <c r="Z983" s="615"/>
      <c r="AA983" s="615"/>
      <c r="AB983" s="615"/>
      <c r="AC983" s="615"/>
      <c r="AF983" s="615"/>
      <c r="AG983" s="615"/>
      <c r="AH983" s="615"/>
      <c r="AI983" s="615"/>
    </row>
    <row r="984" spans="1:35" s="616" customFormat="1">
      <c r="A984" s="615"/>
      <c r="D984" s="615"/>
      <c r="E984" s="615"/>
      <c r="F984" s="615"/>
      <c r="G984" s="615"/>
      <c r="H984" s="615"/>
      <c r="I984" s="615"/>
      <c r="J984" s="615"/>
      <c r="K984" s="615"/>
      <c r="L984" s="615"/>
      <c r="M984" s="615"/>
      <c r="N984" s="615"/>
      <c r="O984" s="615"/>
      <c r="R984" s="615"/>
      <c r="S984" s="615"/>
      <c r="T984" s="615"/>
      <c r="U984" s="615"/>
      <c r="V984" s="615"/>
      <c r="Y984" s="615"/>
      <c r="Z984" s="615"/>
      <c r="AA984" s="615"/>
      <c r="AB984" s="615"/>
      <c r="AC984" s="615"/>
      <c r="AF984" s="615"/>
      <c r="AG984" s="615"/>
      <c r="AH984" s="615"/>
      <c r="AI984" s="615"/>
    </row>
    <row r="985" spans="1:35" s="616" customFormat="1">
      <c r="A985" s="615"/>
      <c r="D985" s="615"/>
      <c r="E985" s="615"/>
      <c r="F985" s="615"/>
      <c r="G985" s="615"/>
      <c r="H985" s="615"/>
      <c r="I985" s="615"/>
      <c r="J985" s="615"/>
      <c r="K985" s="615"/>
      <c r="L985" s="615"/>
      <c r="M985" s="615"/>
      <c r="N985" s="615"/>
      <c r="O985" s="615"/>
      <c r="R985" s="615"/>
      <c r="S985" s="615"/>
      <c r="T985" s="615"/>
      <c r="U985" s="615"/>
      <c r="V985" s="615"/>
      <c r="Y985" s="615"/>
      <c r="Z985" s="615"/>
      <c r="AA985" s="615"/>
      <c r="AB985" s="615"/>
      <c r="AC985" s="615"/>
      <c r="AF985" s="615"/>
      <c r="AG985" s="615"/>
      <c r="AH985" s="615"/>
      <c r="AI985" s="615"/>
    </row>
    <row r="986" spans="1:35" s="616" customFormat="1">
      <c r="A986" s="615"/>
      <c r="D986" s="615"/>
      <c r="E986" s="615"/>
      <c r="F986" s="615"/>
      <c r="G986" s="615"/>
      <c r="H986" s="615"/>
      <c r="I986" s="615"/>
      <c r="J986" s="615"/>
      <c r="K986" s="615"/>
      <c r="L986" s="615"/>
      <c r="M986" s="615"/>
      <c r="N986" s="615"/>
      <c r="O986" s="615"/>
      <c r="R986" s="615"/>
      <c r="S986" s="615"/>
      <c r="T986" s="615"/>
      <c r="U986" s="615"/>
      <c r="V986" s="615"/>
      <c r="Y986" s="615"/>
      <c r="Z986" s="615"/>
      <c r="AA986" s="615"/>
      <c r="AB986" s="615"/>
      <c r="AC986" s="615"/>
      <c r="AF986" s="615"/>
      <c r="AG986" s="615"/>
      <c r="AH986" s="615"/>
      <c r="AI986" s="615"/>
    </row>
    <row r="987" spans="1:35" s="616" customFormat="1">
      <c r="A987" s="615"/>
      <c r="D987" s="615"/>
      <c r="E987" s="615"/>
      <c r="F987" s="615"/>
      <c r="G987" s="615"/>
      <c r="H987" s="615"/>
      <c r="I987" s="615"/>
      <c r="J987" s="615"/>
      <c r="K987" s="615"/>
      <c r="L987" s="615"/>
      <c r="M987" s="615"/>
      <c r="N987" s="615"/>
      <c r="O987" s="615"/>
      <c r="R987" s="615"/>
      <c r="S987" s="615"/>
      <c r="T987" s="615"/>
      <c r="U987" s="615"/>
      <c r="V987" s="615"/>
      <c r="Y987" s="615"/>
      <c r="Z987" s="615"/>
      <c r="AA987" s="615"/>
      <c r="AB987" s="615"/>
      <c r="AC987" s="615"/>
      <c r="AF987" s="615"/>
      <c r="AG987" s="615"/>
      <c r="AH987" s="615"/>
      <c r="AI987" s="615"/>
    </row>
    <row r="988" spans="1:35" s="616" customFormat="1">
      <c r="A988" s="615"/>
      <c r="D988" s="615"/>
      <c r="E988" s="615"/>
      <c r="F988" s="615"/>
      <c r="G988" s="615"/>
      <c r="H988" s="615"/>
      <c r="I988" s="615"/>
      <c r="J988" s="615"/>
      <c r="K988" s="615"/>
      <c r="L988" s="615"/>
      <c r="M988" s="615"/>
      <c r="N988" s="615"/>
      <c r="O988" s="615"/>
      <c r="R988" s="615"/>
      <c r="S988" s="615"/>
      <c r="T988" s="615"/>
      <c r="U988" s="615"/>
      <c r="V988" s="615"/>
      <c r="Y988" s="615"/>
      <c r="Z988" s="615"/>
      <c r="AA988" s="615"/>
      <c r="AB988" s="615"/>
      <c r="AC988" s="615"/>
      <c r="AF988" s="615"/>
      <c r="AG988" s="615"/>
      <c r="AH988" s="615"/>
      <c r="AI988" s="615"/>
    </row>
    <row r="989" spans="1:35" s="616" customFormat="1">
      <c r="A989" s="615"/>
      <c r="D989" s="615"/>
      <c r="E989" s="615"/>
      <c r="F989" s="615"/>
      <c r="G989" s="615"/>
      <c r="H989" s="615"/>
      <c r="I989" s="615"/>
      <c r="J989" s="615"/>
      <c r="K989" s="615"/>
      <c r="L989" s="615"/>
      <c r="M989" s="615"/>
      <c r="N989" s="615"/>
      <c r="O989" s="615"/>
      <c r="R989" s="615"/>
      <c r="S989" s="615"/>
      <c r="T989" s="615"/>
      <c r="U989" s="615"/>
      <c r="V989" s="615"/>
      <c r="Y989" s="615"/>
      <c r="Z989" s="615"/>
      <c r="AA989" s="615"/>
      <c r="AB989" s="615"/>
      <c r="AC989" s="615"/>
      <c r="AF989" s="615"/>
      <c r="AG989" s="615"/>
      <c r="AH989" s="615"/>
      <c r="AI989" s="615"/>
    </row>
    <row r="990" spans="1:35" s="616" customFormat="1">
      <c r="A990" s="615"/>
      <c r="D990" s="615"/>
      <c r="E990" s="615"/>
      <c r="F990" s="615"/>
      <c r="G990" s="615"/>
      <c r="H990" s="615"/>
      <c r="I990" s="615"/>
      <c r="J990" s="615"/>
      <c r="K990" s="615"/>
      <c r="L990" s="615"/>
      <c r="M990" s="615"/>
      <c r="N990" s="615"/>
      <c r="O990" s="615"/>
      <c r="R990" s="615"/>
      <c r="S990" s="615"/>
      <c r="T990" s="615"/>
      <c r="U990" s="615"/>
      <c r="V990" s="615"/>
      <c r="Y990" s="615"/>
      <c r="Z990" s="615"/>
      <c r="AA990" s="615"/>
      <c r="AB990" s="615"/>
      <c r="AC990" s="615"/>
      <c r="AF990" s="615"/>
      <c r="AG990" s="615"/>
      <c r="AH990" s="615"/>
      <c r="AI990" s="615"/>
    </row>
    <row r="991" spans="1:35" s="616" customFormat="1">
      <c r="A991" s="615"/>
      <c r="D991" s="615"/>
      <c r="E991" s="615"/>
      <c r="F991" s="615"/>
      <c r="G991" s="615"/>
      <c r="H991" s="615"/>
      <c r="I991" s="615"/>
      <c r="J991" s="615"/>
      <c r="K991" s="615"/>
      <c r="L991" s="615"/>
      <c r="M991" s="615"/>
      <c r="N991" s="615"/>
      <c r="O991" s="615"/>
      <c r="R991" s="615"/>
      <c r="S991" s="615"/>
      <c r="T991" s="615"/>
      <c r="U991" s="615"/>
      <c r="V991" s="615"/>
      <c r="Y991" s="615"/>
      <c r="Z991" s="615"/>
      <c r="AA991" s="615"/>
      <c r="AB991" s="615"/>
      <c r="AC991" s="615"/>
      <c r="AF991" s="615"/>
      <c r="AG991" s="615"/>
      <c r="AH991" s="615"/>
      <c r="AI991" s="615"/>
    </row>
    <row r="992" spans="1:35" s="616" customFormat="1">
      <c r="A992" s="615"/>
      <c r="D992" s="615"/>
      <c r="E992" s="615"/>
      <c r="F992" s="615"/>
      <c r="G992" s="615"/>
      <c r="H992" s="615"/>
      <c r="I992" s="615"/>
      <c r="J992" s="615"/>
      <c r="K992" s="615"/>
      <c r="L992" s="615"/>
      <c r="M992" s="615"/>
      <c r="N992" s="615"/>
      <c r="O992" s="615"/>
      <c r="R992" s="615"/>
      <c r="S992" s="615"/>
      <c r="T992" s="615"/>
      <c r="U992" s="615"/>
      <c r="V992" s="615"/>
      <c r="Y992" s="615"/>
      <c r="Z992" s="615"/>
      <c r="AA992" s="615"/>
      <c r="AB992" s="615"/>
      <c r="AC992" s="615"/>
      <c r="AF992" s="615"/>
      <c r="AG992" s="615"/>
      <c r="AH992" s="615"/>
      <c r="AI992" s="615"/>
    </row>
    <row r="993" spans="1:35" s="616" customFormat="1">
      <c r="A993" s="615"/>
      <c r="D993" s="615"/>
      <c r="E993" s="615"/>
      <c r="F993" s="615"/>
      <c r="G993" s="615"/>
      <c r="H993" s="615"/>
      <c r="I993" s="615"/>
      <c r="J993" s="615"/>
      <c r="K993" s="615"/>
      <c r="L993" s="615"/>
      <c r="M993" s="615"/>
      <c r="N993" s="615"/>
      <c r="O993" s="615"/>
      <c r="R993" s="615"/>
      <c r="S993" s="615"/>
      <c r="T993" s="615"/>
      <c r="U993" s="615"/>
      <c r="V993" s="615"/>
      <c r="Y993" s="615"/>
      <c r="Z993" s="615"/>
      <c r="AA993" s="615"/>
      <c r="AB993" s="615"/>
      <c r="AC993" s="615"/>
      <c r="AF993" s="615"/>
      <c r="AG993" s="615"/>
      <c r="AH993" s="615"/>
      <c r="AI993" s="615"/>
    </row>
    <row r="994" spans="1:35" s="616" customFormat="1">
      <c r="A994" s="615"/>
      <c r="D994" s="615"/>
      <c r="E994" s="615"/>
      <c r="F994" s="615"/>
      <c r="G994" s="615"/>
      <c r="H994" s="615"/>
      <c r="I994" s="615"/>
      <c r="J994" s="615"/>
      <c r="K994" s="615"/>
      <c r="L994" s="615"/>
      <c r="M994" s="615"/>
      <c r="N994" s="615"/>
      <c r="O994" s="615"/>
      <c r="R994" s="615"/>
      <c r="S994" s="615"/>
      <c r="T994" s="615"/>
      <c r="U994" s="615"/>
      <c r="V994" s="615"/>
      <c r="Y994" s="615"/>
      <c r="Z994" s="615"/>
      <c r="AA994" s="615"/>
      <c r="AB994" s="615"/>
      <c r="AC994" s="615"/>
      <c r="AF994" s="615"/>
      <c r="AG994" s="615"/>
      <c r="AH994" s="615"/>
      <c r="AI994" s="615"/>
    </row>
    <row r="995" spans="1:35" s="616" customFormat="1">
      <c r="A995" s="615"/>
      <c r="D995" s="615"/>
      <c r="E995" s="615"/>
      <c r="F995" s="615"/>
      <c r="G995" s="615"/>
      <c r="H995" s="615"/>
      <c r="I995" s="615"/>
      <c r="J995" s="615"/>
      <c r="K995" s="615"/>
      <c r="L995" s="615"/>
      <c r="M995" s="615"/>
      <c r="N995" s="615"/>
      <c r="O995" s="615"/>
      <c r="R995" s="615"/>
      <c r="S995" s="615"/>
      <c r="T995" s="615"/>
      <c r="U995" s="615"/>
      <c r="V995" s="615"/>
      <c r="Y995" s="615"/>
      <c r="Z995" s="615"/>
      <c r="AA995" s="615"/>
      <c r="AB995" s="615"/>
      <c r="AC995" s="615"/>
      <c r="AF995" s="615"/>
      <c r="AG995" s="615"/>
      <c r="AH995" s="615"/>
      <c r="AI995" s="615"/>
    </row>
    <row r="996" spans="1:35" s="616" customFormat="1">
      <c r="A996" s="615"/>
      <c r="D996" s="615"/>
      <c r="E996" s="615"/>
      <c r="F996" s="615"/>
      <c r="G996" s="615"/>
      <c r="H996" s="615"/>
      <c r="I996" s="615"/>
      <c r="J996" s="615"/>
      <c r="K996" s="615"/>
      <c r="L996" s="615"/>
      <c r="M996" s="615"/>
      <c r="N996" s="615"/>
      <c r="O996" s="615"/>
      <c r="R996" s="615"/>
      <c r="S996" s="615"/>
      <c r="T996" s="615"/>
      <c r="U996" s="615"/>
      <c r="V996" s="615"/>
      <c r="Y996" s="615"/>
      <c r="Z996" s="615"/>
      <c r="AA996" s="615"/>
      <c r="AB996" s="615"/>
      <c r="AC996" s="615"/>
      <c r="AF996" s="615"/>
      <c r="AG996" s="615"/>
      <c r="AH996" s="615"/>
      <c r="AI996" s="615"/>
    </row>
    <row r="997" spans="1:35" s="616" customFormat="1">
      <c r="A997" s="615"/>
      <c r="D997" s="615"/>
      <c r="E997" s="615"/>
      <c r="F997" s="615"/>
      <c r="G997" s="615"/>
      <c r="H997" s="615"/>
      <c r="I997" s="615"/>
      <c r="J997" s="615"/>
      <c r="K997" s="615"/>
      <c r="L997" s="615"/>
      <c r="M997" s="615"/>
      <c r="N997" s="615"/>
      <c r="O997" s="615"/>
      <c r="R997" s="615"/>
      <c r="S997" s="615"/>
      <c r="T997" s="615"/>
      <c r="U997" s="615"/>
      <c r="V997" s="615"/>
      <c r="Y997" s="615"/>
      <c r="Z997" s="615"/>
      <c r="AA997" s="615"/>
      <c r="AB997" s="615"/>
      <c r="AC997" s="615"/>
      <c r="AF997" s="615"/>
      <c r="AG997" s="615"/>
      <c r="AH997" s="615"/>
      <c r="AI997" s="615"/>
    </row>
    <row r="998" spans="1:35" s="616" customFormat="1">
      <c r="A998" s="615"/>
      <c r="D998" s="615"/>
      <c r="E998" s="615"/>
      <c r="F998" s="615"/>
      <c r="G998" s="615"/>
      <c r="H998" s="615"/>
      <c r="I998" s="615"/>
      <c r="J998" s="615"/>
      <c r="K998" s="615"/>
      <c r="L998" s="615"/>
      <c r="M998" s="615"/>
      <c r="N998" s="615"/>
      <c r="O998" s="615"/>
      <c r="R998" s="615"/>
      <c r="S998" s="615"/>
      <c r="T998" s="615"/>
      <c r="U998" s="615"/>
      <c r="V998" s="615"/>
      <c r="Y998" s="615"/>
      <c r="Z998" s="615"/>
      <c r="AA998" s="615"/>
      <c r="AB998" s="615"/>
      <c r="AC998" s="615"/>
      <c r="AF998" s="615"/>
      <c r="AG998" s="615"/>
      <c r="AH998" s="615"/>
      <c r="AI998" s="615"/>
    </row>
    <row r="999" spans="1:35" s="616" customFormat="1">
      <c r="A999" s="615"/>
      <c r="D999" s="615"/>
      <c r="E999" s="615"/>
      <c r="F999" s="615"/>
      <c r="G999" s="615"/>
      <c r="H999" s="615"/>
      <c r="I999" s="615"/>
      <c r="J999" s="615"/>
      <c r="K999" s="615"/>
      <c r="L999" s="615"/>
      <c r="M999" s="615"/>
      <c r="N999" s="615"/>
      <c r="O999" s="615"/>
      <c r="R999" s="615"/>
      <c r="S999" s="615"/>
      <c r="T999" s="615"/>
      <c r="U999" s="615"/>
      <c r="V999" s="615"/>
      <c r="Y999" s="615"/>
      <c r="Z999" s="615"/>
      <c r="AA999" s="615"/>
      <c r="AB999" s="615"/>
      <c r="AC999" s="615"/>
      <c r="AF999" s="615"/>
      <c r="AG999" s="615"/>
      <c r="AH999" s="615"/>
      <c r="AI999" s="615"/>
    </row>
    <row r="1000" spans="1:35" s="616" customFormat="1">
      <c r="A1000" s="615"/>
      <c r="D1000" s="615"/>
      <c r="E1000" s="615"/>
      <c r="F1000" s="615"/>
      <c r="G1000" s="615"/>
      <c r="H1000" s="615"/>
      <c r="I1000" s="615"/>
      <c r="J1000" s="615"/>
      <c r="K1000" s="615"/>
      <c r="L1000" s="615"/>
      <c r="M1000" s="615"/>
      <c r="N1000" s="615"/>
      <c r="O1000" s="615"/>
      <c r="R1000" s="615"/>
      <c r="S1000" s="615"/>
      <c r="T1000" s="615"/>
      <c r="U1000" s="615"/>
      <c r="V1000" s="615"/>
      <c r="Y1000" s="615"/>
      <c r="Z1000" s="615"/>
      <c r="AA1000" s="615"/>
      <c r="AB1000" s="615"/>
      <c r="AC1000" s="615"/>
      <c r="AF1000" s="615"/>
      <c r="AG1000" s="615"/>
      <c r="AH1000" s="615"/>
      <c r="AI1000" s="615"/>
    </row>
    <row r="1001" spans="1:35" s="616" customFormat="1">
      <c r="A1001" s="615"/>
      <c r="D1001" s="615"/>
      <c r="E1001" s="615"/>
      <c r="F1001" s="615"/>
      <c r="G1001" s="615"/>
      <c r="H1001" s="615"/>
      <c r="I1001" s="615"/>
      <c r="J1001" s="615"/>
      <c r="K1001" s="615"/>
      <c r="L1001" s="615"/>
      <c r="M1001" s="615"/>
      <c r="N1001" s="615"/>
      <c r="O1001" s="615"/>
      <c r="R1001" s="615"/>
      <c r="S1001" s="615"/>
      <c r="T1001" s="615"/>
      <c r="U1001" s="615"/>
      <c r="V1001" s="615"/>
      <c r="Y1001" s="615"/>
      <c r="Z1001" s="615"/>
      <c r="AA1001" s="615"/>
      <c r="AB1001" s="615"/>
      <c r="AC1001" s="615"/>
      <c r="AF1001" s="615"/>
      <c r="AG1001" s="615"/>
      <c r="AH1001" s="615"/>
      <c r="AI1001" s="615"/>
    </row>
    <row r="1002" spans="1:35" s="616" customFormat="1">
      <c r="A1002" s="615"/>
      <c r="D1002" s="615"/>
      <c r="E1002" s="615"/>
      <c r="F1002" s="615"/>
      <c r="G1002" s="615"/>
      <c r="H1002" s="615"/>
      <c r="I1002" s="615"/>
      <c r="J1002" s="615"/>
      <c r="K1002" s="615"/>
      <c r="L1002" s="615"/>
      <c r="M1002" s="615"/>
      <c r="N1002" s="615"/>
      <c r="O1002" s="615"/>
      <c r="R1002" s="615"/>
      <c r="S1002" s="615"/>
      <c r="T1002" s="615"/>
      <c r="U1002" s="615"/>
      <c r="V1002" s="615"/>
      <c r="Y1002" s="615"/>
      <c r="Z1002" s="615"/>
      <c r="AA1002" s="615"/>
      <c r="AB1002" s="615"/>
      <c r="AC1002" s="615"/>
      <c r="AF1002" s="615"/>
      <c r="AG1002" s="615"/>
      <c r="AH1002" s="615"/>
      <c r="AI1002" s="615"/>
    </row>
    <row r="1003" spans="1:35" s="616" customFormat="1">
      <c r="A1003" s="615"/>
      <c r="D1003" s="615"/>
      <c r="E1003" s="615"/>
      <c r="F1003" s="615"/>
      <c r="G1003" s="615"/>
      <c r="H1003" s="615"/>
      <c r="I1003" s="615"/>
      <c r="J1003" s="615"/>
      <c r="K1003" s="615"/>
      <c r="L1003" s="615"/>
      <c r="M1003" s="615"/>
      <c r="N1003" s="615"/>
      <c r="O1003" s="615"/>
      <c r="R1003" s="615"/>
      <c r="S1003" s="615"/>
      <c r="T1003" s="615"/>
      <c r="U1003" s="615"/>
      <c r="V1003" s="615"/>
      <c r="Y1003" s="615"/>
      <c r="Z1003" s="615"/>
      <c r="AA1003" s="615"/>
      <c r="AB1003" s="615"/>
      <c r="AC1003" s="615"/>
      <c r="AF1003" s="615"/>
      <c r="AG1003" s="615"/>
      <c r="AH1003" s="615"/>
      <c r="AI1003" s="615"/>
    </row>
    <row r="1004" spans="1:35" s="616" customFormat="1">
      <c r="A1004" s="615"/>
      <c r="D1004" s="615"/>
      <c r="E1004" s="615"/>
      <c r="F1004" s="615"/>
      <c r="G1004" s="615"/>
      <c r="H1004" s="615"/>
      <c r="I1004" s="615"/>
      <c r="J1004" s="615"/>
      <c r="K1004" s="615"/>
      <c r="L1004" s="615"/>
      <c r="M1004" s="615"/>
      <c r="N1004" s="615"/>
      <c r="O1004" s="615"/>
      <c r="R1004" s="615"/>
      <c r="S1004" s="615"/>
      <c r="T1004" s="615"/>
      <c r="U1004" s="615"/>
      <c r="V1004" s="615"/>
      <c r="Y1004" s="615"/>
      <c r="Z1004" s="615"/>
      <c r="AA1004" s="615"/>
      <c r="AB1004" s="615"/>
      <c r="AC1004" s="615"/>
      <c r="AF1004" s="615"/>
      <c r="AG1004" s="615"/>
      <c r="AH1004" s="615"/>
      <c r="AI1004" s="615"/>
    </row>
    <row r="1005" spans="1:35" s="616" customFormat="1">
      <c r="A1005" s="615"/>
      <c r="D1005" s="615"/>
      <c r="E1005" s="615"/>
      <c r="F1005" s="615"/>
      <c r="G1005" s="615"/>
      <c r="H1005" s="615"/>
      <c r="I1005" s="615"/>
      <c r="J1005" s="615"/>
      <c r="K1005" s="615"/>
      <c r="L1005" s="615"/>
      <c r="M1005" s="615"/>
      <c r="N1005" s="615"/>
      <c r="O1005" s="615"/>
      <c r="R1005" s="615"/>
      <c r="S1005" s="615"/>
      <c r="T1005" s="615"/>
      <c r="U1005" s="615"/>
      <c r="V1005" s="615"/>
      <c r="Y1005" s="615"/>
      <c r="Z1005" s="615"/>
      <c r="AA1005" s="615"/>
      <c r="AB1005" s="615"/>
      <c r="AC1005" s="615"/>
      <c r="AF1005" s="615"/>
      <c r="AG1005" s="615"/>
      <c r="AH1005" s="615"/>
      <c r="AI1005" s="615"/>
    </row>
    <row r="1006" spans="1:35" s="616" customFormat="1">
      <c r="A1006" s="615"/>
      <c r="D1006" s="615"/>
      <c r="E1006" s="615"/>
      <c r="F1006" s="615"/>
      <c r="G1006" s="615"/>
      <c r="H1006" s="615"/>
      <c r="I1006" s="615"/>
      <c r="J1006" s="615"/>
      <c r="K1006" s="615"/>
      <c r="L1006" s="615"/>
      <c r="M1006" s="615"/>
      <c r="N1006" s="615"/>
      <c r="O1006" s="615"/>
      <c r="R1006" s="615"/>
      <c r="S1006" s="615"/>
      <c r="T1006" s="615"/>
      <c r="U1006" s="615"/>
      <c r="V1006" s="615"/>
      <c r="Y1006" s="615"/>
      <c r="Z1006" s="615"/>
      <c r="AA1006" s="615"/>
      <c r="AB1006" s="615"/>
      <c r="AC1006" s="615"/>
      <c r="AF1006" s="615"/>
      <c r="AG1006" s="615"/>
      <c r="AH1006" s="615"/>
      <c r="AI1006" s="615"/>
    </row>
    <row r="1007" spans="1:35" s="616" customFormat="1">
      <c r="A1007" s="615"/>
      <c r="D1007" s="615"/>
      <c r="E1007" s="615"/>
      <c r="F1007" s="615"/>
      <c r="G1007" s="615"/>
      <c r="H1007" s="615"/>
      <c r="I1007" s="615"/>
      <c r="J1007" s="615"/>
      <c r="K1007" s="615"/>
      <c r="L1007" s="615"/>
      <c r="M1007" s="615"/>
      <c r="N1007" s="615"/>
      <c r="O1007" s="615"/>
      <c r="R1007" s="615"/>
      <c r="S1007" s="615"/>
      <c r="T1007" s="615"/>
      <c r="U1007" s="615"/>
      <c r="V1007" s="615"/>
      <c r="Y1007" s="615"/>
      <c r="Z1007" s="615"/>
      <c r="AA1007" s="615"/>
      <c r="AB1007" s="615"/>
      <c r="AC1007" s="615"/>
      <c r="AF1007" s="615"/>
      <c r="AG1007" s="615"/>
      <c r="AH1007" s="615"/>
      <c r="AI1007" s="615"/>
    </row>
    <row r="1008" spans="1:35" s="616" customFormat="1">
      <c r="A1008" s="615"/>
      <c r="D1008" s="615"/>
      <c r="E1008" s="615"/>
      <c r="F1008" s="615"/>
      <c r="G1008" s="615"/>
      <c r="H1008" s="615"/>
      <c r="I1008" s="615"/>
      <c r="J1008" s="615"/>
      <c r="K1008" s="615"/>
      <c r="L1008" s="615"/>
      <c r="M1008" s="615"/>
      <c r="N1008" s="615"/>
      <c r="O1008" s="615"/>
      <c r="R1008" s="615"/>
      <c r="S1008" s="615"/>
      <c r="T1008" s="615"/>
      <c r="U1008" s="615"/>
      <c r="V1008" s="615"/>
      <c r="Y1008" s="615"/>
      <c r="Z1008" s="615"/>
      <c r="AA1008" s="615"/>
      <c r="AB1008" s="615"/>
      <c r="AC1008" s="615"/>
      <c r="AF1008" s="615"/>
      <c r="AG1008" s="615"/>
      <c r="AH1008" s="615"/>
      <c r="AI1008" s="615"/>
    </row>
    <row r="1009" spans="1:35" s="616" customFormat="1">
      <c r="A1009" s="615"/>
      <c r="D1009" s="615"/>
      <c r="E1009" s="615"/>
      <c r="F1009" s="615"/>
      <c r="G1009" s="615"/>
      <c r="H1009" s="615"/>
      <c r="I1009" s="615"/>
      <c r="J1009" s="615"/>
      <c r="K1009" s="615"/>
      <c r="L1009" s="615"/>
      <c r="M1009" s="615"/>
      <c r="N1009" s="615"/>
      <c r="O1009" s="615"/>
      <c r="R1009" s="615"/>
      <c r="S1009" s="615"/>
      <c r="T1009" s="615"/>
      <c r="U1009" s="615"/>
      <c r="V1009" s="615"/>
      <c r="Y1009" s="615"/>
      <c r="Z1009" s="615"/>
      <c r="AA1009" s="615"/>
      <c r="AB1009" s="615"/>
      <c r="AC1009" s="615"/>
      <c r="AF1009" s="615"/>
      <c r="AG1009" s="615"/>
      <c r="AH1009" s="615"/>
      <c r="AI1009" s="615"/>
    </row>
    <row r="1010" spans="1:35" s="616" customFormat="1">
      <c r="A1010" s="615"/>
      <c r="D1010" s="615"/>
      <c r="E1010" s="615"/>
      <c r="F1010" s="615"/>
      <c r="G1010" s="615"/>
      <c r="H1010" s="615"/>
      <c r="I1010" s="615"/>
      <c r="J1010" s="615"/>
      <c r="K1010" s="615"/>
      <c r="L1010" s="615"/>
      <c r="M1010" s="615"/>
      <c r="N1010" s="615"/>
      <c r="O1010" s="615"/>
      <c r="R1010" s="615"/>
      <c r="S1010" s="615"/>
      <c r="T1010" s="615"/>
      <c r="U1010" s="615"/>
      <c r="V1010" s="615"/>
      <c r="Y1010" s="615"/>
      <c r="Z1010" s="615"/>
      <c r="AA1010" s="615"/>
      <c r="AB1010" s="615"/>
      <c r="AC1010" s="615"/>
      <c r="AF1010" s="615"/>
      <c r="AG1010" s="615"/>
      <c r="AH1010" s="615"/>
      <c r="AI1010" s="615"/>
    </row>
    <row r="1011" spans="1:35" s="616" customFormat="1">
      <c r="A1011" s="615"/>
      <c r="D1011" s="615"/>
      <c r="E1011" s="615"/>
      <c r="F1011" s="615"/>
      <c r="G1011" s="615"/>
      <c r="H1011" s="615"/>
      <c r="I1011" s="615"/>
      <c r="J1011" s="615"/>
      <c r="K1011" s="615"/>
      <c r="L1011" s="615"/>
      <c r="M1011" s="615"/>
      <c r="N1011" s="615"/>
      <c r="O1011" s="615"/>
      <c r="R1011" s="615"/>
      <c r="S1011" s="615"/>
      <c r="T1011" s="615"/>
      <c r="U1011" s="615"/>
      <c r="V1011" s="615"/>
      <c r="Y1011" s="615"/>
      <c r="Z1011" s="615"/>
      <c r="AA1011" s="615"/>
      <c r="AB1011" s="615"/>
      <c r="AC1011" s="615"/>
      <c r="AF1011" s="615"/>
      <c r="AG1011" s="615"/>
      <c r="AH1011" s="615"/>
      <c r="AI1011" s="615"/>
    </row>
    <row r="1012" spans="1:35" s="616" customFormat="1">
      <c r="A1012" s="615"/>
      <c r="D1012" s="615"/>
      <c r="E1012" s="615"/>
      <c r="F1012" s="615"/>
      <c r="G1012" s="615"/>
      <c r="H1012" s="615"/>
      <c r="I1012" s="615"/>
      <c r="J1012" s="615"/>
      <c r="K1012" s="615"/>
      <c r="L1012" s="615"/>
      <c r="M1012" s="615"/>
      <c r="N1012" s="615"/>
      <c r="O1012" s="615"/>
      <c r="R1012" s="615"/>
      <c r="S1012" s="615"/>
      <c r="T1012" s="615"/>
      <c r="U1012" s="615"/>
      <c r="V1012" s="615"/>
      <c r="Y1012" s="615"/>
      <c r="Z1012" s="615"/>
      <c r="AA1012" s="615"/>
      <c r="AB1012" s="615"/>
      <c r="AC1012" s="615"/>
      <c r="AF1012" s="615"/>
      <c r="AG1012" s="615"/>
      <c r="AH1012" s="615"/>
      <c r="AI1012" s="615"/>
    </row>
    <row r="1013" spans="1:35" s="616" customFormat="1">
      <c r="A1013" s="615"/>
      <c r="D1013" s="615"/>
      <c r="E1013" s="615"/>
      <c r="F1013" s="615"/>
      <c r="G1013" s="615"/>
      <c r="H1013" s="615"/>
      <c r="I1013" s="615"/>
      <c r="J1013" s="615"/>
      <c r="K1013" s="615"/>
      <c r="L1013" s="615"/>
      <c r="M1013" s="615"/>
      <c r="N1013" s="615"/>
      <c r="O1013" s="615"/>
      <c r="R1013" s="615"/>
      <c r="S1013" s="615"/>
      <c r="T1013" s="615"/>
      <c r="U1013" s="615"/>
      <c r="V1013" s="615"/>
      <c r="Y1013" s="615"/>
      <c r="Z1013" s="615"/>
      <c r="AA1013" s="615"/>
      <c r="AB1013" s="615"/>
      <c r="AC1013" s="615"/>
      <c r="AF1013" s="615"/>
      <c r="AG1013" s="615"/>
      <c r="AH1013" s="615"/>
      <c r="AI1013" s="615"/>
    </row>
    <row r="1014" spans="1:35" s="616" customFormat="1">
      <c r="A1014" s="615"/>
      <c r="D1014" s="615"/>
      <c r="E1014" s="615"/>
      <c r="F1014" s="615"/>
      <c r="G1014" s="615"/>
      <c r="H1014" s="615"/>
      <c r="I1014" s="615"/>
      <c r="J1014" s="615"/>
      <c r="K1014" s="615"/>
      <c r="L1014" s="615"/>
      <c r="M1014" s="615"/>
      <c r="N1014" s="615"/>
      <c r="O1014" s="615"/>
      <c r="R1014" s="615"/>
      <c r="S1014" s="615"/>
      <c r="T1014" s="615"/>
      <c r="U1014" s="615"/>
      <c r="V1014" s="615"/>
      <c r="Y1014" s="615"/>
      <c r="Z1014" s="615"/>
      <c r="AA1014" s="615"/>
      <c r="AB1014" s="615"/>
      <c r="AC1014" s="615"/>
      <c r="AF1014" s="615"/>
      <c r="AG1014" s="615"/>
      <c r="AH1014" s="615"/>
      <c r="AI1014" s="615"/>
    </row>
    <row r="1015" spans="1:35" s="616" customFormat="1">
      <c r="A1015" s="615"/>
      <c r="D1015" s="615"/>
      <c r="E1015" s="615"/>
      <c r="F1015" s="615"/>
      <c r="G1015" s="615"/>
      <c r="H1015" s="615"/>
      <c r="I1015" s="615"/>
      <c r="J1015" s="615"/>
      <c r="K1015" s="615"/>
      <c r="L1015" s="615"/>
      <c r="M1015" s="615"/>
      <c r="N1015" s="615"/>
      <c r="O1015" s="615"/>
      <c r="R1015" s="615"/>
      <c r="S1015" s="615"/>
      <c r="T1015" s="615"/>
      <c r="U1015" s="615"/>
      <c r="V1015" s="615"/>
      <c r="Y1015" s="615"/>
      <c r="Z1015" s="615"/>
      <c r="AA1015" s="615"/>
      <c r="AB1015" s="615"/>
      <c r="AC1015" s="615"/>
      <c r="AF1015" s="615"/>
      <c r="AG1015" s="615"/>
      <c r="AH1015" s="615"/>
      <c r="AI1015" s="615"/>
    </row>
    <row r="1016" spans="1:35" s="616" customFormat="1">
      <c r="A1016" s="615"/>
      <c r="D1016" s="615"/>
      <c r="E1016" s="615"/>
      <c r="F1016" s="615"/>
      <c r="G1016" s="615"/>
      <c r="H1016" s="615"/>
      <c r="I1016" s="615"/>
      <c r="J1016" s="615"/>
      <c r="K1016" s="615"/>
      <c r="L1016" s="615"/>
      <c r="M1016" s="615"/>
      <c r="N1016" s="615"/>
      <c r="O1016" s="615"/>
      <c r="R1016" s="615"/>
      <c r="S1016" s="615"/>
      <c r="T1016" s="615"/>
      <c r="U1016" s="615"/>
      <c r="V1016" s="615"/>
      <c r="Y1016" s="615"/>
      <c r="Z1016" s="615"/>
      <c r="AA1016" s="615"/>
      <c r="AB1016" s="615"/>
      <c r="AC1016" s="615"/>
      <c r="AF1016" s="615"/>
      <c r="AG1016" s="615"/>
      <c r="AH1016" s="615"/>
      <c r="AI1016" s="615"/>
    </row>
    <row r="1017" spans="1:35" s="616" customFormat="1">
      <c r="A1017" s="615"/>
      <c r="D1017" s="615"/>
      <c r="E1017" s="615"/>
      <c r="F1017" s="615"/>
      <c r="G1017" s="615"/>
      <c r="H1017" s="615"/>
      <c r="I1017" s="615"/>
      <c r="J1017" s="615"/>
      <c r="K1017" s="615"/>
      <c r="L1017" s="615"/>
      <c r="M1017" s="615"/>
      <c r="N1017" s="615"/>
      <c r="O1017" s="615"/>
      <c r="R1017" s="615"/>
      <c r="S1017" s="615"/>
      <c r="T1017" s="615"/>
      <c r="U1017" s="615"/>
      <c r="V1017" s="615"/>
      <c r="Y1017" s="615"/>
      <c r="Z1017" s="615"/>
      <c r="AA1017" s="615"/>
      <c r="AB1017" s="615"/>
      <c r="AC1017" s="615"/>
      <c r="AF1017" s="615"/>
      <c r="AG1017" s="615"/>
      <c r="AH1017" s="615"/>
      <c r="AI1017" s="615"/>
    </row>
    <row r="1018" spans="1:35" s="616" customFormat="1">
      <c r="A1018" s="615"/>
      <c r="D1018" s="615"/>
      <c r="E1018" s="615"/>
      <c r="F1018" s="615"/>
      <c r="G1018" s="615"/>
      <c r="H1018" s="615"/>
      <c r="I1018" s="615"/>
      <c r="J1018" s="615"/>
      <c r="K1018" s="615"/>
      <c r="L1018" s="615"/>
      <c r="M1018" s="615"/>
      <c r="N1018" s="615"/>
      <c r="O1018" s="615"/>
      <c r="R1018" s="615"/>
      <c r="S1018" s="615"/>
      <c r="T1018" s="615"/>
      <c r="U1018" s="615"/>
      <c r="V1018" s="615"/>
      <c r="Y1018" s="615"/>
      <c r="Z1018" s="615"/>
      <c r="AA1018" s="615"/>
      <c r="AB1018" s="615"/>
      <c r="AC1018" s="615"/>
      <c r="AF1018" s="615"/>
      <c r="AG1018" s="615"/>
      <c r="AH1018" s="615"/>
      <c r="AI1018" s="615"/>
    </row>
    <row r="1019" spans="1:35" s="616" customFormat="1">
      <c r="A1019" s="615"/>
      <c r="D1019" s="615"/>
      <c r="E1019" s="615"/>
      <c r="F1019" s="615"/>
      <c r="G1019" s="615"/>
      <c r="H1019" s="615"/>
      <c r="I1019" s="615"/>
      <c r="J1019" s="615"/>
      <c r="K1019" s="615"/>
      <c r="L1019" s="615"/>
      <c r="M1019" s="615"/>
      <c r="N1019" s="615"/>
      <c r="O1019" s="615"/>
      <c r="R1019" s="615"/>
      <c r="S1019" s="615"/>
      <c r="T1019" s="615"/>
      <c r="U1019" s="615"/>
      <c r="V1019" s="615"/>
      <c r="Y1019" s="615"/>
      <c r="Z1019" s="615"/>
      <c r="AA1019" s="615"/>
      <c r="AB1019" s="615"/>
      <c r="AC1019" s="615"/>
      <c r="AF1019" s="615"/>
      <c r="AG1019" s="615"/>
      <c r="AH1019" s="615"/>
      <c r="AI1019" s="615"/>
    </row>
    <row r="1020" spans="1:35" s="616" customFormat="1">
      <c r="A1020" s="615"/>
      <c r="D1020" s="615"/>
      <c r="E1020" s="615"/>
      <c r="F1020" s="615"/>
      <c r="G1020" s="615"/>
      <c r="H1020" s="615"/>
      <c r="I1020" s="615"/>
      <c r="J1020" s="615"/>
      <c r="K1020" s="615"/>
      <c r="L1020" s="615"/>
      <c r="M1020" s="615"/>
      <c r="N1020" s="615"/>
      <c r="O1020" s="615"/>
      <c r="R1020" s="615"/>
      <c r="S1020" s="615"/>
      <c r="T1020" s="615"/>
      <c r="U1020" s="615"/>
      <c r="V1020" s="615"/>
      <c r="Y1020" s="615"/>
      <c r="Z1020" s="615"/>
      <c r="AA1020" s="615"/>
      <c r="AB1020" s="615"/>
      <c r="AC1020" s="615"/>
      <c r="AF1020" s="615"/>
      <c r="AG1020" s="615"/>
      <c r="AH1020" s="615"/>
      <c r="AI1020" s="615"/>
    </row>
    <row r="1021" spans="1:35" s="616" customFormat="1">
      <c r="A1021" s="615"/>
      <c r="D1021" s="615"/>
      <c r="E1021" s="615"/>
      <c r="F1021" s="615"/>
      <c r="G1021" s="615"/>
      <c r="H1021" s="615"/>
      <c r="I1021" s="615"/>
      <c r="J1021" s="615"/>
      <c r="K1021" s="615"/>
      <c r="L1021" s="615"/>
      <c r="M1021" s="615"/>
      <c r="N1021" s="615"/>
      <c r="O1021" s="615"/>
      <c r="R1021" s="615"/>
      <c r="S1021" s="615"/>
      <c r="T1021" s="615"/>
      <c r="U1021" s="615"/>
      <c r="V1021" s="615"/>
      <c r="Y1021" s="615"/>
      <c r="Z1021" s="615"/>
      <c r="AA1021" s="615"/>
      <c r="AB1021" s="615"/>
      <c r="AC1021" s="615"/>
      <c r="AF1021" s="615"/>
      <c r="AG1021" s="615"/>
      <c r="AH1021" s="615"/>
      <c r="AI1021" s="615"/>
    </row>
    <row r="1022" spans="1:35" s="616" customFormat="1">
      <c r="A1022" s="615"/>
      <c r="D1022" s="615"/>
      <c r="E1022" s="615"/>
      <c r="F1022" s="615"/>
      <c r="G1022" s="615"/>
      <c r="H1022" s="615"/>
      <c r="I1022" s="615"/>
      <c r="J1022" s="615"/>
      <c r="K1022" s="615"/>
      <c r="L1022" s="615"/>
      <c r="M1022" s="615"/>
      <c r="N1022" s="615"/>
      <c r="O1022" s="615"/>
      <c r="R1022" s="615"/>
      <c r="S1022" s="615"/>
      <c r="T1022" s="615"/>
      <c r="U1022" s="615"/>
      <c r="V1022" s="615"/>
      <c r="Y1022" s="615"/>
      <c r="Z1022" s="615"/>
      <c r="AA1022" s="615"/>
      <c r="AB1022" s="615"/>
      <c r="AC1022" s="615"/>
      <c r="AF1022" s="615"/>
      <c r="AG1022" s="615"/>
      <c r="AH1022" s="615"/>
      <c r="AI1022" s="615"/>
    </row>
    <row r="1023" spans="1:35" s="616" customFormat="1">
      <c r="A1023" s="615"/>
      <c r="D1023" s="615"/>
      <c r="E1023" s="615"/>
      <c r="F1023" s="615"/>
      <c r="G1023" s="615"/>
      <c r="H1023" s="615"/>
      <c r="I1023" s="615"/>
      <c r="J1023" s="615"/>
      <c r="K1023" s="615"/>
      <c r="L1023" s="615"/>
      <c r="M1023" s="615"/>
      <c r="N1023" s="615"/>
      <c r="O1023" s="615"/>
      <c r="R1023" s="615"/>
      <c r="S1023" s="615"/>
      <c r="T1023" s="615"/>
      <c r="U1023" s="615"/>
      <c r="V1023" s="615"/>
      <c r="Y1023" s="615"/>
      <c r="Z1023" s="615"/>
      <c r="AA1023" s="615"/>
      <c r="AB1023" s="615"/>
      <c r="AC1023" s="615"/>
      <c r="AF1023" s="615"/>
      <c r="AG1023" s="615"/>
      <c r="AH1023" s="615"/>
      <c r="AI1023" s="615"/>
    </row>
    <row r="1024" spans="1:35" s="616" customFormat="1">
      <c r="A1024" s="615"/>
      <c r="D1024" s="615"/>
      <c r="E1024" s="615"/>
      <c r="F1024" s="615"/>
      <c r="G1024" s="615"/>
      <c r="H1024" s="615"/>
      <c r="I1024" s="615"/>
      <c r="J1024" s="615"/>
      <c r="K1024" s="615"/>
      <c r="L1024" s="615"/>
      <c r="M1024" s="615"/>
      <c r="N1024" s="615"/>
      <c r="O1024" s="615"/>
      <c r="R1024" s="615"/>
      <c r="S1024" s="615"/>
      <c r="T1024" s="615"/>
      <c r="U1024" s="615"/>
      <c r="V1024" s="615"/>
      <c r="Y1024" s="615"/>
      <c r="Z1024" s="615"/>
      <c r="AA1024" s="615"/>
      <c r="AB1024" s="615"/>
      <c r="AC1024" s="615"/>
      <c r="AF1024" s="615"/>
      <c r="AG1024" s="615"/>
      <c r="AH1024" s="615"/>
      <c r="AI1024" s="615"/>
    </row>
    <row r="1025" spans="1:35" s="616" customFormat="1">
      <c r="A1025" s="615"/>
      <c r="D1025" s="615"/>
      <c r="E1025" s="615"/>
      <c r="F1025" s="615"/>
      <c r="G1025" s="615"/>
      <c r="H1025" s="615"/>
      <c r="I1025" s="615"/>
      <c r="J1025" s="615"/>
      <c r="K1025" s="615"/>
      <c r="L1025" s="615"/>
      <c r="M1025" s="615"/>
      <c r="N1025" s="615"/>
      <c r="O1025" s="615"/>
      <c r="R1025" s="615"/>
      <c r="S1025" s="615"/>
      <c r="T1025" s="615"/>
      <c r="U1025" s="615"/>
      <c r="V1025" s="615"/>
      <c r="Y1025" s="615"/>
      <c r="Z1025" s="615"/>
      <c r="AA1025" s="615"/>
      <c r="AB1025" s="615"/>
      <c r="AC1025" s="615"/>
      <c r="AF1025" s="615"/>
      <c r="AG1025" s="615"/>
      <c r="AH1025" s="615"/>
      <c r="AI1025" s="615"/>
    </row>
    <row r="1026" spans="1:35" s="616" customFormat="1">
      <c r="A1026" s="615"/>
      <c r="D1026" s="615"/>
      <c r="E1026" s="615"/>
      <c r="F1026" s="615"/>
      <c r="G1026" s="615"/>
      <c r="H1026" s="615"/>
      <c r="I1026" s="615"/>
      <c r="J1026" s="615"/>
      <c r="K1026" s="615"/>
      <c r="L1026" s="615"/>
      <c r="M1026" s="615"/>
      <c r="N1026" s="615"/>
      <c r="O1026" s="615"/>
      <c r="R1026" s="615"/>
      <c r="S1026" s="615"/>
      <c r="T1026" s="615"/>
      <c r="U1026" s="615"/>
      <c r="V1026" s="615"/>
      <c r="Y1026" s="615"/>
      <c r="Z1026" s="615"/>
      <c r="AA1026" s="615"/>
      <c r="AB1026" s="615"/>
      <c r="AC1026" s="615"/>
      <c r="AF1026" s="615"/>
      <c r="AG1026" s="615"/>
      <c r="AH1026" s="615"/>
      <c r="AI1026" s="615"/>
    </row>
    <row r="1027" spans="1:35" s="616" customFormat="1">
      <c r="A1027" s="615"/>
      <c r="D1027" s="615"/>
      <c r="E1027" s="615"/>
      <c r="F1027" s="615"/>
      <c r="G1027" s="615"/>
      <c r="H1027" s="615"/>
      <c r="I1027" s="615"/>
      <c r="J1027" s="615"/>
      <c r="K1027" s="615"/>
      <c r="L1027" s="615"/>
      <c r="M1027" s="615"/>
      <c r="N1027" s="615"/>
      <c r="O1027" s="615"/>
      <c r="R1027" s="615"/>
      <c r="S1027" s="615"/>
      <c r="T1027" s="615"/>
      <c r="U1027" s="615"/>
      <c r="V1027" s="615"/>
      <c r="Y1027" s="615"/>
      <c r="Z1027" s="615"/>
      <c r="AA1027" s="615"/>
      <c r="AB1027" s="615"/>
      <c r="AC1027" s="615"/>
      <c r="AF1027" s="615"/>
      <c r="AG1027" s="615"/>
      <c r="AH1027" s="615"/>
      <c r="AI1027" s="615"/>
    </row>
    <row r="1028" spans="1:35" s="616" customFormat="1">
      <c r="A1028" s="615"/>
      <c r="D1028" s="615"/>
      <c r="E1028" s="615"/>
      <c r="F1028" s="615"/>
      <c r="G1028" s="615"/>
      <c r="H1028" s="615"/>
      <c r="I1028" s="615"/>
      <c r="J1028" s="615"/>
      <c r="K1028" s="615"/>
      <c r="L1028" s="615"/>
      <c r="M1028" s="615"/>
      <c r="N1028" s="615"/>
      <c r="O1028" s="615"/>
      <c r="R1028" s="615"/>
      <c r="S1028" s="615"/>
      <c r="T1028" s="615"/>
      <c r="U1028" s="615"/>
      <c r="V1028" s="615"/>
      <c r="Y1028" s="615"/>
      <c r="Z1028" s="615"/>
      <c r="AA1028" s="615"/>
      <c r="AB1028" s="615"/>
      <c r="AC1028" s="615"/>
      <c r="AF1028" s="615"/>
      <c r="AG1028" s="615"/>
      <c r="AH1028" s="615"/>
      <c r="AI1028" s="615"/>
    </row>
    <row r="1029" spans="1:35" s="616" customFormat="1">
      <c r="A1029" s="615"/>
      <c r="D1029" s="615"/>
      <c r="E1029" s="615"/>
      <c r="F1029" s="615"/>
      <c r="G1029" s="615"/>
      <c r="H1029" s="615"/>
      <c r="I1029" s="615"/>
      <c r="J1029" s="615"/>
      <c r="K1029" s="615"/>
      <c r="L1029" s="615"/>
      <c r="M1029" s="615"/>
      <c r="N1029" s="615"/>
      <c r="O1029" s="615"/>
      <c r="R1029" s="615"/>
      <c r="S1029" s="615"/>
      <c r="T1029" s="615"/>
      <c r="U1029" s="615"/>
      <c r="V1029" s="615"/>
      <c r="Y1029" s="615"/>
      <c r="Z1029" s="615"/>
      <c r="AA1029" s="615"/>
      <c r="AB1029" s="615"/>
      <c r="AC1029" s="615"/>
      <c r="AF1029" s="615"/>
      <c r="AG1029" s="615"/>
      <c r="AH1029" s="615"/>
      <c r="AI1029" s="615"/>
    </row>
    <row r="1030" spans="1:35" s="616" customFormat="1">
      <c r="A1030" s="615"/>
      <c r="D1030" s="615"/>
      <c r="E1030" s="615"/>
      <c r="F1030" s="615"/>
      <c r="G1030" s="615"/>
      <c r="H1030" s="615"/>
      <c r="I1030" s="615"/>
      <c r="J1030" s="615"/>
      <c r="K1030" s="615"/>
      <c r="L1030" s="615"/>
      <c r="M1030" s="615"/>
      <c r="N1030" s="615"/>
      <c r="O1030" s="615"/>
      <c r="R1030" s="615"/>
      <c r="S1030" s="615"/>
      <c r="T1030" s="615"/>
      <c r="U1030" s="615"/>
      <c r="V1030" s="615"/>
      <c r="Y1030" s="615"/>
      <c r="Z1030" s="615"/>
      <c r="AA1030" s="615"/>
      <c r="AB1030" s="615"/>
      <c r="AC1030" s="615"/>
      <c r="AF1030" s="615"/>
      <c r="AG1030" s="615"/>
      <c r="AH1030" s="615"/>
      <c r="AI1030" s="615"/>
    </row>
    <row r="1031" spans="1:35" s="616" customFormat="1">
      <c r="A1031" s="615"/>
      <c r="D1031" s="615"/>
      <c r="E1031" s="615"/>
      <c r="F1031" s="615"/>
      <c r="G1031" s="615"/>
      <c r="H1031" s="615"/>
      <c r="I1031" s="615"/>
      <c r="J1031" s="615"/>
      <c r="K1031" s="615"/>
      <c r="L1031" s="615"/>
      <c r="M1031" s="615"/>
      <c r="N1031" s="615"/>
      <c r="O1031" s="615"/>
      <c r="R1031" s="615"/>
      <c r="S1031" s="615"/>
      <c r="T1031" s="615"/>
      <c r="U1031" s="615"/>
      <c r="V1031" s="615"/>
      <c r="Y1031" s="615"/>
      <c r="Z1031" s="615"/>
      <c r="AA1031" s="615"/>
      <c r="AB1031" s="615"/>
      <c r="AC1031" s="615"/>
      <c r="AF1031" s="615"/>
      <c r="AG1031" s="615"/>
      <c r="AH1031" s="615"/>
      <c r="AI1031" s="615"/>
    </row>
    <row r="1032" spans="1:35" s="616" customFormat="1">
      <c r="A1032" s="615"/>
      <c r="D1032" s="615"/>
      <c r="E1032" s="615"/>
      <c r="F1032" s="615"/>
      <c r="G1032" s="615"/>
      <c r="H1032" s="615"/>
      <c r="I1032" s="615"/>
      <c r="J1032" s="615"/>
      <c r="K1032" s="615"/>
      <c r="L1032" s="615"/>
      <c r="M1032" s="615"/>
      <c r="N1032" s="615"/>
      <c r="O1032" s="615"/>
      <c r="R1032" s="615"/>
      <c r="S1032" s="615"/>
      <c r="T1032" s="615"/>
      <c r="U1032" s="615"/>
      <c r="V1032" s="615"/>
      <c r="Y1032" s="615"/>
      <c r="Z1032" s="615"/>
      <c r="AA1032" s="615"/>
      <c r="AB1032" s="615"/>
      <c r="AC1032" s="615"/>
      <c r="AF1032" s="615"/>
      <c r="AG1032" s="615"/>
      <c r="AH1032" s="615"/>
      <c r="AI1032" s="615"/>
    </row>
    <row r="1033" spans="1:35" s="616" customFormat="1">
      <c r="A1033" s="615"/>
      <c r="D1033" s="615"/>
      <c r="E1033" s="615"/>
      <c r="F1033" s="615"/>
      <c r="G1033" s="615"/>
      <c r="H1033" s="615"/>
      <c r="I1033" s="615"/>
      <c r="J1033" s="615"/>
      <c r="K1033" s="615"/>
      <c r="L1033" s="615"/>
      <c r="M1033" s="615"/>
      <c r="N1033" s="615"/>
      <c r="O1033" s="615"/>
      <c r="R1033" s="615"/>
      <c r="S1033" s="615"/>
      <c r="T1033" s="615"/>
      <c r="U1033" s="615"/>
      <c r="V1033" s="615"/>
      <c r="Y1033" s="615"/>
      <c r="Z1033" s="615"/>
      <c r="AA1033" s="615"/>
      <c r="AB1033" s="615"/>
      <c r="AC1033" s="615"/>
      <c r="AF1033" s="615"/>
      <c r="AG1033" s="615"/>
      <c r="AH1033" s="615"/>
      <c r="AI1033" s="615"/>
    </row>
    <row r="1034" spans="1:35" s="616" customFormat="1">
      <c r="A1034" s="615"/>
      <c r="D1034" s="615"/>
      <c r="E1034" s="615"/>
      <c r="F1034" s="615"/>
      <c r="G1034" s="615"/>
      <c r="H1034" s="615"/>
      <c r="I1034" s="615"/>
      <c r="J1034" s="615"/>
      <c r="K1034" s="615"/>
      <c r="L1034" s="615"/>
      <c r="M1034" s="615"/>
      <c r="N1034" s="615"/>
      <c r="O1034" s="615"/>
      <c r="R1034" s="615"/>
      <c r="S1034" s="615"/>
      <c r="T1034" s="615"/>
      <c r="U1034" s="615"/>
      <c r="V1034" s="615"/>
      <c r="Y1034" s="615"/>
      <c r="Z1034" s="615"/>
      <c r="AA1034" s="615"/>
      <c r="AB1034" s="615"/>
      <c r="AC1034" s="615"/>
      <c r="AF1034" s="615"/>
      <c r="AG1034" s="615"/>
      <c r="AH1034" s="615"/>
      <c r="AI1034" s="615"/>
    </row>
    <row r="1035" spans="1:35" s="616" customFormat="1">
      <c r="A1035" s="615"/>
      <c r="D1035" s="615"/>
      <c r="E1035" s="615"/>
      <c r="F1035" s="615"/>
      <c r="G1035" s="615"/>
      <c r="H1035" s="615"/>
      <c r="I1035" s="615"/>
      <c r="J1035" s="615"/>
      <c r="K1035" s="615"/>
      <c r="L1035" s="615"/>
      <c r="M1035" s="615"/>
      <c r="N1035" s="615"/>
      <c r="O1035" s="615"/>
      <c r="R1035" s="615"/>
      <c r="S1035" s="615"/>
      <c r="T1035" s="615"/>
      <c r="U1035" s="615"/>
      <c r="V1035" s="615"/>
      <c r="Y1035" s="615"/>
      <c r="Z1035" s="615"/>
      <c r="AA1035" s="615"/>
      <c r="AB1035" s="615"/>
      <c r="AC1035" s="615"/>
      <c r="AF1035" s="615"/>
      <c r="AG1035" s="615"/>
      <c r="AH1035" s="615"/>
      <c r="AI1035" s="615"/>
    </row>
    <row r="1036" spans="1:35" s="616" customFormat="1">
      <c r="A1036" s="615"/>
      <c r="D1036" s="615"/>
      <c r="E1036" s="615"/>
      <c r="F1036" s="615"/>
      <c r="G1036" s="615"/>
      <c r="H1036" s="615"/>
      <c r="I1036" s="615"/>
      <c r="J1036" s="615"/>
      <c r="K1036" s="615"/>
      <c r="L1036" s="615"/>
      <c r="M1036" s="615"/>
      <c r="N1036" s="615"/>
      <c r="O1036" s="615"/>
      <c r="R1036" s="615"/>
      <c r="S1036" s="615"/>
      <c r="T1036" s="615"/>
      <c r="U1036" s="615"/>
      <c r="V1036" s="615"/>
      <c r="Y1036" s="615"/>
      <c r="Z1036" s="615"/>
      <c r="AA1036" s="615"/>
      <c r="AB1036" s="615"/>
      <c r="AC1036" s="615"/>
      <c r="AF1036" s="615"/>
      <c r="AG1036" s="615"/>
      <c r="AH1036" s="615"/>
      <c r="AI1036" s="615"/>
    </row>
    <row r="1037" spans="1:35" s="616" customFormat="1">
      <c r="A1037" s="615"/>
      <c r="D1037" s="615"/>
      <c r="E1037" s="615"/>
      <c r="F1037" s="615"/>
      <c r="G1037" s="615"/>
      <c r="H1037" s="615"/>
      <c r="I1037" s="615"/>
      <c r="J1037" s="615"/>
      <c r="K1037" s="615"/>
      <c r="L1037" s="615"/>
      <c r="M1037" s="615"/>
      <c r="N1037" s="615"/>
      <c r="O1037" s="615"/>
      <c r="R1037" s="615"/>
      <c r="S1037" s="615"/>
      <c r="T1037" s="615"/>
      <c r="U1037" s="615"/>
      <c r="V1037" s="615"/>
      <c r="Y1037" s="615"/>
      <c r="Z1037" s="615"/>
      <c r="AA1037" s="615"/>
      <c r="AB1037" s="615"/>
      <c r="AC1037" s="615"/>
      <c r="AF1037" s="615"/>
      <c r="AG1037" s="615"/>
      <c r="AH1037" s="615"/>
      <c r="AI1037" s="615"/>
    </row>
    <row r="1038" spans="1:35" s="616" customFormat="1">
      <c r="A1038" s="615"/>
      <c r="D1038" s="615"/>
      <c r="E1038" s="615"/>
      <c r="F1038" s="615"/>
      <c r="G1038" s="615"/>
      <c r="H1038" s="615"/>
      <c r="I1038" s="615"/>
      <c r="J1038" s="615"/>
      <c r="K1038" s="615"/>
      <c r="L1038" s="615"/>
      <c r="M1038" s="615"/>
      <c r="N1038" s="615"/>
      <c r="O1038" s="615"/>
      <c r="R1038" s="615"/>
      <c r="S1038" s="615"/>
      <c r="T1038" s="615"/>
      <c r="U1038" s="615"/>
      <c r="V1038" s="615"/>
      <c r="Y1038" s="615"/>
      <c r="Z1038" s="615"/>
      <c r="AA1038" s="615"/>
      <c r="AB1038" s="615"/>
      <c r="AC1038" s="615"/>
      <c r="AF1038" s="615"/>
      <c r="AG1038" s="615"/>
      <c r="AH1038" s="615"/>
      <c r="AI1038" s="615"/>
    </row>
    <row r="1039" spans="1:35" s="616" customFormat="1">
      <c r="A1039" s="615"/>
      <c r="D1039" s="615"/>
      <c r="E1039" s="615"/>
      <c r="F1039" s="615"/>
      <c r="G1039" s="615"/>
      <c r="H1039" s="615"/>
      <c r="I1039" s="615"/>
      <c r="J1039" s="615"/>
      <c r="K1039" s="615"/>
      <c r="L1039" s="615"/>
      <c r="M1039" s="615"/>
      <c r="N1039" s="615"/>
      <c r="O1039" s="615"/>
      <c r="R1039" s="615"/>
      <c r="S1039" s="615"/>
      <c r="T1039" s="615"/>
      <c r="U1039" s="615"/>
      <c r="V1039" s="615"/>
      <c r="Y1039" s="615"/>
      <c r="Z1039" s="615"/>
      <c r="AA1039" s="615"/>
      <c r="AB1039" s="615"/>
      <c r="AC1039" s="615"/>
      <c r="AF1039" s="615"/>
      <c r="AG1039" s="615"/>
      <c r="AH1039" s="615"/>
      <c r="AI1039" s="615"/>
    </row>
    <row r="1040" spans="1:35" s="616" customFormat="1">
      <c r="A1040" s="615"/>
      <c r="D1040" s="615"/>
      <c r="E1040" s="615"/>
      <c r="F1040" s="615"/>
      <c r="G1040" s="615"/>
      <c r="H1040" s="615"/>
      <c r="I1040" s="615"/>
      <c r="J1040" s="615"/>
      <c r="K1040" s="615"/>
      <c r="L1040" s="615"/>
      <c r="M1040" s="615"/>
      <c r="N1040" s="615"/>
      <c r="O1040" s="615"/>
      <c r="R1040" s="615"/>
      <c r="S1040" s="615"/>
      <c r="T1040" s="615"/>
      <c r="U1040" s="615"/>
      <c r="V1040" s="615"/>
      <c r="Y1040" s="615"/>
      <c r="Z1040" s="615"/>
      <c r="AA1040" s="615"/>
      <c r="AB1040" s="615"/>
      <c r="AC1040" s="615"/>
      <c r="AF1040" s="615"/>
      <c r="AG1040" s="615"/>
      <c r="AH1040" s="615"/>
      <c r="AI1040" s="615"/>
    </row>
    <row r="1041" spans="1:35" s="616" customFormat="1">
      <c r="A1041" s="615"/>
      <c r="D1041" s="615"/>
      <c r="E1041" s="615"/>
      <c r="F1041" s="615"/>
      <c r="G1041" s="615"/>
      <c r="H1041" s="615"/>
      <c r="I1041" s="615"/>
      <c r="J1041" s="615"/>
      <c r="K1041" s="615"/>
      <c r="L1041" s="615"/>
      <c r="M1041" s="615"/>
      <c r="N1041" s="615"/>
      <c r="O1041" s="615"/>
      <c r="R1041" s="615"/>
      <c r="S1041" s="615"/>
      <c r="T1041" s="615"/>
      <c r="U1041" s="615"/>
      <c r="V1041" s="615"/>
      <c r="Y1041" s="615"/>
      <c r="Z1041" s="615"/>
      <c r="AA1041" s="615"/>
      <c r="AB1041" s="615"/>
      <c r="AC1041" s="615"/>
      <c r="AF1041" s="615"/>
      <c r="AG1041" s="615"/>
      <c r="AH1041" s="615"/>
      <c r="AI1041" s="615"/>
    </row>
    <row r="1042" spans="1:35" s="616" customFormat="1">
      <c r="A1042" s="615"/>
      <c r="D1042" s="615"/>
      <c r="E1042" s="615"/>
      <c r="F1042" s="615"/>
      <c r="G1042" s="615"/>
      <c r="H1042" s="615"/>
      <c r="I1042" s="615"/>
      <c r="J1042" s="615"/>
      <c r="K1042" s="615"/>
      <c r="L1042" s="615"/>
      <c r="M1042" s="615"/>
      <c r="N1042" s="615"/>
      <c r="O1042" s="615"/>
      <c r="R1042" s="615"/>
      <c r="S1042" s="615"/>
      <c r="T1042" s="615"/>
      <c r="U1042" s="615"/>
      <c r="V1042" s="615"/>
      <c r="Y1042" s="615"/>
      <c r="Z1042" s="615"/>
      <c r="AA1042" s="615"/>
      <c r="AB1042" s="615"/>
      <c r="AC1042" s="615"/>
      <c r="AF1042" s="615"/>
      <c r="AG1042" s="615"/>
      <c r="AH1042" s="615"/>
      <c r="AI1042" s="615"/>
    </row>
    <row r="1043" spans="1:35" s="616" customFormat="1">
      <c r="A1043" s="615"/>
      <c r="D1043" s="615"/>
      <c r="E1043" s="615"/>
      <c r="F1043" s="615"/>
      <c r="G1043" s="615"/>
      <c r="H1043" s="615"/>
      <c r="I1043" s="615"/>
      <c r="J1043" s="615"/>
      <c r="K1043" s="615"/>
      <c r="L1043" s="615"/>
      <c r="M1043" s="615"/>
      <c r="N1043" s="615"/>
      <c r="O1043" s="615"/>
      <c r="R1043" s="615"/>
      <c r="S1043" s="615"/>
      <c r="T1043" s="615"/>
      <c r="U1043" s="615"/>
      <c r="V1043" s="615"/>
      <c r="Y1043" s="615"/>
      <c r="Z1043" s="615"/>
      <c r="AA1043" s="615"/>
      <c r="AB1043" s="615"/>
      <c r="AC1043" s="615"/>
      <c r="AF1043" s="615"/>
      <c r="AG1043" s="615"/>
      <c r="AH1043" s="615"/>
      <c r="AI1043" s="615"/>
    </row>
    <row r="1044" spans="1:35" s="616" customFormat="1">
      <c r="A1044" s="615"/>
      <c r="D1044" s="615"/>
      <c r="E1044" s="615"/>
      <c r="F1044" s="615"/>
      <c r="G1044" s="615"/>
      <c r="H1044" s="615"/>
      <c r="I1044" s="615"/>
      <c r="J1044" s="615"/>
      <c r="K1044" s="615"/>
      <c r="L1044" s="615"/>
      <c r="M1044" s="615"/>
      <c r="N1044" s="615"/>
      <c r="O1044" s="615"/>
      <c r="R1044" s="615"/>
      <c r="S1044" s="615"/>
      <c r="T1044" s="615"/>
      <c r="U1044" s="615"/>
      <c r="V1044" s="615"/>
      <c r="Y1044" s="615"/>
      <c r="Z1044" s="615"/>
      <c r="AA1044" s="615"/>
      <c r="AB1044" s="615"/>
      <c r="AC1044" s="615"/>
      <c r="AF1044" s="615"/>
      <c r="AG1044" s="615"/>
      <c r="AH1044" s="615"/>
      <c r="AI1044" s="615"/>
    </row>
    <row r="1045" spans="1:35" s="616" customFormat="1">
      <c r="A1045" s="615"/>
      <c r="D1045" s="615"/>
      <c r="E1045" s="615"/>
      <c r="F1045" s="615"/>
      <c r="G1045" s="615"/>
      <c r="H1045" s="615"/>
      <c r="I1045" s="615"/>
      <c r="J1045" s="615"/>
      <c r="K1045" s="615"/>
      <c r="L1045" s="615"/>
      <c r="M1045" s="615"/>
      <c r="N1045" s="615"/>
      <c r="O1045" s="615"/>
      <c r="R1045" s="615"/>
      <c r="S1045" s="615"/>
      <c r="T1045" s="615"/>
      <c r="U1045" s="615"/>
      <c r="V1045" s="615"/>
      <c r="Y1045" s="615"/>
      <c r="Z1045" s="615"/>
      <c r="AA1045" s="615"/>
      <c r="AB1045" s="615"/>
      <c r="AC1045" s="615"/>
      <c r="AF1045" s="615"/>
      <c r="AG1045" s="615"/>
      <c r="AH1045" s="615"/>
      <c r="AI1045" s="615"/>
    </row>
    <row r="1046" spans="1:35" s="616" customFormat="1">
      <c r="A1046" s="615"/>
      <c r="D1046" s="615"/>
      <c r="E1046" s="615"/>
      <c r="F1046" s="615"/>
      <c r="G1046" s="615"/>
      <c r="H1046" s="615"/>
      <c r="I1046" s="615"/>
      <c r="J1046" s="615"/>
      <c r="K1046" s="615"/>
      <c r="L1046" s="615"/>
      <c r="M1046" s="615"/>
      <c r="N1046" s="615"/>
      <c r="O1046" s="615"/>
      <c r="R1046" s="615"/>
      <c r="S1046" s="615"/>
      <c r="T1046" s="615"/>
      <c r="U1046" s="615"/>
      <c r="V1046" s="615"/>
      <c r="Y1046" s="615"/>
      <c r="Z1046" s="615"/>
      <c r="AA1046" s="615"/>
      <c r="AB1046" s="615"/>
      <c r="AC1046" s="615"/>
      <c r="AF1046" s="615"/>
      <c r="AG1046" s="615"/>
      <c r="AH1046" s="615"/>
      <c r="AI1046" s="615"/>
    </row>
    <row r="1047" spans="1:35" s="616" customFormat="1">
      <c r="A1047" s="615"/>
      <c r="D1047" s="615"/>
      <c r="E1047" s="615"/>
      <c r="F1047" s="615"/>
      <c r="G1047" s="615"/>
      <c r="H1047" s="615"/>
      <c r="I1047" s="615"/>
      <c r="J1047" s="615"/>
      <c r="K1047" s="615"/>
      <c r="L1047" s="615"/>
      <c r="M1047" s="615"/>
      <c r="N1047" s="615"/>
      <c r="O1047" s="615"/>
      <c r="R1047" s="615"/>
      <c r="S1047" s="615"/>
      <c r="T1047" s="615"/>
      <c r="U1047" s="615"/>
      <c r="V1047" s="615"/>
      <c r="Y1047" s="615"/>
      <c r="Z1047" s="615"/>
      <c r="AA1047" s="615"/>
      <c r="AB1047" s="615"/>
      <c r="AC1047" s="615"/>
      <c r="AF1047" s="615"/>
      <c r="AG1047" s="615"/>
      <c r="AH1047" s="615"/>
      <c r="AI1047" s="615"/>
    </row>
    <row r="1048" spans="1:35" s="616" customFormat="1">
      <c r="A1048" s="615"/>
      <c r="D1048" s="615"/>
      <c r="E1048" s="615"/>
      <c r="F1048" s="615"/>
      <c r="G1048" s="615"/>
      <c r="H1048" s="615"/>
      <c r="I1048" s="615"/>
      <c r="J1048" s="615"/>
      <c r="K1048" s="615"/>
      <c r="L1048" s="615"/>
      <c r="M1048" s="615"/>
      <c r="N1048" s="615"/>
      <c r="O1048" s="615"/>
      <c r="R1048" s="615"/>
      <c r="S1048" s="615"/>
      <c r="T1048" s="615"/>
      <c r="U1048" s="615"/>
      <c r="V1048" s="615"/>
      <c r="Y1048" s="615"/>
      <c r="Z1048" s="615"/>
      <c r="AA1048" s="615"/>
      <c r="AB1048" s="615"/>
      <c r="AC1048" s="615"/>
      <c r="AF1048" s="615"/>
      <c r="AG1048" s="615"/>
      <c r="AH1048" s="615"/>
      <c r="AI1048" s="615"/>
    </row>
    <row r="1049" spans="1:35" s="616" customFormat="1">
      <c r="A1049" s="615"/>
      <c r="D1049" s="615"/>
      <c r="E1049" s="615"/>
      <c r="F1049" s="615"/>
      <c r="G1049" s="615"/>
      <c r="H1049" s="615"/>
      <c r="I1049" s="615"/>
      <c r="J1049" s="615"/>
      <c r="K1049" s="615"/>
      <c r="L1049" s="615"/>
      <c r="M1049" s="615"/>
      <c r="N1049" s="615"/>
      <c r="O1049" s="615"/>
      <c r="R1049" s="615"/>
      <c r="S1049" s="615"/>
      <c r="T1049" s="615"/>
      <c r="U1049" s="615"/>
      <c r="V1049" s="615"/>
      <c r="Y1049" s="615"/>
      <c r="Z1049" s="615"/>
      <c r="AA1049" s="615"/>
      <c r="AB1049" s="615"/>
      <c r="AC1049" s="615"/>
      <c r="AF1049" s="615"/>
      <c r="AG1049" s="615"/>
      <c r="AH1049" s="615"/>
      <c r="AI1049" s="615"/>
    </row>
    <row r="1050" spans="1:35" s="616" customFormat="1">
      <c r="A1050" s="615"/>
      <c r="D1050" s="615"/>
      <c r="E1050" s="615"/>
      <c r="F1050" s="615"/>
      <c r="G1050" s="615"/>
      <c r="H1050" s="615"/>
      <c r="I1050" s="615"/>
      <c r="J1050" s="615"/>
      <c r="K1050" s="615"/>
      <c r="L1050" s="615"/>
      <c r="M1050" s="615"/>
      <c r="N1050" s="615"/>
      <c r="O1050" s="615"/>
      <c r="R1050" s="615"/>
      <c r="S1050" s="615"/>
      <c r="T1050" s="615"/>
      <c r="U1050" s="615"/>
      <c r="V1050" s="615"/>
      <c r="Y1050" s="615"/>
      <c r="Z1050" s="615"/>
      <c r="AA1050" s="615"/>
      <c r="AB1050" s="615"/>
      <c r="AC1050" s="615"/>
      <c r="AF1050" s="615"/>
      <c r="AG1050" s="615"/>
      <c r="AH1050" s="615"/>
      <c r="AI1050" s="615"/>
    </row>
    <row r="1051" spans="1:35" s="616" customFormat="1">
      <c r="A1051" s="615"/>
      <c r="D1051" s="615"/>
      <c r="E1051" s="615"/>
      <c r="F1051" s="615"/>
      <c r="G1051" s="615"/>
      <c r="H1051" s="615"/>
      <c r="I1051" s="615"/>
      <c r="J1051" s="615"/>
      <c r="K1051" s="615"/>
      <c r="L1051" s="615"/>
      <c r="M1051" s="615"/>
      <c r="N1051" s="615"/>
      <c r="O1051" s="615"/>
      <c r="R1051" s="615"/>
      <c r="S1051" s="615"/>
      <c r="T1051" s="615"/>
      <c r="U1051" s="615"/>
      <c r="V1051" s="615"/>
      <c r="Y1051" s="615"/>
      <c r="Z1051" s="615"/>
      <c r="AA1051" s="615"/>
      <c r="AB1051" s="615"/>
      <c r="AC1051" s="615"/>
      <c r="AF1051" s="615"/>
      <c r="AG1051" s="615"/>
      <c r="AH1051" s="615"/>
      <c r="AI1051" s="615"/>
    </row>
    <row r="1052" spans="1:35" s="616" customFormat="1">
      <c r="A1052" s="615"/>
      <c r="D1052" s="615"/>
      <c r="E1052" s="615"/>
      <c r="F1052" s="615"/>
      <c r="G1052" s="615"/>
      <c r="H1052" s="615"/>
      <c r="I1052" s="615"/>
      <c r="J1052" s="615"/>
      <c r="K1052" s="615"/>
      <c r="L1052" s="615"/>
      <c r="M1052" s="615"/>
      <c r="N1052" s="615"/>
      <c r="O1052" s="615"/>
      <c r="R1052" s="615"/>
      <c r="S1052" s="615"/>
      <c r="T1052" s="615"/>
      <c r="U1052" s="615"/>
      <c r="V1052" s="615"/>
      <c r="Y1052" s="615"/>
      <c r="Z1052" s="615"/>
      <c r="AA1052" s="615"/>
      <c r="AB1052" s="615"/>
      <c r="AC1052" s="615"/>
      <c r="AF1052" s="615"/>
      <c r="AG1052" s="615"/>
      <c r="AH1052" s="615"/>
      <c r="AI1052" s="615"/>
    </row>
    <row r="1053" spans="1:35" s="616" customFormat="1">
      <c r="A1053" s="615"/>
      <c r="D1053" s="615"/>
      <c r="E1053" s="615"/>
      <c r="F1053" s="615"/>
      <c r="G1053" s="615"/>
      <c r="H1053" s="615"/>
      <c r="I1053" s="615"/>
      <c r="J1053" s="615"/>
      <c r="K1053" s="615"/>
      <c r="L1053" s="615"/>
      <c r="M1053" s="615"/>
      <c r="N1053" s="615"/>
      <c r="O1053" s="615"/>
      <c r="R1053" s="615"/>
      <c r="S1053" s="615"/>
      <c r="T1053" s="615"/>
      <c r="U1053" s="615"/>
      <c r="V1053" s="615"/>
      <c r="Y1053" s="615"/>
      <c r="Z1053" s="615"/>
      <c r="AA1053" s="615"/>
      <c r="AB1053" s="615"/>
      <c r="AC1053" s="615"/>
      <c r="AF1053" s="615"/>
      <c r="AG1053" s="615"/>
      <c r="AH1053" s="615"/>
      <c r="AI1053" s="615"/>
    </row>
    <row r="1054" spans="1:35" s="616" customFormat="1">
      <c r="A1054" s="615"/>
      <c r="D1054" s="615"/>
      <c r="E1054" s="615"/>
      <c r="F1054" s="615"/>
      <c r="G1054" s="615"/>
      <c r="H1054" s="615"/>
      <c r="I1054" s="615"/>
      <c r="J1054" s="615"/>
      <c r="K1054" s="615"/>
      <c r="L1054" s="615"/>
      <c r="M1054" s="615"/>
      <c r="N1054" s="615"/>
      <c r="O1054" s="615"/>
      <c r="R1054" s="615"/>
      <c r="S1054" s="615"/>
      <c r="T1054" s="615"/>
      <c r="U1054" s="615"/>
      <c r="V1054" s="615"/>
      <c r="Y1054" s="615"/>
      <c r="Z1054" s="615"/>
      <c r="AA1054" s="615"/>
      <c r="AB1054" s="615"/>
      <c r="AC1054" s="615"/>
      <c r="AF1054" s="615"/>
      <c r="AG1054" s="615"/>
      <c r="AH1054" s="615"/>
      <c r="AI1054" s="615"/>
    </row>
    <row r="1055" spans="1:35" s="616" customFormat="1">
      <c r="A1055" s="615"/>
      <c r="D1055" s="615"/>
      <c r="E1055" s="615"/>
      <c r="F1055" s="615"/>
      <c r="G1055" s="615"/>
      <c r="H1055" s="615"/>
      <c r="I1055" s="615"/>
      <c r="J1055" s="615"/>
      <c r="K1055" s="615"/>
      <c r="L1055" s="615"/>
      <c r="M1055" s="615"/>
      <c r="N1055" s="615"/>
      <c r="O1055" s="615"/>
      <c r="R1055" s="615"/>
      <c r="S1055" s="615"/>
      <c r="T1055" s="615"/>
      <c r="U1055" s="615"/>
      <c r="V1055" s="615"/>
      <c r="Y1055" s="615"/>
      <c r="Z1055" s="615"/>
      <c r="AA1055" s="615"/>
      <c r="AB1055" s="615"/>
      <c r="AC1055" s="615"/>
      <c r="AF1055" s="615"/>
      <c r="AG1055" s="615"/>
      <c r="AH1055" s="615"/>
      <c r="AI1055" s="615"/>
    </row>
    <row r="1056" spans="1:35" s="616" customFormat="1">
      <c r="A1056" s="615"/>
      <c r="D1056" s="615"/>
      <c r="E1056" s="615"/>
      <c r="F1056" s="615"/>
      <c r="G1056" s="615"/>
      <c r="H1056" s="615"/>
      <c r="I1056" s="615"/>
      <c r="J1056" s="615"/>
      <c r="K1056" s="615"/>
      <c r="L1056" s="615"/>
      <c r="M1056" s="615"/>
      <c r="N1056" s="615"/>
      <c r="O1056" s="615"/>
      <c r="R1056" s="615"/>
      <c r="S1056" s="615"/>
      <c r="T1056" s="615"/>
      <c r="U1056" s="615"/>
      <c r="V1056" s="615"/>
      <c r="Y1056" s="615"/>
      <c r="Z1056" s="615"/>
      <c r="AA1056" s="615"/>
      <c r="AB1056" s="615"/>
      <c r="AC1056" s="615"/>
      <c r="AF1056" s="615"/>
      <c r="AG1056" s="615"/>
      <c r="AH1056" s="615"/>
      <c r="AI1056" s="615"/>
    </row>
    <row r="1057" spans="1:35" s="616" customFormat="1">
      <c r="A1057" s="615"/>
      <c r="D1057" s="615"/>
      <c r="E1057" s="615"/>
      <c r="F1057" s="615"/>
      <c r="G1057" s="615"/>
      <c r="H1057" s="615"/>
      <c r="I1057" s="615"/>
      <c r="J1057" s="615"/>
      <c r="K1057" s="615"/>
      <c r="L1057" s="615"/>
      <c r="M1057" s="615"/>
      <c r="N1057" s="615"/>
      <c r="O1057" s="615"/>
      <c r="R1057" s="615"/>
      <c r="S1057" s="615"/>
      <c r="T1057" s="615"/>
      <c r="U1057" s="615"/>
      <c r="V1057" s="615"/>
      <c r="Y1057" s="615"/>
      <c r="Z1057" s="615"/>
      <c r="AA1057" s="615"/>
      <c r="AB1057" s="615"/>
      <c r="AC1057" s="615"/>
      <c r="AF1057" s="615"/>
      <c r="AG1057" s="615"/>
      <c r="AH1057" s="615"/>
      <c r="AI1057" s="615"/>
    </row>
    <row r="1058" spans="1:35" s="616" customFormat="1">
      <c r="A1058" s="615"/>
      <c r="D1058" s="615"/>
      <c r="E1058" s="615"/>
      <c r="F1058" s="615"/>
      <c r="G1058" s="615"/>
      <c r="H1058" s="615"/>
      <c r="I1058" s="615"/>
      <c r="J1058" s="615"/>
      <c r="K1058" s="615"/>
      <c r="L1058" s="615"/>
      <c r="M1058" s="615"/>
      <c r="N1058" s="615"/>
      <c r="O1058" s="615"/>
      <c r="R1058" s="615"/>
      <c r="S1058" s="615"/>
      <c r="T1058" s="615"/>
      <c r="U1058" s="615"/>
      <c r="V1058" s="615"/>
      <c r="Y1058" s="615"/>
      <c r="Z1058" s="615"/>
      <c r="AA1058" s="615"/>
      <c r="AB1058" s="615"/>
      <c r="AC1058" s="615"/>
      <c r="AF1058" s="615"/>
      <c r="AG1058" s="615"/>
      <c r="AH1058" s="615"/>
      <c r="AI1058" s="615"/>
    </row>
    <row r="1059" spans="1:35" s="616" customFormat="1">
      <c r="A1059" s="615"/>
      <c r="D1059" s="615"/>
      <c r="E1059" s="615"/>
      <c r="F1059" s="615"/>
      <c r="G1059" s="615"/>
      <c r="H1059" s="615"/>
      <c r="I1059" s="615"/>
      <c r="J1059" s="615"/>
      <c r="K1059" s="615"/>
      <c r="L1059" s="615"/>
      <c r="M1059" s="615"/>
      <c r="N1059" s="615"/>
      <c r="O1059" s="615"/>
      <c r="R1059" s="615"/>
      <c r="S1059" s="615"/>
      <c r="T1059" s="615"/>
      <c r="U1059" s="615"/>
      <c r="V1059" s="615"/>
      <c r="Y1059" s="615"/>
      <c r="Z1059" s="615"/>
      <c r="AA1059" s="615"/>
      <c r="AB1059" s="615"/>
      <c r="AC1059" s="615"/>
      <c r="AF1059" s="615"/>
      <c r="AG1059" s="615"/>
      <c r="AH1059" s="615"/>
      <c r="AI1059" s="615"/>
    </row>
    <row r="1060" spans="1:35" s="616" customFormat="1">
      <c r="A1060" s="615"/>
      <c r="D1060" s="615"/>
      <c r="E1060" s="615"/>
      <c r="F1060" s="615"/>
      <c r="G1060" s="615"/>
      <c r="H1060" s="615"/>
      <c r="I1060" s="615"/>
      <c r="J1060" s="615"/>
      <c r="K1060" s="615"/>
      <c r="L1060" s="615"/>
      <c r="M1060" s="615"/>
      <c r="N1060" s="615"/>
      <c r="O1060" s="615"/>
      <c r="R1060" s="615"/>
      <c r="S1060" s="615"/>
      <c r="T1060" s="615"/>
      <c r="U1060" s="615"/>
      <c r="V1060" s="615"/>
      <c r="Y1060" s="615"/>
      <c r="Z1060" s="615"/>
      <c r="AA1060" s="615"/>
      <c r="AB1060" s="615"/>
      <c r="AC1060" s="615"/>
      <c r="AF1060" s="615"/>
      <c r="AG1060" s="615"/>
      <c r="AH1060" s="615"/>
      <c r="AI1060" s="615"/>
    </row>
    <row r="1061" spans="1:35" s="616" customFormat="1">
      <c r="A1061" s="615"/>
      <c r="D1061" s="615"/>
      <c r="E1061" s="615"/>
      <c r="F1061" s="615"/>
      <c r="G1061" s="615"/>
      <c r="H1061" s="615"/>
      <c r="I1061" s="615"/>
      <c r="J1061" s="615"/>
      <c r="K1061" s="615"/>
      <c r="L1061" s="615"/>
      <c r="M1061" s="615"/>
      <c r="N1061" s="615"/>
      <c r="O1061" s="615"/>
      <c r="R1061" s="615"/>
      <c r="S1061" s="615"/>
      <c r="T1061" s="615"/>
      <c r="U1061" s="615"/>
      <c r="V1061" s="615"/>
      <c r="Y1061" s="615"/>
      <c r="Z1061" s="615"/>
      <c r="AA1061" s="615"/>
      <c r="AB1061" s="615"/>
      <c r="AC1061" s="615"/>
      <c r="AF1061" s="615"/>
      <c r="AG1061" s="615"/>
      <c r="AH1061" s="615"/>
      <c r="AI1061" s="615"/>
    </row>
    <row r="1062" spans="1:35" s="616" customFormat="1">
      <c r="A1062" s="615"/>
      <c r="D1062" s="615"/>
      <c r="E1062" s="615"/>
      <c r="F1062" s="615"/>
      <c r="G1062" s="615"/>
      <c r="H1062" s="615"/>
      <c r="I1062" s="615"/>
      <c r="J1062" s="615"/>
      <c r="K1062" s="615"/>
      <c r="L1062" s="615"/>
      <c r="M1062" s="615"/>
      <c r="N1062" s="615"/>
      <c r="O1062" s="615"/>
      <c r="R1062" s="615"/>
      <c r="S1062" s="615"/>
      <c r="T1062" s="615"/>
      <c r="U1062" s="615"/>
      <c r="V1062" s="615"/>
      <c r="Y1062" s="615"/>
      <c r="Z1062" s="615"/>
      <c r="AA1062" s="615"/>
      <c r="AB1062" s="615"/>
      <c r="AC1062" s="615"/>
      <c r="AF1062" s="615"/>
      <c r="AG1062" s="615"/>
      <c r="AH1062" s="615"/>
      <c r="AI1062" s="615"/>
    </row>
    <row r="1063" spans="1:35" s="616" customFormat="1">
      <c r="A1063" s="615"/>
      <c r="D1063" s="615"/>
      <c r="E1063" s="615"/>
      <c r="F1063" s="615"/>
      <c r="G1063" s="615"/>
      <c r="H1063" s="615"/>
      <c r="I1063" s="615"/>
      <c r="J1063" s="615"/>
      <c r="K1063" s="615"/>
      <c r="L1063" s="615"/>
      <c r="M1063" s="615"/>
      <c r="N1063" s="615"/>
      <c r="O1063" s="615"/>
      <c r="R1063" s="615"/>
      <c r="S1063" s="615"/>
      <c r="T1063" s="615"/>
      <c r="U1063" s="615"/>
      <c r="V1063" s="615"/>
      <c r="Y1063" s="615"/>
      <c r="Z1063" s="615"/>
      <c r="AA1063" s="615"/>
      <c r="AB1063" s="615"/>
      <c r="AC1063" s="615"/>
      <c r="AF1063" s="615"/>
      <c r="AG1063" s="615"/>
      <c r="AH1063" s="615"/>
      <c r="AI1063" s="615"/>
    </row>
    <row r="1064" spans="1:35" s="616" customFormat="1">
      <c r="A1064" s="615"/>
      <c r="D1064" s="615"/>
      <c r="E1064" s="615"/>
      <c r="F1064" s="615"/>
      <c r="G1064" s="615"/>
      <c r="H1064" s="615"/>
      <c r="I1064" s="615"/>
      <c r="J1064" s="615"/>
      <c r="K1064" s="615"/>
      <c r="L1064" s="615"/>
      <c r="M1064" s="615"/>
      <c r="N1064" s="615"/>
      <c r="O1064" s="615"/>
      <c r="R1064" s="615"/>
      <c r="S1064" s="615"/>
      <c r="T1064" s="615"/>
      <c r="U1064" s="615"/>
      <c r="V1064" s="615"/>
      <c r="Y1064" s="615"/>
      <c r="Z1064" s="615"/>
      <c r="AA1064" s="615"/>
      <c r="AB1064" s="615"/>
      <c r="AC1064" s="615"/>
      <c r="AF1064" s="615"/>
      <c r="AG1064" s="615"/>
      <c r="AH1064" s="615"/>
      <c r="AI1064" s="615"/>
    </row>
    <row r="1065" spans="1:35" s="616" customFormat="1">
      <c r="A1065" s="615"/>
      <c r="D1065" s="615"/>
      <c r="E1065" s="615"/>
      <c r="F1065" s="615"/>
      <c r="G1065" s="615"/>
      <c r="H1065" s="615"/>
      <c r="I1065" s="615"/>
      <c r="J1065" s="615"/>
      <c r="K1065" s="615"/>
      <c r="L1065" s="615"/>
      <c r="M1065" s="615"/>
      <c r="N1065" s="615"/>
      <c r="O1065" s="615"/>
      <c r="R1065" s="615"/>
      <c r="S1065" s="615"/>
      <c r="T1065" s="615"/>
      <c r="U1065" s="615"/>
      <c r="V1065" s="615"/>
      <c r="Y1065" s="615"/>
      <c r="Z1065" s="615"/>
      <c r="AA1065" s="615"/>
      <c r="AB1065" s="615"/>
      <c r="AC1065" s="615"/>
      <c r="AF1065" s="615"/>
      <c r="AG1065" s="615"/>
      <c r="AH1065" s="615"/>
      <c r="AI1065" s="615"/>
    </row>
    <row r="1066" spans="1:35" s="616" customFormat="1">
      <c r="A1066" s="615"/>
      <c r="D1066" s="615"/>
      <c r="E1066" s="615"/>
      <c r="F1066" s="615"/>
      <c r="G1066" s="615"/>
      <c r="H1066" s="615"/>
      <c r="I1066" s="615"/>
      <c r="J1066" s="615"/>
      <c r="K1066" s="615"/>
      <c r="L1066" s="615"/>
      <c r="M1066" s="615"/>
      <c r="N1066" s="615"/>
      <c r="O1066" s="615"/>
      <c r="R1066" s="615"/>
      <c r="S1066" s="615"/>
      <c r="T1066" s="615"/>
      <c r="U1066" s="615"/>
      <c r="V1066" s="615"/>
      <c r="Y1066" s="615"/>
      <c r="Z1066" s="615"/>
      <c r="AA1066" s="615"/>
      <c r="AB1066" s="615"/>
      <c r="AC1066" s="615"/>
      <c r="AF1066" s="615"/>
      <c r="AG1066" s="615"/>
      <c r="AH1066" s="615"/>
      <c r="AI1066" s="615"/>
    </row>
    <row r="1067" spans="1:35" s="616" customFormat="1">
      <c r="A1067" s="615"/>
      <c r="D1067" s="615"/>
      <c r="E1067" s="615"/>
      <c r="F1067" s="615"/>
      <c r="G1067" s="615"/>
      <c r="H1067" s="615"/>
      <c r="I1067" s="615"/>
      <c r="J1067" s="615"/>
      <c r="K1067" s="615"/>
      <c r="L1067" s="615"/>
      <c r="M1067" s="615"/>
      <c r="N1067" s="615"/>
      <c r="O1067" s="615"/>
      <c r="R1067" s="615"/>
      <c r="S1067" s="615"/>
      <c r="T1067" s="615"/>
      <c r="U1067" s="615"/>
      <c r="V1067" s="615"/>
      <c r="Y1067" s="615"/>
      <c r="Z1067" s="615"/>
      <c r="AA1067" s="615"/>
      <c r="AB1067" s="615"/>
      <c r="AC1067" s="615"/>
      <c r="AF1067" s="615"/>
      <c r="AG1067" s="615"/>
      <c r="AH1067" s="615"/>
      <c r="AI1067" s="615"/>
    </row>
    <row r="1068" spans="1:35" s="616" customFormat="1">
      <c r="A1068" s="615"/>
      <c r="D1068" s="615"/>
      <c r="E1068" s="615"/>
      <c r="F1068" s="615"/>
      <c r="G1068" s="615"/>
      <c r="H1068" s="615"/>
      <c r="I1068" s="615"/>
      <c r="J1068" s="615"/>
      <c r="K1068" s="615"/>
      <c r="L1068" s="615"/>
      <c r="M1068" s="615"/>
      <c r="N1068" s="615"/>
      <c r="O1068" s="615"/>
      <c r="R1068" s="615"/>
      <c r="S1068" s="615"/>
      <c r="T1068" s="615"/>
      <c r="U1068" s="615"/>
      <c r="V1068" s="615"/>
      <c r="Y1068" s="615"/>
      <c r="Z1068" s="615"/>
      <c r="AA1068" s="615"/>
      <c r="AB1068" s="615"/>
      <c r="AC1068" s="615"/>
      <c r="AF1068" s="615"/>
      <c r="AG1068" s="615"/>
      <c r="AH1068" s="615"/>
      <c r="AI1068" s="615"/>
    </row>
    <row r="1069" spans="1:35" s="616" customFormat="1">
      <c r="A1069" s="615"/>
      <c r="D1069" s="615"/>
      <c r="E1069" s="615"/>
      <c r="F1069" s="615"/>
      <c r="G1069" s="615"/>
      <c r="H1069" s="615"/>
      <c r="I1069" s="615"/>
      <c r="J1069" s="615"/>
      <c r="K1069" s="615"/>
      <c r="L1069" s="615"/>
      <c r="M1069" s="615"/>
      <c r="N1069" s="615"/>
      <c r="O1069" s="615"/>
      <c r="R1069" s="615"/>
      <c r="S1069" s="615"/>
      <c r="T1069" s="615"/>
      <c r="U1069" s="615"/>
      <c r="V1069" s="615"/>
      <c r="Y1069" s="615"/>
      <c r="Z1069" s="615"/>
      <c r="AA1069" s="615"/>
      <c r="AB1069" s="615"/>
      <c r="AC1069" s="615"/>
      <c r="AF1069" s="615"/>
      <c r="AG1069" s="615"/>
      <c r="AH1069" s="615"/>
      <c r="AI1069" s="615"/>
    </row>
    <row r="1070" spans="1:35" s="616" customFormat="1">
      <c r="A1070" s="615"/>
      <c r="D1070" s="615"/>
      <c r="E1070" s="615"/>
      <c r="F1070" s="615"/>
      <c r="G1070" s="615"/>
      <c r="H1070" s="615"/>
      <c r="I1070" s="615"/>
      <c r="J1070" s="615"/>
      <c r="K1070" s="615"/>
      <c r="L1070" s="615"/>
      <c r="M1070" s="615"/>
      <c r="N1070" s="615"/>
      <c r="O1070" s="615"/>
      <c r="R1070" s="615"/>
      <c r="S1070" s="615"/>
      <c r="T1070" s="615"/>
      <c r="U1070" s="615"/>
      <c r="V1070" s="615"/>
      <c r="Y1070" s="615"/>
      <c r="Z1070" s="615"/>
      <c r="AA1070" s="615"/>
      <c r="AB1070" s="615"/>
      <c r="AC1070" s="615"/>
      <c r="AF1070" s="615"/>
      <c r="AG1070" s="615"/>
      <c r="AH1070" s="615"/>
      <c r="AI1070" s="615"/>
    </row>
    <row r="1071" spans="1:35" s="616" customFormat="1">
      <c r="A1071" s="615"/>
      <c r="D1071" s="615"/>
      <c r="E1071" s="615"/>
      <c r="F1071" s="615"/>
      <c r="G1071" s="615"/>
      <c r="H1071" s="615"/>
      <c r="I1071" s="615"/>
      <c r="J1071" s="615"/>
      <c r="K1071" s="615"/>
      <c r="L1071" s="615"/>
      <c r="M1071" s="615"/>
      <c r="N1071" s="615"/>
      <c r="O1071" s="615"/>
      <c r="R1071" s="615"/>
      <c r="S1071" s="615"/>
      <c r="T1071" s="615"/>
      <c r="U1071" s="615"/>
      <c r="V1071" s="615"/>
      <c r="Y1071" s="615"/>
      <c r="Z1071" s="615"/>
      <c r="AA1071" s="615"/>
      <c r="AB1071" s="615"/>
      <c r="AC1071" s="615"/>
      <c r="AF1071" s="615"/>
      <c r="AG1071" s="615"/>
      <c r="AH1071" s="615"/>
      <c r="AI1071" s="615"/>
    </row>
    <row r="1072" spans="1:35" s="616" customFormat="1">
      <c r="A1072" s="615"/>
      <c r="D1072" s="615"/>
      <c r="E1072" s="615"/>
      <c r="F1072" s="615"/>
      <c r="G1072" s="615"/>
      <c r="H1072" s="615"/>
      <c r="I1072" s="615"/>
      <c r="J1072" s="615"/>
      <c r="K1072" s="615"/>
      <c r="L1072" s="615"/>
      <c r="M1072" s="615"/>
      <c r="N1072" s="615"/>
      <c r="O1072" s="615"/>
      <c r="R1072" s="615"/>
      <c r="S1072" s="615"/>
      <c r="T1072" s="615"/>
      <c r="U1072" s="615"/>
      <c r="V1072" s="615"/>
      <c r="Y1072" s="615"/>
      <c r="Z1072" s="615"/>
      <c r="AA1072" s="615"/>
      <c r="AB1072" s="615"/>
      <c r="AC1072" s="615"/>
      <c r="AF1072" s="615"/>
      <c r="AG1072" s="615"/>
      <c r="AH1072" s="615"/>
      <c r="AI1072" s="615"/>
    </row>
    <row r="1073" spans="1:35" s="616" customFormat="1">
      <c r="A1073" s="615"/>
      <c r="D1073" s="615"/>
      <c r="E1073" s="615"/>
      <c r="F1073" s="615"/>
      <c r="G1073" s="615"/>
      <c r="H1073" s="615"/>
      <c r="I1073" s="615"/>
      <c r="J1073" s="615"/>
      <c r="K1073" s="615"/>
      <c r="L1073" s="615"/>
      <c r="M1073" s="615"/>
      <c r="N1073" s="615"/>
      <c r="O1073" s="615"/>
      <c r="R1073" s="615"/>
      <c r="S1073" s="615"/>
      <c r="T1073" s="615"/>
      <c r="U1073" s="615"/>
      <c r="V1073" s="615"/>
      <c r="Y1073" s="615"/>
      <c r="Z1073" s="615"/>
      <c r="AA1073" s="615"/>
      <c r="AB1073" s="615"/>
      <c r="AC1073" s="615"/>
      <c r="AF1073" s="615"/>
      <c r="AG1073" s="615"/>
      <c r="AH1073" s="615"/>
      <c r="AI1073" s="615"/>
    </row>
    <row r="1074" spans="1:35" s="616" customFormat="1">
      <c r="A1074" s="615"/>
      <c r="D1074" s="615"/>
      <c r="E1074" s="615"/>
      <c r="F1074" s="615"/>
      <c r="G1074" s="615"/>
      <c r="H1074" s="615"/>
      <c r="I1074" s="615"/>
      <c r="J1074" s="615"/>
      <c r="K1074" s="615"/>
      <c r="L1074" s="615"/>
      <c r="M1074" s="615"/>
      <c r="N1074" s="615"/>
      <c r="O1074" s="615"/>
      <c r="R1074" s="615"/>
      <c r="S1074" s="615"/>
      <c r="T1074" s="615"/>
      <c r="U1074" s="615"/>
      <c r="V1074" s="615"/>
      <c r="Y1074" s="615"/>
      <c r="Z1074" s="615"/>
      <c r="AA1074" s="615"/>
      <c r="AB1074" s="615"/>
      <c r="AC1074" s="615"/>
      <c r="AF1074" s="615"/>
      <c r="AG1074" s="615"/>
      <c r="AH1074" s="615"/>
      <c r="AI1074" s="615"/>
    </row>
    <row r="1075" spans="1:35" s="616" customFormat="1">
      <c r="A1075" s="615"/>
      <c r="D1075" s="615"/>
      <c r="E1075" s="615"/>
      <c r="F1075" s="615"/>
      <c r="G1075" s="615"/>
      <c r="H1075" s="615"/>
      <c r="I1075" s="615"/>
      <c r="J1075" s="615"/>
      <c r="K1075" s="615"/>
      <c r="L1075" s="615"/>
      <c r="M1075" s="615"/>
      <c r="N1075" s="615"/>
      <c r="O1075" s="615"/>
      <c r="R1075" s="615"/>
      <c r="S1075" s="615"/>
      <c r="T1075" s="615"/>
      <c r="U1075" s="615"/>
      <c r="V1075" s="615"/>
      <c r="Y1075" s="615"/>
      <c r="Z1075" s="615"/>
      <c r="AA1075" s="615"/>
      <c r="AB1075" s="615"/>
      <c r="AC1075" s="615"/>
      <c r="AF1075" s="615"/>
      <c r="AG1075" s="615"/>
      <c r="AH1075" s="615"/>
      <c r="AI1075" s="615"/>
    </row>
    <row r="1076" spans="1:35" s="616" customFormat="1">
      <c r="A1076" s="615"/>
      <c r="D1076" s="615"/>
      <c r="E1076" s="615"/>
      <c r="F1076" s="615"/>
      <c r="G1076" s="615"/>
      <c r="H1076" s="615"/>
      <c r="I1076" s="615"/>
      <c r="J1076" s="615"/>
      <c r="K1076" s="615"/>
      <c r="L1076" s="615"/>
      <c r="M1076" s="615"/>
      <c r="N1076" s="615"/>
      <c r="O1076" s="615"/>
      <c r="R1076" s="615"/>
      <c r="S1076" s="615"/>
      <c r="T1076" s="615"/>
      <c r="U1076" s="615"/>
      <c r="V1076" s="615"/>
      <c r="Y1076" s="615"/>
      <c r="Z1076" s="615"/>
      <c r="AA1076" s="615"/>
      <c r="AB1076" s="615"/>
      <c r="AC1076" s="615"/>
      <c r="AF1076" s="615"/>
      <c r="AG1076" s="615"/>
      <c r="AH1076" s="615"/>
      <c r="AI1076" s="615"/>
    </row>
    <row r="1077" spans="1:35" s="616" customFormat="1">
      <c r="A1077" s="615"/>
      <c r="D1077" s="615"/>
      <c r="E1077" s="615"/>
      <c r="F1077" s="615"/>
      <c r="G1077" s="615"/>
      <c r="H1077" s="615"/>
      <c r="I1077" s="615"/>
      <c r="J1077" s="615"/>
      <c r="K1077" s="615"/>
      <c r="L1077" s="615"/>
      <c r="M1077" s="615"/>
      <c r="N1077" s="615"/>
      <c r="O1077" s="615"/>
      <c r="R1077" s="615"/>
      <c r="S1077" s="615"/>
      <c r="T1077" s="615"/>
      <c r="U1077" s="615"/>
      <c r="V1077" s="615"/>
      <c r="Y1077" s="615"/>
      <c r="Z1077" s="615"/>
      <c r="AA1077" s="615"/>
      <c r="AB1077" s="615"/>
      <c r="AC1077" s="615"/>
      <c r="AF1077" s="615"/>
      <c r="AG1077" s="615"/>
      <c r="AH1077" s="615"/>
      <c r="AI1077" s="615"/>
    </row>
    <row r="1078" spans="1:35" s="616" customFormat="1">
      <c r="A1078" s="615"/>
      <c r="D1078" s="615"/>
      <c r="E1078" s="615"/>
      <c r="F1078" s="615"/>
      <c r="G1078" s="615"/>
      <c r="H1078" s="615"/>
      <c r="I1078" s="615"/>
      <c r="J1078" s="615"/>
      <c r="K1078" s="615"/>
      <c r="L1078" s="615"/>
      <c r="M1078" s="615"/>
      <c r="N1078" s="615"/>
      <c r="O1078" s="615"/>
      <c r="R1078" s="615"/>
      <c r="S1078" s="615"/>
      <c r="T1078" s="615"/>
      <c r="U1078" s="615"/>
      <c r="V1078" s="615"/>
      <c r="Y1078" s="615"/>
      <c r="Z1078" s="615"/>
      <c r="AA1078" s="615"/>
      <c r="AB1078" s="615"/>
      <c r="AC1078" s="615"/>
      <c r="AF1078" s="615"/>
      <c r="AG1078" s="615"/>
      <c r="AH1078" s="615"/>
      <c r="AI1078" s="615"/>
    </row>
    <row r="1079" spans="1:35" s="616" customFormat="1">
      <c r="A1079" s="615"/>
      <c r="D1079" s="615"/>
      <c r="E1079" s="615"/>
      <c r="F1079" s="615"/>
      <c r="G1079" s="615"/>
      <c r="H1079" s="615"/>
      <c r="I1079" s="615"/>
      <c r="J1079" s="615"/>
      <c r="K1079" s="615"/>
      <c r="L1079" s="615"/>
      <c r="M1079" s="615"/>
      <c r="N1079" s="615"/>
      <c r="O1079" s="615"/>
      <c r="R1079" s="615"/>
      <c r="S1079" s="615"/>
      <c r="T1079" s="615"/>
      <c r="U1079" s="615"/>
      <c r="V1079" s="615"/>
      <c r="Y1079" s="615"/>
      <c r="Z1079" s="615"/>
      <c r="AA1079" s="615"/>
      <c r="AB1079" s="615"/>
      <c r="AC1079" s="615"/>
      <c r="AF1079" s="615"/>
      <c r="AG1079" s="615"/>
      <c r="AH1079" s="615"/>
      <c r="AI1079" s="615"/>
    </row>
    <row r="1080" spans="1:35" s="616" customFormat="1">
      <c r="A1080" s="615"/>
      <c r="D1080" s="615"/>
      <c r="E1080" s="615"/>
      <c r="F1080" s="615"/>
      <c r="G1080" s="615"/>
      <c r="H1080" s="615"/>
      <c r="I1080" s="615"/>
      <c r="J1080" s="615"/>
      <c r="K1080" s="615"/>
      <c r="L1080" s="615"/>
      <c r="M1080" s="615"/>
      <c r="N1080" s="615"/>
      <c r="O1080" s="615"/>
      <c r="R1080" s="615"/>
      <c r="S1080" s="615"/>
      <c r="T1080" s="615"/>
      <c r="U1080" s="615"/>
      <c r="V1080" s="615"/>
      <c r="Y1080" s="615"/>
      <c r="Z1080" s="615"/>
      <c r="AA1080" s="615"/>
      <c r="AB1080" s="615"/>
      <c r="AC1080" s="615"/>
      <c r="AF1080" s="615"/>
      <c r="AG1080" s="615"/>
      <c r="AH1080" s="615"/>
      <c r="AI1080" s="615"/>
    </row>
    <row r="1081" spans="1:35" s="616" customFormat="1">
      <c r="A1081" s="615"/>
      <c r="D1081" s="615"/>
      <c r="E1081" s="615"/>
      <c r="F1081" s="615"/>
      <c r="G1081" s="615"/>
      <c r="H1081" s="615"/>
      <c r="I1081" s="615"/>
      <c r="J1081" s="615"/>
      <c r="K1081" s="615"/>
      <c r="L1081" s="615"/>
      <c r="M1081" s="615"/>
      <c r="N1081" s="615"/>
      <c r="O1081" s="615"/>
      <c r="R1081" s="615"/>
      <c r="S1081" s="615"/>
      <c r="T1081" s="615"/>
      <c r="U1081" s="615"/>
      <c r="V1081" s="615"/>
      <c r="Y1081" s="615"/>
      <c r="Z1081" s="615"/>
      <c r="AA1081" s="615"/>
      <c r="AB1081" s="615"/>
      <c r="AC1081" s="615"/>
      <c r="AF1081" s="615"/>
      <c r="AG1081" s="615"/>
      <c r="AH1081" s="615"/>
      <c r="AI1081" s="615"/>
    </row>
    <row r="1082" spans="1:35" s="616" customFormat="1">
      <c r="A1082" s="615"/>
      <c r="D1082" s="615"/>
      <c r="E1082" s="615"/>
      <c r="F1082" s="615"/>
      <c r="G1082" s="615"/>
      <c r="H1082" s="615"/>
      <c r="I1082" s="615"/>
      <c r="J1082" s="615"/>
      <c r="K1082" s="615"/>
      <c r="L1082" s="615"/>
      <c r="M1082" s="615"/>
      <c r="N1082" s="615"/>
      <c r="O1082" s="615"/>
      <c r="R1082" s="615"/>
      <c r="S1082" s="615"/>
      <c r="T1082" s="615"/>
      <c r="U1082" s="615"/>
      <c r="V1082" s="615"/>
      <c r="Y1082" s="615"/>
      <c r="Z1082" s="615"/>
      <c r="AA1082" s="615"/>
      <c r="AB1082" s="615"/>
      <c r="AC1082" s="615"/>
      <c r="AF1082" s="615"/>
      <c r="AG1082" s="615"/>
      <c r="AH1082" s="615"/>
      <c r="AI1082" s="615"/>
    </row>
    <row r="1083" spans="1:35" s="616" customFormat="1">
      <c r="A1083" s="615"/>
      <c r="D1083" s="615"/>
      <c r="E1083" s="615"/>
      <c r="F1083" s="615"/>
      <c r="G1083" s="615"/>
      <c r="H1083" s="615"/>
      <c r="I1083" s="615"/>
      <c r="J1083" s="615"/>
      <c r="K1083" s="615"/>
      <c r="L1083" s="615"/>
      <c r="M1083" s="615"/>
      <c r="N1083" s="615"/>
      <c r="O1083" s="615"/>
      <c r="R1083" s="615"/>
      <c r="S1083" s="615"/>
      <c r="T1083" s="615"/>
      <c r="U1083" s="615"/>
      <c r="V1083" s="615"/>
      <c r="Y1083" s="615"/>
      <c r="Z1083" s="615"/>
      <c r="AA1083" s="615"/>
      <c r="AB1083" s="615"/>
      <c r="AC1083" s="615"/>
      <c r="AF1083" s="615"/>
      <c r="AG1083" s="615"/>
      <c r="AH1083" s="615"/>
      <c r="AI1083" s="615"/>
    </row>
    <row r="1084" spans="1:35" s="616" customFormat="1">
      <c r="A1084" s="615"/>
      <c r="D1084" s="615"/>
      <c r="E1084" s="615"/>
      <c r="F1084" s="615"/>
      <c r="G1084" s="615"/>
      <c r="H1084" s="615"/>
      <c r="I1084" s="615"/>
      <c r="J1084" s="615"/>
      <c r="K1084" s="615"/>
      <c r="L1084" s="615"/>
      <c r="M1084" s="615"/>
      <c r="N1084" s="615"/>
      <c r="O1084" s="615"/>
      <c r="R1084" s="615"/>
      <c r="S1084" s="615"/>
      <c r="T1084" s="615"/>
      <c r="U1084" s="615"/>
      <c r="V1084" s="615"/>
      <c r="Y1084" s="615"/>
      <c r="Z1084" s="615"/>
      <c r="AA1084" s="615"/>
      <c r="AB1084" s="615"/>
      <c r="AC1084" s="615"/>
      <c r="AF1084" s="615"/>
      <c r="AG1084" s="615"/>
      <c r="AH1084" s="615"/>
      <c r="AI1084" s="615"/>
    </row>
    <row r="1085" spans="1:35" s="616" customFormat="1">
      <c r="A1085" s="615"/>
      <c r="D1085" s="615"/>
      <c r="E1085" s="615"/>
      <c r="F1085" s="615"/>
      <c r="G1085" s="615"/>
      <c r="H1085" s="615"/>
      <c r="I1085" s="615"/>
      <c r="J1085" s="615"/>
      <c r="K1085" s="615"/>
      <c r="L1085" s="615"/>
      <c r="M1085" s="615"/>
      <c r="N1085" s="615"/>
      <c r="O1085" s="615"/>
      <c r="R1085" s="615"/>
      <c r="S1085" s="615"/>
      <c r="T1085" s="615"/>
      <c r="U1085" s="615"/>
      <c r="V1085" s="615"/>
      <c r="Y1085" s="615"/>
      <c r="Z1085" s="615"/>
      <c r="AA1085" s="615"/>
      <c r="AB1085" s="615"/>
      <c r="AC1085" s="615"/>
      <c r="AF1085" s="615"/>
      <c r="AG1085" s="615"/>
      <c r="AH1085" s="615"/>
      <c r="AI1085" s="615"/>
    </row>
    <row r="1086" spans="1:35" s="616" customFormat="1">
      <c r="A1086" s="615"/>
      <c r="D1086" s="615"/>
      <c r="E1086" s="615"/>
      <c r="F1086" s="615"/>
      <c r="G1086" s="615"/>
      <c r="H1086" s="615"/>
      <c r="I1086" s="615"/>
      <c r="J1086" s="615"/>
      <c r="K1086" s="615"/>
      <c r="L1086" s="615"/>
      <c r="M1086" s="615"/>
      <c r="N1086" s="615"/>
      <c r="O1086" s="615"/>
      <c r="R1086" s="615"/>
      <c r="S1086" s="615"/>
      <c r="T1086" s="615"/>
      <c r="U1086" s="615"/>
      <c r="V1086" s="615"/>
      <c r="Y1086" s="615"/>
      <c r="Z1086" s="615"/>
      <c r="AA1086" s="615"/>
      <c r="AB1086" s="615"/>
      <c r="AC1086" s="615"/>
      <c r="AF1086" s="615"/>
      <c r="AG1086" s="615"/>
      <c r="AH1086" s="615"/>
      <c r="AI1086" s="615"/>
    </row>
    <row r="1087" spans="1:35" s="616" customFormat="1">
      <c r="A1087" s="615"/>
      <c r="D1087" s="615"/>
      <c r="E1087" s="615"/>
      <c r="F1087" s="615"/>
      <c r="G1087" s="615"/>
      <c r="H1087" s="615"/>
      <c r="I1087" s="615"/>
      <c r="J1087" s="615"/>
      <c r="K1087" s="615"/>
      <c r="L1087" s="615"/>
      <c r="M1087" s="615"/>
      <c r="N1087" s="615"/>
      <c r="O1087" s="615"/>
      <c r="R1087" s="615"/>
      <c r="S1087" s="615"/>
      <c r="T1087" s="615"/>
      <c r="U1087" s="615"/>
      <c r="V1087" s="615"/>
      <c r="Y1087" s="615"/>
      <c r="Z1087" s="615"/>
      <c r="AA1087" s="615"/>
      <c r="AB1087" s="615"/>
      <c r="AC1087" s="615"/>
      <c r="AF1087" s="615"/>
      <c r="AG1087" s="615"/>
      <c r="AH1087" s="615"/>
      <c r="AI1087" s="615"/>
    </row>
    <row r="1088" spans="1:35" s="616" customFormat="1">
      <c r="A1088" s="615"/>
      <c r="D1088" s="615"/>
      <c r="E1088" s="615"/>
      <c r="F1088" s="615"/>
      <c r="G1088" s="615"/>
      <c r="H1088" s="615"/>
      <c r="I1088" s="615"/>
      <c r="J1088" s="615"/>
      <c r="K1088" s="615"/>
      <c r="L1088" s="615"/>
      <c r="M1088" s="615"/>
      <c r="N1088" s="615"/>
      <c r="O1088" s="615"/>
      <c r="R1088" s="615"/>
      <c r="S1088" s="615"/>
      <c r="T1088" s="615"/>
      <c r="U1088" s="615"/>
      <c r="V1088" s="615"/>
      <c r="Y1088" s="615"/>
      <c r="Z1088" s="615"/>
      <c r="AA1088" s="615"/>
      <c r="AB1088" s="615"/>
      <c r="AC1088" s="615"/>
      <c r="AF1088" s="615"/>
      <c r="AG1088" s="615"/>
      <c r="AH1088" s="615"/>
      <c r="AI1088" s="615"/>
    </row>
    <row r="1089" spans="1:35" s="616" customFormat="1">
      <c r="A1089" s="615"/>
      <c r="D1089" s="615"/>
      <c r="E1089" s="615"/>
      <c r="F1089" s="615"/>
      <c r="G1089" s="615"/>
      <c r="H1089" s="615"/>
      <c r="I1089" s="615"/>
      <c r="J1089" s="615"/>
      <c r="K1089" s="615"/>
      <c r="L1089" s="615"/>
      <c r="M1089" s="615"/>
      <c r="N1089" s="615"/>
      <c r="O1089" s="615"/>
      <c r="R1089" s="615"/>
      <c r="S1089" s="615"/>
      <c r="T1089" s="615"/>
      <c r="U1089" s="615"/>
      <c r="V1089" s="615"/>
      <c r="Y1089" s="615"/>
      <c r="Z1089" s="615"/>
      <c r="AA1089" s="615"/>
      <c r="AB1089" s="615"/>
      <c r="AC1089" s="615"/>
      <c r="AF1089" s="615"/>
      <c r="AG1089" s="615"/>
      <c r="AH1089" s="615"/>
      <c r="AI1089" s="615"/>
    </row>
    <row r="1090" spans="1:35" s="616" customFormat="1">
      <c r="A1090" s="615"/>
      <c r="D1090" s="615"/>
      <c r="E1090" s="615"/>
      <c r="F1090" s="615"/>
      <c r="G1090" s="615"/>
      <c r="H1090" s="615"/>
      <c r="I1090" s="615"/>
      <c r="J1090" s="615"/>
      <c r="K1090" s="615"/>
      <c r="L1090" s="615"/>
      <c r="M1090" s="615"/>
      <c r="N1090" s="615"/>
      <c r="O1090" s="615"/>
      <c r="R1090" s="615"/>
      <c r="S1090" s="615"/>
      <c r="T1090" s="615"/>
      <c r="U1090" s="615"/>
      <c r="V1090" s="615"/>
      <c r="Y1090" s="615"/>
      <c r="Z1090" s="615"/>
      <c r="AA1090" s="615"/>
      <c r="AB1090" s="615"/>
      <c r="AC1090" s="615"/>
      <c r="AF1090" s="615"/>
      <c r="AG1090" s="615"/>
      <c r="AH1090" s="615"/>
      <c r="AI1090" s="615"/>
    </row>
    <row r="1091" spans="1:35" s="616" customFormat="1">
      <c r="A1091" s="615"/>
      <c r="D1091" s="615"/>
      <c r="E1091" s="615"/>
      <c r="F1091" s="615"/>
      <c r="G1091" s="615"/>
      <c r="H1091" s="615"/>
      <c r="I1091" s="615"/>
      <c r="J1091" s="615"/>
      <c r="K1091" s="615"/>
      <c r="L1091" s="615"/>
      <c r="M1091" s="615"/>
      <c r="N1091" s="615"/>
      <c r="O1091" s="615"/>
      <c r="R1091" s="615"/>
      <c r="S1091" s="615"/>
      <c r="T1091" s="615"/>
      <c r="U1091" s="615"/>
      <c r="V1091" s="615"/>
      <c r="Y1091" s="615"/>
      <c r="Z1091" s="615"/>
      <c r="AA1091" s="615"/>
      <c r="AB1091" s="615"/>
      <c r="AC1091" s="615"/>
      <c r="AF1091" s="615"/>
      <c r="AG1091" s="615"/>
      <c r="AH1091" s="615"/>
      <c r="AI1091" s="615"/>
    </row>
    <row r="1092" spans="1:35" s="616" customFormat="1">
      <c r="A1092" s="615"/>
      <c r="D1092" s="615"/>
      <c r="E1092" s="615"/>
      <c r="F1092" s="615"/>
      <c r="G1092" s="615"/>
      <c r="H1092" s="615"/>
      <c r="I1092" s="615"/>
      <c r="J1092" s="615"/>
      <c r="K1092" s="615"/>
      <c r="L1092" s="615"/>
      <c r="M1092" s="615"/>
      <c r="N1092" s="615"/>
      <c r="O1092" s="615"/>
      <c r="R1092" s="615"/>
      <c r="S1092" s="615"/>
      <c r="T1092" s="615"/>
      <c r="U1092" s="615"/>
      <c r="V1092" s="615"/>
      <c r="Y1092" s="615"/>
      <c r="Z1092" s="615"/>
      <c r="AA1092" s="615"/>
      <c r="AB1092" s="615"/>
      <c r="AC1092" s="615"/>
      <c r="AF1092" s="615"/>
      <c r="AG1092" s="615"/>
      <c r="AH1092" s="615"/>
      <c r="AI1092" s="615"/>
    </row>
    <row r="1093" spans="1:35" s="616" customFormat="1">
      <c r="A1093" s="615"/>
      <c r="D1093" s="615"/>
      <c r="E1093" s="615"/>
      <c r="F1093" s="615"/>
      <c r="G1093" s="615"/>
      <c r="H1093" s="615"/>
      <c r="I1093" s="615"/>
      <c r="J1093" s="615"/>
      <c r="K1093" s="615"/>
      <c r="L1093" s="615"/>
      <c r="M1093" s="615"/>
      <c r="N1093" s="615"/>
      <c r="O1093" s="615"/>
      <c r="R1093" s="615"/>
      <c r="S1093" s="615"/>
      <c r="T1093" s="615"/>
      <c r="U1093" s="615"/>
      <c r="V1093" s="615"/>
      <c r="Y1093" s="615"/>
      <c r="Z1093" s="615"/>
      <c r="AA1093" s="615"/>
      <c r="AB1093" s="615"/>
      <c r="AC1093" s="615"/>
      <c r="AF1093" s="615"/>
      <c r="AG1093" s="615"/>
      <c r="AH1093" s="615"/>
      <c r="AI1093" s="615"/>
    </row>
    <row r="1094" spans="1:35" s="616" customFormat="1">
      <c r="A1094" s="615"/>
      <c r="D1094" s="615"/>
      <c r="E1094" s="615"/>
      <c r="F1094" s="615"/>
      <c r="G1094" s="615"/>
      <c r="H1094" s="615"/>
      <c r="I1094" s="615"/>
      <c r="J1094" s="615"/>
      <c r="K1094" s="615"/>
      <c r="L1094" s="615"/>
      <c r="M1094" s="615"/>
      <c r="N1094" s="615"/>
      <c r="O1094" s="615"/>
      <c r="R1094" s="615"/>
      <c r="S1094" s="615"/>
      <c r="T1094" s="615"/>
      <c r="U1094" s="615"/>
      <c r="V1094" s="615"/>
      <c r="Y1094" s="615"/>
      <c r="Z1094" s="615"/>
      <c r="AA1094" s="615"/>
      <c r="AB1094" s="615"/>
      <c r="AC1094" s="615"/>
      <c r="AF1094" s="615"/>
      <c r="AG1094" s="615"/>
      <c r="AH1094" s="615"/>
      <c r="AI1094" s="615"/>
    </row>
    <row r="1095" spans="1:35" s="616" customFormat="1">
      <c r="A1095" s="615"/>
      <c r="D1095" s="615"/>
      <c r="E1095" s="615"/>
      <c r="F1095" s="615"/>
      <c r="G1095" s="615"/>
      <c r="H1095" s="615"/>
      <c r="I1095" s="615"/>
      <c r="J1095" s="615"/>
      <c r="K1095" s="615"/>
      <c r="L1095" s="615"/>
      <c r="M1095" s="615"/>
      <c r="N1095" s="615"/>
      <c r="O1095" s="615"/>
      <c r="R1095" s="615"/>
      <c r="S1095" s="615"/>
      <c r="T1095" s="615"/>
      <c r="U1095" s="615"/>
      <c r="V1095" s="615"/>
      <c r="Y1095" s="615"/>
      <c r="Z1095" s="615"/>
      <c r="AA1095" s="615"/>
      <c r="AB1095" s="615"/>
      <c r="AC1095" s="615"/>
      <c r="AF1095" s="615"/>
      <c r="AG1095" s="615"/>
      <c r="AH1095" s="615"/>
      <c r="AI1095" s="615"/>
    </row>
    <row r="1096" spans="1:35" s="616" customFormat="1">
      <c r="A1096" s="615"/>
      <c r="D1096" s="615"/>
      <c r="E1096" s="615"/>
      <c r="F1096" s="615"/>
      <c r="G1096" s="615"/>
      <c r="H1096" s="615"/>
      <c r="I1096" s="615"/>
      <c r="J1096" s="615"/>
      <c r="K1096" s="615"/>
      <c r="L1096" s="615"/>
      <c r="M1096" s="615"/>
      <c r="N1096" s="615"/>
      <c r="O1096" s="615"/>
      <c r="R1096" s="615"/>
      <c r="S1096" s="615"/>
      <c r="T1096" s="615"/>
      <c r="U1096" s="615"/>
      <c r="V1096" s="615"/>
      <c r="Y1096" s="615"/>
      <c r="Z1096" s="615"/>
      <c r="AA1096" s="615"/>
      <c r="AB1096" s="615"/>
      <c r="AC1096" s="615"/>
      <c r="AF1096" s="615"/>
      <c r="AG1096" s="615"/>
      <c r="AH1096" s="615"/>
      <c r="AI1096" s="615"/>
    </row>
    <row r="1097" spans="1:35" s="616" customFormat="1">
      <c r="A1097" s="615"/>
      <c r="D1097" s="615"/>
      <c r="E1097" s="615"/>
      <c r="F1097" s="615"/>
      <c r="G1097" s="615"/>
      <c r="H1097" s="615"/>
      <c r="I1097" s="615"/>
      <c r="J1097" s="615"/>
      <c r="K1097" s="615"/>
      <c r="L1097" s="615"/>
      <c r="M1097" s="615"/>
      <c r="N1097" s="615"/>
      <c r="O1097" s="615"/>
      <c r="R1097" s="615"/>
      <c r="S1097" s="615"/>
      <c r="T1097" s="615"/>
      <c r="U1097" s="615"/>
      <c r="V1097" s="615"/>
      <c r="Y1097" s="615"/>
      <c r="Z1097" s="615"/>
      <c r="AA1097" s="615"/>
      <c r="AB1097" s="615"/>
      <c r="AC1097" s="615"/>
      <c r="AF1097" s="615"/>
      <c r="AG1097" s="615"/>
      <c r="AH1097" s="615"/>
      <c r="AI1097" s="615"/>
    </row>
    <row r="1098" spans="1:35" s="616" customFormat="1">
      <c r="A1098" s="615"/>
      <c r="D1098" s="615"/>
      <c r="E1098" s="615"/>
      <c r="F1098" s="615"/>
      <c r="G1098" s="615"/>
      <c r="H1098" s="615"/>
      <c r="I1098" s="615"/>
      <c r="J1098" s="615"/>
      <c r="K1098" s="615"/>
      <c r="L1098" s="615"/>
      <c r="M1098" s="615"/>
      <c r="N1098" s="615"/>
      <c r="O1098" s="615"/>
      <c r="R1098" s="615"/>
      <c r="S1098" s="615"/>
      <c r="T1098" s="615"/>
      <c r="U1098" s="615"/>
      <c r="V1098" s="615"/>
      <c r="Y1098" s="615"/>
      <c r="Z1098" s="615"/>
      <c r="AA1098" s="615"/>
      <c r="AB1098" s="615"/>
      <c r="AC1098" s="615"/>
      <c r="AF1098" s="615"/>
      <c r="AG1098" s="615"/>
      <c r="AH1098" s="615"/>
      <c r="AI1098" s="615"/>
    </row>
    <row r="1099" spans="1:35" s="616" customFormat="1">
      <c r="A1099" s="615"/>
      <c r="D1099" s="615"/>
      <c r="E1099" s="615"/>
      <c r="F1099" s="615"/>
      <c r="G1099" s="615"/>
      <c r="H1099" s="615"/>
      <c r="I1099" s="615"/>
      <c r="J1099" s="615"/>
      <c r="K1099" s="615"/>
      <c r="L1099" s="615"/>
      <c r="M1099" s="615"/>
      <c r="N1099" s="615"/>
      <c r="O1099" s="615"/>
      <c r="R1099" s="615"/>
      <c r="S1099" s="615"/>
      <c r="T1099" s="615"/>
      <c r="U1099" s="615"/>
      <c r="V1099" s="615"/>
      <c r="Y1099" s="615"/>
      <c r="Z1099" s="615"/>
      <c r="AA1099" s="615"/>
      <c r="AB1099" s="615"/>
      <c r="AC1099" s="615"/>
      <c r="AF1099" s="615"/>
      <c r="AG1099" s="615"/>
      <c r="AH1099" s="615"/>
      <c r="AI1099" s="615"/>
    </row>
    <row r="1100" spans="1:35" s="616" customFormat="1">
      <c r="A1100" s="615"/>
      <c r="D1100" s="615"/>
      <c r="E1100" s="615"/>
      <c r="F1100" s="615"/>
      <c r="G1100" s="615"/>
      <c r="H1100" s="615"/>
      <c r="I1100" s="615"/>
      <c r="J1100" s="615"/>
      <c r="K1100" s="615"/>
      <c r="L1100" s="615"/>
      <c r="M1100" s="615"/>
      <c r="N1100" s="615"/>
      <c r="O1100" s="615"/>
      <c r="R1100" s="615"/>
      <c r="S1100" s="615"/>
      <c r="T1100" s="615"/>
      <c r="U1100" s="615"/>
      <c r="V1100" s="615"/>
      <c r="Y1100" s="615"/>
      <c r="Z1100" s="615"/>
      <c r="AA1100" s="615"/>
      <c r="AB1100" s="615"/>
      <c r="AC1100" s="615"/>
      <c r="AF1100" s="615"/>
      <c r="AG1100" s="615"/>
      <c r="AH1100" s="615"/>
      <c r="AI1100" s="615"/>
    </row>
    <row r="1101" spans="1:35" s="616" customFormat="1">
      <c r="A1101" s="615"/>
      <c r="D1101" s="615"/>
      <c r="E1101" s="615"/>
      <c r="F1101" s="615"/>
      <c r="G1101" s="615"/>
      <c r="H1101" s="615"/>
      <c r="I1101" s="615"/>
      <c r="J1101" s="615"/>
      <c r="K1101" s="615"/>
      <c r="L1101" s="615"/>
      <c r="M1101" s="615"/>
      <c r="N1101" s="615"/>
      <c r="O1101" s="615"/>
      <c r="R1101" s="615"/>
      <c r="S1101" s="615"/>
      <c r="T1101" s="615"/>
      <c r="U1101" s="615"/>
      <c r="V1101" s="615"/>
      <c r="Y1101" s="615"/>
      <c r="Z1101" s="615"/>
      <c r="AA1101" s="615"/>
      <c r="AB1101" s="615"/>
      <c r="AC1101" s="615"/>
      <c r="AF1101" s="615"/>
      <c r="AG1101" s="615"/>
      <c r="AH1101" s="615"/>
      <c r="AI1101" s="615"/>
    </row>
    <row r="1102" spans="1:35" s="616" customFormat="1">
      <c r="A1102" s="615"/>
      <c r="D1102" s="615"/>
      <c r="E1102" s="615"/>
      <c r="F1102" s="615"/>
      <c r="G1102" s="615"/>
      <c r="H1102" s="615"/>
      <c r="I1102" s="615"/>
      <c r="J1102" s="615"/>
      <c r="K1102" s="615"/>
      <c r="L1102" s="615"/>
      <c r="M1102" s="615"/>
      <c r="N1102" s="615"/>
      <c r="O1102" s="615"/>
      <c r="R1102" s="615"/>
      <c r="S1102" s="615"/>
      <c r="T1102" s="615"/>
      <c r="U1102" s="615"/>
      <c r="V1102" s="615"/>
      <c r="Y1102" s="615"/>
      <c r="Z1102" s="615"/>
      <c r="AA1102" s="615"/>
      <c r="AB1102" s="615"/>
      <c r="AC1102" s="615"/>
      <c r="AF1102" s="615"/>
      <c r="AG1102" s="615"/>
      <c r="AH1102" s="615"/>
      <c r="AI1102" s="615"/>
    </row>
    <row r="1103" spans="1:35" s="616" customFormat="1">
      <c r="A1103" s="615"/>
      <c r="D1103" s="615"/>
      <c r="E1103" s="615"/>
      <c r="F1103" s="615"/>
      <c r="G1103" s="615"/>
      <c r="H1103" s="615"/>
      <c r="I1103" s="615"/>
      <c r="J1103" s="615"/>
      <c r="K1103" s="615"/>
      <c r="L1103" s="615"/>
      <c r="M1103" s="615"/>
      <c r="N1103" s="615"/>
      <c r="O1103" s="615"/>
      <c r="R1103" s="615"/>
      <c r="S1103" s="615"/>
      <c r="T1103" s="615"/>
      <c r="U1103" s="615"/>
      <c r="V1103" s="615"/>
      <c r="Y1103" s="615"/>
      <c r="Z1103" s="615"/>
      <c r="AA1103" s="615"/>
      <c r="AB1103" s="615"/>
      <c r="AC1103" s="615"/>
      <c r="AF1103" s="615"/>
      <c r="AG1103" s="615"/>
      <c r="AH1103" s="615"/>
      <c r="AI1103" s="615"/>
    </row>
    <row r="1104" spans="1:35" s="616" customFormat="1">
      <c r="A1104" s="615"/>
      <c r="D1104" s="615"/>
      <c r="E1104" s="615"/>
      <c r="F1104" s="615"/>
      <c r="G1104" s="615"/>
      <c r="H1104" s="615"/>
      <c r="I1104" s="615"/>
      <c r="J1104" s="615"/>
      <c r="K1104" s="615"/>
      <c r="L1104" s="615"/>
      <c r="M1104" s="615"/>
      <c r="N1104" s="615"/>
      <c r="O1104" s="615"/>
      <c r="R1104" s="615"/>
      <c r="S1104" s="615"/>
      <c r="T1104" s="615"/>
      <c r="U1104" s="615"/>
      <c r="V1104" s="615"/>
      <c r="Y1104" s="615"/>
      <c r="Z1104" s="615"/>
      <c r="AA1104" s="615"/>
      <c r="AB1104" s="615"/>
      <c r="AC1104" s="615"/>
      <c r="AF1104" s="615"/>
      <c r="AG1104" s="615"/>
      <c r="AH1104" s="615"/>
      <c r="AI1104" s="615"/>
    </row>
    <row r="1105" spans="1:35" s="616" customFormat="1">
      <c r="A1105" s="615"/>
      <c r="D1105" s="615"/>
      <c r="E1105" s="615"/>
      <c r="F1105" s="615"/>
      <c r="G1105" s="615"/>
      <c r="H1105" s="615"/>
      <c r="I1105" s="615"/>
      <c r="J1105" s="615"/>
      <c r="K1105" s="615"/>
      <c r="L1105" s="615"/>
      <c r="M1105" s="615"/>
      <c r="N1105" s="615"/>
      <c r="O1105" s="615"/>
      <c r="R1105" s="615"/>
      <c r="S1105" s="615"/>
      <c r="T1105" s="615"/>
      <c r="U1105" s="615"/>
      <c r="V1105" s="615"/>
      <c r="Y1105" s="615"/>
      <c r="Z1105" s="615"/>
      <c r="AA1105" s="615"/>
      <c r="AB1105" s="615"/>
      <c r="AC1105" s="615"/>
      <c r="AF1105" s="615"/>
      <c r="AG1105" s="615"/>
      <c r="AH1105" s="615"/>
      <c r="AI1105" s="615"/>
    </row>
    <row r="1106" spans="1:35" s="616" customFormat="1">
      <c r="A1106" s="615"/>
      <c r="D1106" s="615"/>
      <c r="E1106" s="615"/>
      <c r="F1106" s="615"/>
      <c r="G1106" s="615"/>
      <c r="H1106" s="615"/>
      <c r="I1106" s="615"/>
      <c r="J1106" s="615"/>
      <c r="K1106" s="615"/>
      <c r="L1106" s="615"/>
      <c r="M1106" s="615"/>
      <c r="N1106" s="615"/>
      <c r="O1106" s="615"/>
      <c r="R1106" s="615"/>
      <c r="S1106" s="615"/>
      <c r="T1106" s="615"/>
      <c r="U1106" s="615"/>
      <c r="V1106" s="615"/>
      <c r="Y1106" s="615"/>
      <c r="Z1106" s="615"/>
      <c r="AA1106" s="615"/>
      <c r="AB1106" s="615"/>
      <c r="AC1106" s="615"/>
      <c r="AF1106" s="615"/>
      <c r="AG1106" s="615"/>
      <c r="AH1106" s="615"/>
      <c r="AI1106" s="615"/>
    </row>
    <row r="1107" spans="1:35" s="616" customFormat="1">
      <c r="A1107" s="615"/>
      <c r="D1107" s="615"/>
      <c r="E1107" s="615"/>
      <c r="F1107" s="615"/>
      <c r="G1107" s="615"/>
      <c r="H1107" s="615"/>
      <c r="I1107" s="615"/>
      <c r="J1107" s="615"/>
      <c r="K1107" s="615"/>
      <c r="L1107" s="615"/>
      <c r="M1107" s="615"/>
      <c r="N1107" s="615"/>
      <c r="O1107" s="615"/>
      <c r="R1107" s="615"/>
      <c r="S1107" s="615"/>
      <c r="T1107" s="615"/>
      <c r="U1107" s="615"/>
      <c r="V1107" s="615"/>
      <c r="Y1107" s="615"/>
      <c r="Z1107" s="615"/>
      <c r="AA1107" s="615"/>
      <c r="AB1107" s="615"/>
      <c r="AC1107" s="615"/>
      <c r="AF1107" s="615"/>
      <c r="AG1107" s="615"/>
      <c r="AH1107" s="615"/>
      <c r="AI1107" s="615"/>
    </row>
    <row r="1108" spans="1:35" s="616" customFormat="1">
      <c r="A1108" s="615"/>
      <c r="D1108" s="615"/>
      <c r="E1108" s="615"/>
      <c r="F1108" s="615"/>
      <c r="G1108" s="615"/>
      <c r="H1108" s="615"/>
      <c r="I1108" s="615"/>
      <c r="J1108" s="615"/>
      <c r="K1108" s="615"/>
      <c r="L1108" s="615"/>
      <c r="M1108" s="615"/>
      <c r="N1108" s="615"/>
      <c r="O1108" s="615"/>
      <c r="R1108" s="615"/>
      <c r="S1108" s="615"/>
      <c r="T1108" s="615"/>
      <c r="U1108" s="615"/>
      <c r="V1108" s="615"/>
      <c r="Y1108" s="615"/>
      <c r="Z1108" s="615"/>
      <c r="AA1108" s="615"/>
      <c r="AB1108" s="615"/>
      <c r="AC1108" s="615"/>
      <c r="AF1108" s="615"/>
      <c r="AG1108" s="615"/>
      <c r="AH1108" s="615"/>
      <c r="AI1108" s="615"/>
    </row>
    <row r="1109" spans="1:35" s="616" customFormat="1">
      <c r="A1109" s="615"/>
      <c r="D1109" s="615"/>
      <c r="E1109" s="615"/>
      <c r="F1109" s="615"/>
      <c r="G1109" s="615"/>
      <c r="H1109" s="615"/>
      <c r="I1109" s="615"/>
      <c r="J1109" s="615"/>
      <c r="K1109" s="615"/>
      <c r="L1109" s="615"/>
      <c r="M1109" s="615"/>
      <c r="N1109" s="615"/>
      <c r="O1109" s="615"/>
      <c r="R1109" s="615"/>
      <c r="S1109" s="615"/>
      <c r="T1109" s="615"/>
      <c r="U1109" s="615"/>
      <c r="V1109" s="615"/>
      <c r="Y1109" s="615"/>
      <c r="Z1109" s="615"/>
      <c r="AA1109" s="615"/>
      <c r="AB1109" s="615"/>
      <c r="AC1109" s="615"/>
      <c r="AF1109" s="615"/>
      <c r="AG1109" s="615"/>
      <c r="AH1109" s="615"/>
      <c r="AI1109" s="615"/>
    </row>
    <row r="1110" spans="1:35" s="616" customFormat="1">
      <c r="A1110" s="615"/>
      <c r="D1110" s="615"/>
      <c r="E1110" s="615"/>
      <c r="F1110" s="615"/>
      <c r="G1110" s="615"/>
      <c r="H1110" s="615"/>
      <c r="I1110" s="615"/>
      <c r="J1110" s="615"/>
      <c r="K1110" s="615"/>
      <c r="L1110" s="615"/>
      <c r="M1110" s="615"/>
      <c r="N1110" s="615"/>
      <c r="O1110" s="615"/>
      <c r="R1110" s="615"/>
      <c r="S1110" s="615"/>
      <c r="T1110" s="615"/>
      <c r="U1110" s="615"/>
      <c r="V1110" s="615"/>
      <c r="Y1110" s="615"/>
      <c r="Z1110" s="615"/>
      <c r="AA1110" s="615"/>
      <c r="AB1110" s="615"/>
      <c r="AC1110" s="615"/>
      <c r="AF1110" s="615"/>
      <c r="AG1110" s="615"/>
      <c r="AH1110" s="615"/>
      <c r="AI1110" s="615"/>
    </row>
    <row r="1111" spans="1:35" s="616" customFormat="1">
      <c r="A1111" s="615"/>
      <c r="D1111" s="615"/>
      <c r="E1111" s="615"/>
      <c r="F1111" s="615"/>
      <c r="G1111" s="615"/>
      <c r="H1111" s="615"/>
      <c r="I1111" s="615"/>
      <c r="J1111" s="615"/>
      <c r="K1111" s="615"/>
      <c r="L1111" s="615"/>
      <c r="M1111" s="615"/>
      <c r="N1111" s="615"/>
      <c r="O1111" s="615"/>
      <c r="R1111" s="615"/>
      <c r="S1111" s="615"/>
      <c r="T1111" s="615"/>
      <c r="U1111" s="615"/>
      <c r="V1111" s="615"/>
      <c r="Y1111" s="615"/>
      <c r="Z1111" s="615"/>
      <c r="AA1111" s="615"/>
      <c r="AB1111" s="615"/>
      <c r="AC1111" s="615"/>
      <c r="AF1111" s="615"/>
      <c r="AG1111" s="615"/>
      <c r="AH1111" s="615"/>
      <c r="AI1111" s="615"/>
    </row>
    <row r="1112" spans="1:35" s="616" customFormat="1">
      <c r="A1112" s="615"/>
      <c r="D1112" s="615"/>
      <c r="E1112" s="615"/>
      <c r="F1112" s="615"/>
      <c r="G1112" s="615"/>
      <c r="H1112" s="615"/>
      <c r="I1112" s="615"/>
      <c r="J1112" s="615"/>
      <c r="K1112" s="615"/>
      <c r="L1112" s="615"/>
      <c r="M1112" s="615"/>
      <c r="N1112" s="615"/>
      <c r="O1112" s="615"/>
      <c r="R1112" s="615"/>
      <c r="S1112" s="615"/>
      <c r="T1112" s="615"/>
      <c r="U1112" s="615"/>
      <c r="V1112" s="615"/>
      <c r="Y1112" s="615"/>
      <c r="Z1112" s="615"/>
      <c r="AA1112" s="615"/>
      <c r="AB1112" s="615"/>
      <c r="AC1112" s="615"/>
      <c r="AF1112" s="615"/>
      <c r="AG1112" s="615"/>
      <c r="AH1112" s="615"/>
      <c r="AI1112" s="615"/>
    </row>
    <row r="1113" spans="1:35" s="616" customFormat="1">
      <c r="A1113" s="615"/>
      <c r="D1113" s="615"/>
      <c r="E1113" s="615"/>
      <c r="F1113" s="615"/>
      <c r="G1113" s="615"/>
      <c r="H1113" s="615"/>
      <c r="I1113" s="615"/>
      <c r="J1113" s="615"/>
      <c r="K1113" s="615"/>
      <c r="L1113" s="615"/>
      <c r="M1113" s="615"/>
      <c r="N1113" s="615"/>
      <c r="O1113" s="615"/>
      <c r="R1113" s="615"/>
      <c r="S1113" s="615"/>
      <c r="T1113" s="615"/>
      <c r="U1113" s="615"/>
      <c r="V1113" s="615"/>
      <c r="Y1113" s="615"/>
      <c r="Z1113" s="615"/>
      <c r="AA1113" s="615"/>
      <c r="AB1113" s="615"/>
      <c r="AC1113" s="615"/>
      <c r="AF1113" s="615"/>
      <c r="AG1113" s="615"/>
      <c r="AH1113" s="615"/>
      <c r="AI1113" s="615"/>
    </row>
    <row r="1114" spans="1:35" s="616" customFormat="1">
      <c r="A1114" s="615"/>
      <c r="D1114" s="615"/>
      <c r="E1114" s="615"/>
      <c r="F1114" s="615"/>
      <c r="G1114" s="615"/>
      <c r="H1114" s="615"/>
      <c r="I1114" s="615"/>
      <c r="J1114" s="615"/>
      <c r="K1114" s="615"/>
      <c r="L1114" s="615"/>
      <c r="M1114" s="615"/>
      <c r="N1114" s="615"/>
      <c r="O1114" s="615"/>
      <c r="R1114" s="615"/>
      <c r="S1114" s="615"/>
      <c r="T1114" s="615"/>
      <c r="U1114" s="615"/>
      <c r="V1114" s="615"/>
      <c r="Y1114" s="615"/>
      <c r="Z1114" s="615"/>
      <c r="AA1114" s="615"/>
      <c r="AB1114" s="615"/>
      <c r="AC1114" s="615"/>
      <c r="AF1114" s="615"/>
      <c r="AG1114" s="615"/>
      <c r="AH1114" s="615"/>
      <c r="AI1114" s="615"/>
    </row>
    <row r="1115" spans="1:35" s="616" customFormat="1">
      <c r="A1115" s="615"/>
      <c r="D1115" s="615"/>
      <c r="E1115" s="615"/>
      <c r="F1115" s="615"/>
      <c r="G1115" s="615"/>
      <c r="H1115" s="615"/>
      <c r="I1115" s="615"/>
      <c r="J1115" s="615"/>
      <c r="K1115" s="615"/>
      <c r="L1115" s="615"/>
      <c r="M1115" s="615"/>
      <c r="N1115" s="615"/>
      <c r="O1115" s="615"/>
      <c r="R1115" s="615"/>
      <c r="S1115" s="615"/>
      <c r="T1115" s="615"/>
      <c r="U1115" s="615"/>
      <c r="V1115" s="615"/>
      <c r="Y1115" s="615"/>
      <c r="Z1115" s="615"/>
      <c r="AA1115" s="615"/>
      <c r="AB1115" s="615"/>
      <c r="AC1115" s="615"/>
      <c r="AF1115" s="615"/>
      <c r="AG1115" s="615"/>
      <c r="AH1115" s="615"/>
      <c r="AI1115" s="615"/>
    </row>
    <row r="1116" spans="1:35" s="616" customFormat="1">
      <c r="A1116" s="615"/>
      <c r="D1116" s="615"/>
      <c r="E1116" s="615"/>
      <c r="F1116" s="615"/>
      <c r="G1116" s="615"/>
      <c r="H1116" s="615"/>
      <c r="I1116" s="615"/>
      <c r="J1116" s="615"/>
      <c r="K1116" s="615"/>
      <c r="L1116" s="615"/>
      <c r="M1116" s="615"/>
      <c r="N1116" s="615"/>
      <c r="O1116" s="615"/>
      <c r="R1116" s="615"/>
      <c r="S1116" s="615"/>
      <c r="T1116" s="615"/>
      <c r="U1116" s="615"/>
      <c r="V1116" s="615"/>
      <c r="Y1116" s="615"/>
      <c r="Z1116" s="615"/>
      <c r="AA1116" s="615"/>
      <c r="AB1116" s="615"/>
      <c r="AC1116" s="615"/>
      <c r="AF1116" s="615"/>
      <c r="AG1116" s="615"/>
      <c r="AH1116" s="615"/>
      <c r="AI1116" s="615"/>
    </row>
    <row r="1117" spans="1:35" s="616" customFormat="1">
      <c r="A1117" s="615"/>
      <c r="D1117" s="615"/>
      <c r="E1117" s="615"/>
      <c r="F1117" s="615"/>
      <c r="G1117" s="615"/>
      <c r="H1117" s="615"/>
      <c r="I1117" s="615"/>
      <c r="J1117" s="615"/>
      <c r="K1117" s="615"/>
      <c r="L1117" s="615"/>
      <c r="M1117" s="615"/>
      <c r="N1117" s="615"/>
      <c r="O1117" s="615"/>
      <c r="R1117" s="615"/>
      <c r="S1117" s="615"/>
      <c r="T1117" s="615"/>
      <c r="U1117" s="615"/>
      <c r="V1117" s="615"/>
      <c r="Y1117" s="615"/>
      <c r="Z1117" s="615"/>
      <c r="AA1117" s="615"/>
      <c r="AB1117" s="615"/>
      <c r="AC1117" s="615"/>
      <c r="AF1117" s="615"/>
      <c r="AG1117" s="615"/>
      <c r="AH1117" s="615"/>
      <c r="AI1117" s="615"/>
    </row>
    <row r="1118" spans="1:35" s="616" customFormat="1">
      <c r="A1118" s="615"/>
      <c r="D1118" s="615"/>
      <c r="E1118" s="615"/>
      <c r="F1118" s="615"/>
      <c r="G1118" s="615"/>
      <c r="H1118" s="615"/>
      <c r="I1118" s="615"/>
      <c r="J1118" s="615"/>
      <c r="K1118" s="615"/>
      <c r="L1118" s="615"/>
      <c r="M1118" s="615"/>
      <c r="N1118" s="615"/>
      <c r="O1118" s="615"/>
      <c r="R1118" s="615"/>
      <c r="S1118" s="615"/>
      <c r="T1118" s="615"/>
      <c r="U1118" s="615"/>
      <c r="V1118" s="615"/>
      <c r="Y1118" s="615"/>
      <c r="Z1118" s="615"/>
      <c r="AA1118" s="615"/>
      <c r="AB1118" s="615"/>
      <c r="AC1118" s="615"/>
      <c r="AF1118" s="615"/>
      <c r="AG1118" s="615"/>
      <c r="AH1118" s="615"/>
      <c r="AI1118" s="615"/>
    </row>
    <row r="1119" spans="1:35" s="616" customFormat="1">
      <c r="A1119" s="615"/>
      <c r="D1119" s="615"/>
      <c r="E1119" s="615"/>
      <c r="F1119" s="615"/>
      <c r="G1119" s="615"/>
      <c r="H1119" s="615"/>
      <c r="I1119" s="615"/>
      <c r="J1119" s="615"/>
      <c r="K1119" s="615"/>
      <c r="L1119" s="615"/>
      <c r="M1119" s="615"/>
      <c r="N1119" s="615"/>
      <c r="O1119" s="615"/>
      <c r="R1119" s="615"/>
      <c r="S1119" s="615"/>
      <c r="T1119" s="615"/>
      <c r="U1119" s="615"/>
      <c r="V1119" s="615"/>
      <c r="Y1119" s="615"/>
      <c r="Z1119" s="615"/>
      <c r="AA1119" s="615"/>
      <c r="AB1119" s="615"/>
      <c r="AC1119" s="615"/>
      <c r="AF1119" s="615"/>
      <c r="AG1119" s="615"/>
      <c r="AH1119" s="615"/>
      <c r="AI1119" s="615"/>
    </row>
    <row r="1120" spans="1:35" s="616" customFormat="1">
      <c r="A1120" s="615"/>
      <c r="D1120" s="615"/>
      <c r="E1120" s="615"/>
      <c r="F1120" s="615"/>
      <c r="G1120" s="615"/>
      <c r="H1120" s="615"/>
      <c r="I1120" s="615"/>
      <c r="J1120" s="615"/>
      <c r="K1120" s="615"/>
      <c r="L1120" s="615"/>
      <c r="M1120" s="615"/>
      <c r="N1120" s="615"/>
      <c r="O1120" s="615"/>
      <c r="R1120" s="615"/>
      <c r="S1120" s="615"/>
      <c r="T1120" s="615"/>
      <c r="U1120" s="615"/>
      <c r="V1120" s="615"/>
      <c r="Y1120" s="615"/>
      <c r="Z1120" s="615"/>
      <c r="AA1120" s="615"/>
      <c r="AB1120" s="615"/>
      <c r="AC1120" s="615"/>
      <c r="AF1120" s="615"/>
      <c r="AG1120" s="615"/>
      <c r="AH1120" s="615"/>
      <c r="AI1120" s="615"/>
    </row>
    <row r="1121" spans="1:35" s="616" customFormat="1">
      <c r="A1121" s="615"/>
      <c r="D1121" s="615"/>
      <c r="E1121" s="615"/>
      <c r="F1121" s="615"/>
      <c r="G1121" s="615"/>
      <c r="H1121" s="615"/>
      <c r="I1121" s="615"/>
      <c r="J1121" s="615"/>
      <c r="K1121" s="615"/>
      <c r="L1121" s="615"/>
      <c r="M1121" s="615"/>
      <c r="N1121" s="615"/>
      <c r="O1121" s="615"/>
      <c r="R1121" s="615"/>
      <c r="S1121" s="615"/>
      <c r="T1121" s="615"/>
      <c r="U1121" s="615"/>
      <c r="V1121" s="615"/>
      <c r="Y1121" s="615"/>
      <c r="Z1121" s="615"/>
      <c r="AA1121" s="615"/>
      <c r="AB1121" s="615"/>
      <c r="AC1121" s="615"/>
      <c r="AF1121" s="615"/>
      <c r="AG1121" s="615"/>
      <c r="AH1121" s="615"/>
      <c r="AI1121" s="615"/>
    </row>
    <row r="1122" spans="1:35" s="616" customFormat="1">
      <c r="A1122" s="615"/>
      <c r="D1122" s="615"/>
      <c r="E1122" s="615"/>
      <c r="F1122" s="615"/>
      <c r="G1122" s="615"/>
      <c r="H1122" s="615"/>
      <c r="I1122" s="615"/>
      <c r="J1122" s="615"/>
      <c r="K1122" s="615"/>
      <c r="L1122" s="615"/>
      <c r="M1122" s="615"/>
      <c r="N1122" s="615"/>
      <c r="O1122" s="615"/>
      <c r="R1122" s="615"/>
      <c r="S1122" s="615"/>
      <c r="T1122" s="615"/>
      <c r="U1122" s="615"/>
      <c r="V1122" s="615"/>
      <c r="Y1122" s="615"/>
      <c r="Z1122" s="615"/>
      <c r="AA1122" s="615"/>
      <c r="AB1122" s="615"/>
      <c r="AC1122" s="615"/>
      <c r="AF1122" s="615"/>
      <c r="AG1122" s="615"/>
      <c r="AH1122" s="615"/>
      <c r="AI1122" s="615"/>
    </row>
    <row r="1123" spans="1:35" s="616" customFormat="1">
      <c r="A1123" s="615"/>
      <c r="D1123" s="615"/>
      <c r="E1123" s="615"/>
      <c r="F1123" s="615"/>
      <c r="G1123" s="615"/>
      <c r="H1123" s="615"/>
      <c r="I1123" s="615"/>
      <c r="J1123" s="615"/>
      <c r="K1123" s="615"/>
      <c r="L1123" s="615"/>
      <c r="M1123" s="615"/>
      <c r="N1123" s="615"/>
      <c r="O1123" s="615"/>
      <c r="R1123" s="615"/>
      <c r="S1123" s="615"/>
      <c r="T1123" s="615"/>
      <c r="U1123" s="615"/>
      <c r="V1123" s="615"/>
      <c r="Y1123" s="615"/>
      <c r="Z1123" s="615"/>
      <c r="AA1123" s="615"/>
      <c r="AB1123" s="615"/>
      <c r="AC1123" s="615"/>
      <c r="AF1123" s="615"/>
      <c r="AG1123" s="615"/>
      <c r="AH1123" s="615"/>
      <c r="AI1123" s="615"/>
    </row>
    <row r="1124" spans="1:35" s="616" customFormat="1">
      <c r="A1124" s="615"/>
      <c r="D1124" s="615"/>
      <c r="E1124" s="615"/>
      <c r="F1124" s="615"/>
      <c r="G1124" s="615"/>
      <c r="H1124" s="615"/>
      <c r="I1124" s="615"/>
      <c r="J1124" s="615"/>
      <c r="K1124" s="615"/>
      <c r="L1124" s="615"/>
      <c r="M1124" s="615"/>
      <c r="N1124" s="615"/>
      <c r="O1124" s="615"/>
      <c r="R1124" s="615"/>
      <c r="S1124" s="615"/>
      <c r="T1124" s="615"/>
      <c r="U1124" s="615"/>
      <c r="V1124" s="615"/>
      <c r="Y1124" s="615"/>
      <c r="Z1124" s="615"/>
      <c r="AA1124" s="615"/>
      <c r="AB1124" s="615"/>
      <c r="AC1124" s="615"/>
      <c r="AF1124" s="615"/>
      <c r="AG1124" s="615"/>
      <c r="AH1124" s="615"/>
      <c r="AI1124" s="615"/>
    </row>
    <row r="1125" spans="1:35" s="616" customFormat="1">
      <c r="A1125" s="615"/>
      <c r="D1125" s="615"/>
      <c r="E1125" s="615"/>
      <c r="F1125" s="615"/>
      <c r="G1125" s="615"/>
      <c r="H1125" s="615"/>
      <c r="I1125" s="615"/>
      <c r="J1125" s="615"/>
      <c r="K1125" s="615"/>
      <c r="L1125" s="615"/>
      <c r="M1125" s="615"/>
      <c r="N1125" s="615"/>
      <c r="O1125" s="615"/>
      <c r="R1125" s="615"/>
      <c r="S1125" s="615"/>
      <c r="T1125" s="615"/>
      <c r="U1125" s="615"/>
      <c r="V1125" s="615"/>
      <c r="Y1125" s="615"/>
      <c r="Z1125" s="615"/>
      <c r="AA1125" s="615"/>
      <c r="AB1125" s="615"/>
      <c r="AC1125" s="615"/>
      <c r="AF1125" s="615"/>
      <c r="AG1125" s="615"/>
      <c r="AH1125" s="615"/>
      <c r="AI1125" s="615"/>
    </row>
    <row r="1126" spans="1:35" s="616" customFormat="1">
      <c r="A1126" s="615"/>
      <c r="D1126" s="615"/>
      <c r="E1126" s="615"/>
      <c r="F1126" s="615"/>
      <c r="G1126" s="615"/>
      <c r="H1126" s="615"/>
      <c r="I1126" s="615"/>
      <c r="J1126" s="615"/>
      <c r="K1126" s="615"/>
      <c r="L1126" s="615"/>
      <c r="M1126" s="615"/>
      <c r="N1126" s="615"/>
      <c r="O1126" s="615"/>
      <c r="R1126" s="615"/>
      <c r="S1126" s="615"/>
      <c r="T1126" s="615"/>
      <c r="U1126" s="615"/>
      <c r="V1126" s="615"/>
      <c r="Y1126" s="615"/>
      <c r="Z1126" s="615"/>
      <c r="AA1126" s="615"/>
      <c r="AB1126" s="615"/>
      <c r="AC1126" s="615"/>
      <c r="AF1126" s="615"/>
      <c r="AG1126" s="615"/>
      <c r="AH1126" s="615"/>
      <c r="AI1126" s="615"/>
    </row>
    <row r="1127" spans="1:35" s="616" customFormat="1">
      <c r="A1127" s="615"/>
      <c r="D1127" s="615"/>
      <c r="E1127" s="615"/>
      <c r="F1127" s="615"/>
      <c r="G1127" s="615"/>
      <c r="H1127" s="615"/>
      <c r="I1127" s="615"/>
      <c r="J1127" s="615"/>
      <c r="K1127" s="615"/>
      <c r="L1127" s="615"/>
      <c r="M1127" s="615"/>
      <c r="N1127" s="615"/>
      <c r="O1127" s="615"/>
      <c r="R1127" s="615"/>
      <c r="S1127" s="615"/>
      <c r="T1127" s="615"/>
      <c r="U1127" s="615"/>
      <c r="V1127" s="615"/>
      <c r="Y1127" s="615"/>
      <c r="Z1127" s="615"/>
      <c r="AA1127" s="615"/>
      <c r="AB1127" s="615"/>
      <c r="AC1127" s="615"/>
      <c r="AF1127" s="615"/>
      <c r="AG1127" s="615"/>
      <c r="AH1127" s="615"/>
      <c r="AI1127" s="615"/>
    </row>
    <row r="1128" spans="1:35" s="616" customFormat="1">
      <c r="A1128" s="615"/>
      <c r="D1128" s="615"/>
      <c r="E1128" s="615"/>
      <c r="F1128" s="615"/>
      <c r="G1128" s="615"/>
      <c r="H1128" s="615"/>
      <c r="I1128" s="615"/>
      <c r="J1128" s="615"/>
      <c r="K1128" s="615"/>
      <c r="L1128" s="615"/>
      <c r="M1128" s="615"/>
      <c r="N1128" s="615"/>
      <c r="O1128" s="615"/>
      <c r="R1128" s="615"/>
      <c r="S1128" s="615"/>
      <c r="T1128" s="615"/>
      <c r="U1128" s="615"/>
      <c r="V1128" s="615"/>
      <c r="Y1128" s="615"/>
      <c r="Z1128" s="615"/>
      <c r="AA1128" s="615"/>
      <c r="AB1128" s="615"/>
      <c r="AC1128" s="615"/>
      <c r="AF1128" s="615"/>
      <c r="AG1128" s="615"/>
      <c r="AH1128" s="615"/>
      <c r="AI1128" s="615"/>
    </row>
    <row r="1129" spans="1:35" s="616" customFormat="1">
      <c r="A1129" s="615"/>
      <c r="D1129" s="615"/>
      <c r="E1129" s="615"/>
      <c r="F1129" s="615"/>
      <c r="G1129" s="615"/>
      <c r="H1129" s="615"/>
      <c r="I1129" s="615"/>
      <c r="J1129" s="615"/>
      <c r="K1129" s="615"/>
      <c r="L1129" s="615"/>
      <c r="M1129" s="615"/>
      <c r="N1129" s="615"/>
      <c r="O1129" s="615"/>
      <c r="R1129" s="615"/>
      <c r="S1129" s="615"/>
      <c r="T1129" s="615"/>
      <c r="U1129" s="615"/>
      <c r="V1129" s="615"/>
      <c r="Y1129" s="615"/>
      <c r="Z1129" s="615"/>
      <c r="AA1129" s="615"/>
      <c r="AB1129" s="615"/>
      <c r="AC1129" s="615"/>
      <c r="AF1129" s="615"/>
      <c r="AG1129" s="615"/>
      <c r="AH1129" s="615"/>
      <c r="AI1129" s="615"/>
    </row>
    <row r="1130" spans="1:35" s="616" customFormat="1">
      <c r="A1130" s="615"/>
      <c r="D1130" s="615"/>
      <c r="E1130" s="615"/>
      <c r="F1130" s="615"/>
      <c r="G1130" s="615"/>
      <c r="H1130" s="615"/>
      <c r="I1130" s="615"/>
      <c r="J1130" s="615"/>
      <c r="K1130" s="615"/>
      <c r="L1130" s="615"/>
      <c r="M1130" s="615"/>
      <c r="N1130" s="615"/>
      <c r="O1130" s="615"/>
      <c r="R1130" s="615"/>
      <c r="S1130" s="615"/>
      <c r="T1130" s="615"/>
      <c r="U1130" s="615"/>
      <c r="V1130" s="615"/>
      <c r="Y1130" s="615"/>
      <c r="Z1130" s="615"/>
      <c r="AA1130" s="615"/>
      <c r="AB1130" s="615"/>
      <c r="AC1130" s="615"/>
      <c r="AF1130" s="615"/>
      <c r="AG1130" s="615"/>
      <c r="AH1130" s="615"/>
      <c r="AI1130" s="615"/>
    </row>
    <row r="1131" spans="1:35" s="616" customFormat="1">
      <c r="A1131" s="615"/>
      <c r="D1131" s="615"/>
      <c r="E1131" s="615"/>
      <c r="F1131" s="615"/>
      <c r="G1131" s="615"/>
      <c r="H1131" s="615"/>
      <c r="I1131" s="615"/>
      <c r="J1131" s="615"/>
      <c r="K1131" s="615"/>
      <c r="L1131" s="615"/>
      <c r="M1131" s="615"/>
      <c r="N1131" s="615"/>
      <c r="O1131" s="615"/>
      <c r="R1131" s="615"/>
      <c r="S1131" s="615"/>
      <c r="T1131" s="615"/>
      <c r="U1131" s="615"/>
      <c r="V1131" s="615"/>
      <c r="Y1131" s="615"/>
      <c r="Z1131" s="615"/>
      <c r="AA1131" s="615"/>
      <c r="AB1131" s="615"/>
      <c r="AC1131" s="615"/>
      <c r="AF1131" s="615"/>
      <c r="AG1131" s="615"/>
      <c r="AH1131" s="615"/>
      <c r="AI1131" s="615"/>
    </row>
    <row r="1132" spans="1:35" s="616" customFormat="1">
      <c r="A1132" s="615"/>
      <c r="D1132" s="615"/>
      <c r="E1132" s="615"/>
      <c r="F1132" s="615"/>
      <c r="G1132" s="615"/>
      <c r="H1132" s="615"/>
      <c r="I1132" s="615"/>
      <c r="J1132" s="615"/>
      <c r="K1132" s="615"/>
      <c r="L1132" s="615"/>
      <c r="M1132" s="615"/>
      <c r="N1132" s="615"/>
      <c r="O1132" s="615"/>
      <c r="R1132" s="615"/>
      <c r="S1132" s="615"/>
      <c r="T1132" s="615"/>
      <c r="U1132" s="615"/>
      <c r="V1132" s="615"/>
      <c r="Y1132" s="615"/>
      <c r="Z1132" s="615"/>
      <c r="AA1132" s="615"/>
      <c r="AB1132" s="615"/>
      <c r="AC1132" s="615"/>
      <c r="AF1132" s="615"/>
      <c r="AG1132" s="615"/>
      <c r="AH1132" s="615"/>
      <c r="AI1132" s="615"/>
    </row>
    <row r="1133" spans="1:35" s="616" customFormat="1">
      <c r="A1133" s="615"/>
      <c r="D1133" s="615"/>
      <c r="E1133" s="615"/>
      <c r="F1133" s="615"/>
      <c r="G1133" s="615"/>
      <c r="H1133" s="615"/>
      <c r="I1133" s="615"/>
      <c r="J1133" s="615"/>
      <c r="K1133" s="615"/>
      <c r="L1133" s="615"/>
      <c r="M1133" s="615"/>
      <c r="N1133" s="615"/>
      <c r="O1133" s="615"/>
      <c r="R1133" s="615"/>
      <c r="S1133" s="615"/>
      <c r="T1133" s="615"/>
      <c r="U1133" s="615"/>
      <c r="V1133" s="615"/>
      <c r="Y1133" s="615"/>
      <c r="Z1133" s="615"/>
      <c r="AA1133" s="615"/>
      <c r="AB1133" s="615"/>
      <c r="AC1133" s="615"/>
      <c r="AF1133" s="615"/>
      <c r="AG1133" s="615"/>
      <c r="AH1133" s="615"/>
      <c r="AI1133" s="615"/>
    </row>
    <row r="1134" spans="1:35" s="616" customFormat="1">
      <c r="A1134" s="615"/>
      <c r="D1134" s="615"/>
      <c r="E1134" s="615"/>
      <c r="F1134" s="615"/>
      <c r="G1134" s="615"/>
      <c r="H1134" s="615"/>
      <c r="I1134" s="615"/>
      <c r="J1134" s="615"/>
      <c r="K1134" s="615"/>
      <c r="L1134" s="615"/>
      <c r="M1134" s="615"/>
      <c r="N1134" s="615"/>
      <c r="O1134" s="615"/>
      <c r="R1134" s="615"/>
      <c r="S1134" s="615"/>
      <c r="T1134" s="615"/>
      <c r="U1134" s="615"/>
      <c r="V1134" s="615"/>
      <c r="Y1134" s="615"/>
      <c r="Z1134" s="615"/>
      <c r="AA1134" s="615"/>
      <c r="AB1134" s="615"/>
      <c r="AC1134" s="615"/>
      <c r="AF1134" s="615"/>
      <c r="AG1134" s="615"/>
      <c r="AH1134" s="615"/>
      <c r="AI1134" s="615"/>
    </row>
    <row r="1135" spans="1:35" s="616" customFormat="1">
      <c r="A1135" s="615"/>
      <c r="D1135" s="615"/>
      <c r="E1135" s="615"/>
      <c r="F1135" s="615"/>
      <c r="G1135" s="615"/>
      <c r="H1135" s="615"/>
      <c r="I1135" s="615"/>
      <c r="J1135" s="615"/>
      <c r="K1135" s="615"/>
      <c r="L1135" s="615"/>
      <c r="M1135" s="615"/>
      <c r="N1135" s="615"/>
      <c r="O1135" s="615"/>
      <c r="R1135" s="615"/>
      <c r="S1135" s="615"/>
      <c r="T1135" s="615"/>
      <c r="U1135" s="615"/>
      <c r="V1135" s="615"/>
      <c r="Y1135" s="615"/>
      <c r="Z1135" s="615"/>
      <c r="AA1135" s="615"/>
      <c r="AB1135" s="615"/>
      <c r="AC1135" s="615"/>
      <c r="AF1135" s="615"/>
      <c r="AG1135" s="615"/>
      <c r="AH1135" s="615"/>
      <c r="AI1135" s="615"/>
    </row>
    <row r="1136" spans="1:35" s="616" customFormat="1">
      <c r="A1136" s="615"/>
      <c r="D1136" s="615"/>
      <c r="E1136" s="615"/>
      <c r="F1136" s="615"/>
      <c r="G1136" s="615"/>
      <c r="H1136" s="615"/>
      <c r="I1136" s="615"/>
      <c r="J1136" s="615"/>
      <c r="K1136" s="615"/>
      <c r="L1136" s="615"/>
      <c r="M1136" s="615"/>
      <c r="N1136" s="615"/>
      <c r="O1136" s="615"/>
      <c r="R1136" s="615"/>
      <c r="S1136" s="615"/>
      <c r="T1136" s="615"/>
      <c r="U1136" s="615"/>
      <c r="V1136" s="615"/>
      <c r="Y1136" s="615"/>
      <c r="Z1136" s="615"/>
      <c r="AA1136" s="615"/>
      <c r="AB1136" s="615"/>
      <c r="AC1136" s="615"/>
      <c r="AF1136" s="615"/>
      <c r="AG1136" s="615"/>
      <c r="AH1136" s="615"/>
      <c r="AI1136" s="615"/>
    </row>
    <row r="1137" spans="1:35" s="616" customFormat="1">
      <c r="A1137" s="615"/>
      <c r="D1137" s="615"/>
      <c r="E1137" s="615"/>
      <c r="F1137" s="615"/>
      <c r="G1137" s="615"/>
      <c r="H1137" s="615"/>
      <c r="I1137" s="615"/>
      <c r="J1137" s="615"/>
      <c r="K1137" s="615"/>
      <c r="L1137" s="615"/>
      <c r="M1137" s="615"/>
      <c r="N1137" s="615"/>
      <c r="O1137" s="615"/>
      <c r="R1137" s="615"/>
      <c r="S1137" s="615"/>
      <c r="T1137" s="615"/>
      <c r="U1137" s="615"/>
      <c r="V1137" s="615"/>
      <c r="Y1137" s="615"/>
      <c r="Z1137" s="615"/>
      <c r="AA1137" s="615"/>
      <c r="AB1137" s="615"/>
      <c r="AC1137" s="615"/>
      <c r="AF1137" s="615"/>
      <c r="AG1137" s="615"/>
      <c r="AH1137" s="615"/>
      <c r="AI1137" s="615"/>
    </row>
    <row r="1138" spans="1:35" s="616" customFormat="1">
      <c r="A1138" s="615"/>
      <c r="D1138" s="615"/>
      <c r="E1138" s="615"/>
      <c r="F1138" s="615"/>
      <c r="G1138" s="615"/>
      <c r="H1138" s="615"/>
      <c r="I1138" s="615"/>
      <c r="J1138" s="615"/>
      <c r="K1138" s="615"/>
      <c r="L1138" s="615"/>
      <c r="M1138" s="615"/>
      <c r="N1138" s="615"/>
      <c r="O1138" s="615"/>
      <c r="R1138" s="615"/>
      <c r="S1138" s="615"/>
      <c r="T1138" s="615"/>
      <c r="U1138" s="615"/>
      <c r="V1138" s="615"/>
      <c r="Y1138" s="615"/>
      <c r="Z1138" s="615"/>
      <c r="AA1138" s="615"/>
      <c r="AB1138" s="615"/>
      <c r="AC1138" s="615"/>
      <c r="AF1138" s="615"/>
      <c r="AG1138" s="615"/>
      <c r="AH1138" s="615"/>
      <c r="AI1138" s="615"/>
    </row>
    <row r="1139" spans="1:35" s="616" customFormat="1">
      <c r="A1139" s="615"/>
      <c r="D1139" s="615"/>
      <c r="E1139" s="615"/>
      <c r="F1139" s="615"/>
      <c r="G1139" s="615"/>
      <c r="H1139" s="615"/>
      <c r="I1139" s="615"/>
      <c r="J1139" s="615"/>
      <c r="K1139" s="615"/>
      <c r="L1139" s="615"/>
      <c r="M1139" s="615"/>
      <c r="N1139" s="615"/>
      <c r="O1139" s="615"/>
      <c r="R1139" s="615"/>
      <c r="S1139" s="615"/>
      <c r="T1139" s="615"/>
      <c r="U1139" s="615"/>
      <c r="V1139" s="615"/>
      <c r="Y1139" s="615"/>
      <c r="Z1139" s="615"/>
      <c r="AA1139" s="615"/>
      <c r="AB1139" s="615"/>
      <c r="AC1139" s="615"/>
      <c r="AF1139" s="615"/>
      <c r="AG1139" s="615"/>
      <c r="AH1139" s="615"/>
      <c r="AI1139" s="615"/>
    </row>
    <row r="1140" spans="1:35" s="616" customFormat="1">
      <c r="A1140" s="615"/>
      <c r="D1140" s="615"/>
      <c r="E1140" s="615"/>
      <c r="F1140" s="615"/>
      <c r="G1140" s="615"/>
      <c r="H1140" s="615"/>
      <c r="I1140" s="615"/>
      <c r="J1140" s="615"/>
      <c r="K1140" s="615"/>
      <c r="L1140" s="615"/>
      <c r="M1140" s="615"/>
      <c r="N1140" s="615"/>
      <c r="O1140" s="615"/>
      <c r="R1140" s="615"/>
      <c r="S1140" s="615"/>
      <c r="T1140" s="615"/>
      <c r="U1140" s="615"/>
      <c r="V1140" s="615"/>
      <c r="Y1140" s="615"/>
      <c r="Z1140" s="615"/>
      <c r="AA1140" s="615"/>
      <c r="AB1140" s="615"/>
      <c r="AC1140" s="615"/>
      <c r="AF1140" s="615"/>
      <c r="AG1140" s="615"/>
      <c r="AH1140" s="615"/>
      <c r="AI1140" s="615"/>
    </row>
    <row r="1141" spans="1:35" s="616" customFormat="1">
      <c r="A1141" s="615"/>
      <c r="D1141" s="615"/>
      <c r="E1141" s="615"/>
      <c r="F1141" s="615"/>
      <c r="G1141" s="615"/>
      <c r="H1141" s="615"/>
      <c r="I1141" s="615"/>
      <c r="J1141" s="615"/>
      <c r="K1141" s="615"/>
      <c r="L1141" s="615"/>
      <c r="M1141" s="615"/>
      <c r="N1141" s="615"/>
      <c r="O1141" s="615"/>
      <c r="R1141" s="615"/>
      <c r="S1141" s="615"/>
      <c r="T1141" s="615"/>
      <c r="U1141" s="615"/>
      <c r="V1141" s="615"/>
      <c r="Y1141" s="615"/>
      <c r="Z1141" s="615"/>
      <c r="AA1141" s="615"/>
      <c r="AB1141" s="615"/>
      <c r="AC1141" s="615"/>
      <c r="AF1141" s="615"/>
      <c r="AG1141" s="615"/>
      <c r="AH1141" s="615"/>
      <c r="AI1141" s="615"/>
    </row>
    <row r="1142" spans="1:35" s="616" customFormat="1">
      <c r="A1142" s="615"/>
      <c r="D1142" s="615"/>
      <c r="E1142" s="615"/>
      <c r="F1142" s="615"/>
      <c r="G1142" s="615"/>
      <c r="H1142" s="615"/>
      <c r="I1142" s="615"/>
      <c r="J1142" s="615"/>
      <c r="K1142" s="615"/>
      <c r="L1142" s="615"/>
      <c r="M1142" s="615"/>
      <c r="N1142" s="615"/>
      <c r="O1142" s="615"/>
      <c r="R1142" s="615"/>
      <c r="S1142" s="615"/>
      <c r="T1142" s="615"/>
      <c r="U1142" s="615"/>
      <c r="V1142" s="615"/>
      <c r="Y1142" s="615"/>
      <c r="Z1142" s="615"/>
      <c r="AA1142" s="615"/>
      <c r="AB1142" s="615"/>
      <c r="AC1142" s="615"/>
      <c r="AF1142" s="615"/>
      <c r="AG1142" s="615"/>
      <c r="AH1142" s="615"/>
      <c r="AI1142" s="615"/>
    </row>
    <row r="1143" spans="1:35" s="616" customFormat="1">
      <c r="A1143" s="615"/>
      <c r="D1143" s="615"/>
      <c r="E1143" s="615"/>
      <c r="F1143" s="615"/>
      <c r="G1143" s="615"/>
      <c r="H1143" s="615"/>
      <c r="I1143" s="615"/>
      <c r="J1143" s="615"/>
      <c r="K1143" s="615"/>
      <c r="L1143" s="615"/>
      <c r="M1143" s="615"/>
      <c r="N1143" s="615"/>
      <c r="O1143" s="615"/>
      <c r="R1143" s="615"/>
      <c r="S1143" s="615"/>
      <c r="T1143" s="615"/>
      <c r="U1143" s="615"/>
      <c r="V1143" s="615"/>
      <c r="Y1143" s="615"/>
      <c r="Z1143" s="615"/>
      <c r="AA1143" s="615"/>
      <c r="AB1143" s="615"/>
      <c r="AC1143" s="615"/>
      <c r="AF1143" s="615"/>
      <c r="AG1143" s="615"/>
      <c r="AH1143" s="615"/>
      <c r="AI1143" s="615"/>
    </row>
    <row r="1144" spans="1:35" s="616" customFormat="1">
      <c r="A1144" s="615"/>
      <c r="D1144" s="615"/>
      <c r="E1144" s="615"/>
      <c r="F1144" s="615"/>
      <c r="G1144" s="615"/>
      <c r="H1144" s="615"/>
      <c r="I1144" s="615"/>
      <c r="J1144" s="615"/>
      <c r="K1144" s="615"/>
      <c r="L1144" s="615"/>
      <c r="M1144" s="615"/>
      <c r="N1144" s="615"/>
      <c r="O1144" s="615"/>
      <c r="R1144" s="615"/>
      <c r="S1144" s="615"/>
      <c r="T1144" s="615"/>
      <c r="U1144" s="615"/>
      <c r="V1144" s="615"/>
      <c r="Y1144" s="615"/>
      <c r="Z1144" s="615"/>
      <c r="AA1144" s="615"/>
      <c r="AB1144" s="615"/>
      <c r="AC1144" s="615"/>
      <c r="AF1144" s="615"/>
      <c r="AG1144" s="615"/>
      <c r="AH1144" s="615"/>
      <c r="AI1144" s="615"/>
    </row>
    <row r="1145" spans="1:35" s="616" customFormat="1">
      <c r="A1145" s="615"/>
      <c r="D1145" s="615"/>
      <c r="E1145" s="615"/>
      <c r="F1145" s="615"/>
      <c r="G1145" s="615"/>
      <c r="H1145" s="615"/>
      <c r="I1145" s="615"/>
      <c r="J1145" s="615"/>
      <c r="K1145" s="615"/>
      <c r="L1145" s="615"/>
      <c r="M1145" s="615"/>
      <c r="N1145" s="615"/>
      <c r="O1145" s="615"/>
      <c r="R1145" s="615"/>
      <c r="S1145" s="615"/>
      <c r="T1145" s="615"/>
      <c r="U1145" s="615"/>
      <c r="V1145" s="615"/>
      <c r="Y1145" s="615"/>
      <c r="Z1145" s="615"/>
      <c r="AA1145" s="615"/>
      <c r="AB1145" s="615"/>
      <c r="AC1145" s="615"/>
      <c r="AF1145" s="615"/>
      <c r="AG1145" s="615"/>
      <c r="AH1145" s="615"/>
      <c r="AI1145" s="615"/>
    </row>
    <row r="1146" spans="1:35" s="616" customFormat="1">
      <c r="A1146" s="615"/>
      <c r="D1146" s="615"/>
      <c r="E1146" s="615"/>
      <c r="F1146" s="615"/>
      <c r="G1146" s="615"/>
      <c r="H1146" s="615"/>
      <c r="I1146" s="615"/>
      <c r="J1146" s="615"/>
      <c r="K1146" s="615"/>
      <c r="L1146" s="615"/>
      <c r="M1146" s="615"/>
      <c r="N1146" s="615"/>
      <c r="O1146" s="615"/>
      <c r="R1146" s="615"/>
      <c r="S1146" s="615"/>
      <c r="T1146" s="615"/>
      <c r="U1146" s="615"/>
      <c r="V1146" s="615"/>
      <c r="Y1146" s="615"/>
      <c r="Z1146" s="615"/>
      <c r="AA1146" s="615"/>
      <c r="AB1146" s="615"/>
      <c r="AC1146" s="615"/>
      <c r="AF1146" s="615"/>
      <c r="AG1146" s="615"/>
      <c r="AH1146" s="615"/>
      <c r="AI1146" s="615"/>
    </row>
    <row r="1147" spans="1:35" s="616" customFormat="1">
      <c r="A1147" s="615"/>
      <c r="D1147" s="615"/>
      <c r="E1147" s="615"/>
      <c r="F1147" s="615"/>
      <c r="G1147" s="615"/>
      <c r="H1147" s="615"/>
      <c r="I1147" s="615"/>
      <c r="J1147" s="615"/>
      <c r="K1147" s="615"/>
      <c r="L1147" s="615"/>
      <c r="M1147" s="615"/>
      <c r="N1147" s="615"/>
      <c r="O1147" s="615"/>
      <c r="R1147" s="615"/>
      <c r="S1147" s="615"/>
      <c r="T1147" s="615"/>
      <c r="U1147" s="615"/>
      <c r="V1147" s="615"/>
      <c r="Y1147" s="615"/>
      <c r="Z1147" s="615"/>
      <c r="AA1147" s="615"/>
      <c r="AB1147" s="615"/>
      <c r="AC1147" s="615"/>
      <c r="AF1147" s="615"/>
      <c r="AG1147" s="615"/>
      <c r="AH1147" s="615"/>
      <c r="AI1147" s="615"/>
    </row>
    <row r="1148" spans="1:35" s="616" customFormat="1">
      <c r="A1148" s="615"/>
      <c r="D1148" s="615"/>
      <c r="E1148" s="615"/>
      <c r="F1148" s="615"/>
      <c r="G1148" s="615"/>
      <c r="H1148" s="615"/>
      <c r="I1148" s="615"/>
      <c r="J1148" s="615"/>
      <c r="K1148" s="615"/>
      <c r="L1148" s="615"/>
      <c r="M1148" s="615"/>
      <c r="N1148" s="615"/>
      <c r="O1148" s="615"/>
      <c r="R1148" s="615"/>
      <c r="S1148" s="615"/>
      <c r="T1148" s="615"/>
      <c r="U1148" s="615"/>
      <c r="V1148" s="615"/>
      <c r="Y1148" s="615"/>
      <c r="Z1148" s="615"/>
      <c r="AA1148" s="615"/>
      <c r="AB1148" s="615"/>
      <c r="AC1148" s="615"/>
      <c r="AF1148" s="615"/>
      <c r="AG1148" s="615"/>
      <c r="AH1148" s="615"/>
      <c r="AI1148" s="615"/>
    </row>
    <row r="1149" spans="1:35" s="616" customFormat="1">
      <c r="A1149" s="615"/>
      <c r="D1149" s="615"/>
      <c r="E1149" s="615"/>
      <c r="F1149" s="615"/>
      <c r="G1149" s="615"/>
      <c r="H1149" s="615"/>
      <c r="I1149" s="615"/>
      <c r="J1149" s="615"/>
      <c r="K1149" s="615"/>
      <c r="L1149" s="615"/>
      <c r="M1149" s="615"/>
      <c r="N1149" s="615"/>
      <c r="O1149" s="615"/>
      <c r="R1149" s="615"/>
      <c r="S1149" s="615"/>
      <c r="T1149" s="615"/>
      <c r="U1149" s="615"/>
      <c r="V1149" s="615"/>
      <c r="Y1149" s="615"/>
      <c r="Z1149" s="615"/>
      <c r="AA1149" s="615"/>
      <c r="AB1149" s="615"/>
      <c r="AC1149" s="615"/>
      <c r="AF1149" s="615"/>
      <c r="AG1149" s="615"/>
      <c r="AH1149" s="615"/>
      <c r="AI1149" s="615"/>
    </row>
    <row r="1150" spans="1:35" s="616" customFormat="1">
      <c r="A1150" s="615"/>
      <c r="D1150" s="615"/>
      <c r="E1150" s="615"/>
      <c r="F1150" s="615"/>
      <c r="G1150" s="615"/>
      <c r="H1150" s="615"/>
      <c r="I1150" s="615"/>
      <c r="J1150" s="615"/>
      <c r="K1150" s="615"/>
      <c r="L1150" s="615"/>
      <c r="M1150" s="615"/>
      <c r="N1150" s="615"/>
      <c r="O1150" s="615"/>
      <c r="R1150" s="615"/>
      <c r="S1150" s="615"/>
      <c r="T1150" s="615"/>
      <c r="U1150" s="615"/>
      <c r="V1150" s="615"/>
      <c r="Y1150" s="615"/>
      <c r="Z1150" s="615"/>
      <c r="AA1150" s="615"/>
      <c r="AB1150" s="615"/>
      <c r="AC1150" s="615"/>
      <c r="AF1150" s="615"/>
      <c r="AG1150" s="615"/>
      <c r="AH1150" s="615"/>
      <c r="AI1150" s="615"/>
    </row>
    <row r="1151" spans="1:35" s="616" customFormat="1">
      <c r="A1151" s="615"/>
      <c r="D1151" s="615"/>
      <c r="E1151" s="615"/>
      <c r="F1151" s="615"/>
      <c r="G1151" s="615"/>
      <c r="H1151" s="615"/>
      <c r="I1151" s="615"/>
      <c r="J1151" s="615"/>
      <c r="K1151" s="615"/>
      <c r="L1151" s="615"/>
      <c r="M1151" s="615"/>
      <c r="N1151" s="615"/>
      <c r="O1151" s="615"/>
      <c r="R1151" s="615"/>
      <c r="S1151" s="615"/>
      <c r="T1151" s="615"/>
      <c r="U1151" s="615"/>
      <c r="V1151" s="615"/>
      <c r="Y1151" s="615"/>
      <c r="Z1151" s="615"/>
      <c r="AA1151" s="615"/>
      <c r="AB1151" s="615"/>
      <c r="AC1151" s="615"/>
      <c r="AF1151" s="615"/>
      <c r="AG1151" s="615"/>
      <c r="AH1151" s="615"/>
      <c r="AI1151" s="615"/>
    </row>
    <row r="1152" spans="1:35" s="616" customFormat="1">
      <c r="A1152" s="615"/>
      <c r="D1152" s="615"/>
      <c r="E1152" s="615"/>
      <c r="F1152" s="615"/>
      <c r="G1152" s="615"/>
      <c r="H1152" s="615"/>
      <c r="I1152" s="615"/>
      <c r="J1152" s="615"/>
      <c r="K1152" s="615"/>
      <c r="L1152" s="615"/>
      <c r="M1152" s="615"/>
      <c r="N1152" s="615"/>
      <c r="O1152" s="615"/>
      <c r="R1152" s="615"/>
      <c r="S1152" s="615"/>
      <c r="T1152" s="615"/>
      <c r="U1152" s="615"/>
      <c r="V1152" s="615"/>
      <c r="Y1152" s="615"/>
      <c r="Z1152" s="615"/>
      <c r="AA1152" s="615"/>
      <c r="AB1152" s="615"/>
      <c r="AC1152" s="615"/>
      <c r="AF1152" s="615"/>
      <c r="AG1152" s="615"/>
      <c r="AH1152" s="615"/>
      <c r="AI1152" s="615"/>
    </row>
    <row r="1153" spans="1:35" s="616" customFormat="1">
      <c r="A1153" s="615"/>
      <c r="D1153" s="615"/>
      <c r="E1153" s="615"/>
      <c r="F1153" s="615"/>
      <c r="G1153" s="615"/>
      <c r="H1153" s="615"/>
      <c r="I1153" s="615"/>
      <c r="J1153" s="615"/>
      <c r="K1153" s="615"/>
      <c r="L1153" s="615"/>
      <c r="M1153" s="615"/>
      <c r="N1153" s="615"/>
      <c r="O1153" s="615"/>
      <c r="R1153" s="615"/>
      <c r="S1153" s="615"/>
      <c r="T1153" s="615"/>
      <c r="U1153" s="615"/>
      <c r="V1153" s="615"/>
      <c r="Y1153" s="615"/>
      <c r="Z1153" s="615"/>
      <c r="AA1153" s="615"/>
      <c r="AB1153" s="615"/>
      <c r="AC1153" s="615"/>
      <c r="AF1153" s="615"/>
      <c r="AG1153" s="615"/>
      <c r="AH1153" s="615"/>
      <c r="AI1153" s="615"/>
    </row>
    <row r="1154" spans="1:35" s="616" customFormat="1">
      <c r="A1154" s="615"/>
      <c r="D1154" s="615"/>
      <c r="E1154" s="615"/>
      <c r="F1154" s="615"/>
      <c r="G1154" s="615"/>
      <c r="H1154" s="615"/>
      <c r="I1154" s="615"/>
      <c r="J1154" s="615"/>
      <c r="K1154" s="615"/>
      <c r="L1154" s="615"/>
      <c r="M1154" s="615"/>
      <c r="N1154" s="615"/>
      <c r="O1154" s="615"/>
      <c r="R1154" s="615"/>
      <c r="S1154" s="615"/>
      <c r="T1154" s="615"/>
      <c r="U1154" s="615"/>
      <c r="V1154" s="615"/>
      <c r="Y1154" s="615"/>
      <c r="Z1154" s="615"/>
      <c r="AA1154" s="615"/>
      <c r="AB1154" s="615"/>
      <c r="AC1154" s="615"/>
      <c r="AF1154" s="615"/>
      <c r="AG1154" s="615"/>
      <c r="AH1154" s="615"/>
      <c r="AI1154" s="615"/>
    </row>
    <row r="1155" spans="1:35" s="616" customFormat="1">
      <c r="A1155" s="615"/>
      <c r="D1155" s="615"/>
      <c r="E1155" s="615"/>
      <c r="F1155" s="615"/>
      <c r="G1155" s="615"/>
      <c r="H1155" s="615"/>
      <c r="I1155" s="615"/>
      <c r="J1155" s="615"/>
      <c r="K1155" s="615"/>
      <c r="L1155" s="615"/>
      <c r="M1155" s="615"/>
      <c r="N1155" s="615"/>
      <c r="O1155" s="615"/>
      <c r="R1155" s="615"/>
      <c r="S1155" s="615"/>
      <c r="T1155" s="615"/>
      <c r="U1155" s="615"/>
      <c r="V1155" s="615"/>
      <c r="Y1155" s="615"/>
      <c r="Z1155" s="615"/>
      <c r="AA1155" s="615"/>
      <c r="AB1155" s="615"/>
      <c r="AC1155" s="615"/>
      <c r="AF1155" s="615"/>
      <c r="AG1155" s="615"/>
      <c r="AH1155" s="615"/>
      <c r="AI1155" s="615"/>
    </row>
    <row r="1156" spans="1:35" s="616" customFormat="1">
      <c r="A1156" s="615"/>
      <c r="D1156" s="615"/>
      <c r="E1156" s="615"/>
      <c r="F1156" s="615"/>
      <c r="G1156" s="615"/>
      <c r="H1156" s="615"/>
      <c r="I1156" s="615"/>
      <c r="J1156" s="615"/>
      <c r="K1156" s="615"/>
      <c r="L1156" s="615"/>
      <c r="M1156" s="615"/>
      <c r="N1156" s="615"/>
      <c r="O1156" s="615"/>
      <c r="R1156" s="615"/>
      <c r="S1156" s="615"/>
      <c r="T1156" s="615"/>
      <c r="U1156" s="615"/>
      <c r="V1156" s="615"/>
      <c r="Y1156" s="615"/>
      <c r="Z1156" s="615"/>
      <c r="AA1156" s="615"/>
      <c r="AB1156" s="615"/>
      <c r="AC1156" s="615"/>
      <c r="AF1156" s="615"/>
      <c r="AG1156" s="615"/>
      <c r="AH1156" s="615"/>
      <c r="AI1156" s="615"/>
    </row>
    <row r="1157" spans="1:35" s="616" customFormat="1">
      <c r="A1157" s="615"/>
      <c r="D1157" s="615"/>
      <c r="E1157" s="615"/>
      <c r="F1157" s="615"/>
      <c r="G1157" s="615"/>
      <c r="H1157" s="615"/>
      <c r="I1157" s="615"/>
      <c r="J1157" s="615"/>
      <c r="K1157" s="615"/>
      <c r="L1157" s="615"/>
      <c r="M1157" s="615"/>
      <c r="N1157" s="615"/>
      <c r="O1157" s="615"/>
      <c r="R1157" s="615"/>
      <c r="S1157" s="615"/>
      <c r="T1157" s="615"/>
      <c r="U1157" s="615"/>
      <c r="V1157" s="615"/>
      <c r="Y1157" s="615"/>
      <c r="Z1157" s="615"/>
      <c r="AA1157" s="615"/>
      <c r="AB1157" s="615"/>
      <c r="AC1157" s="615"/>
      <c r="AF1157" s="615"/>
      <c r="AG1157" s="615"/>
      <c r="AH1157" s="615"/>
      <c r="AI1157" s="615"/>
    </row>
    <row r="1158" spans="1:35" s="616" customFormat="1">
      <c r="A1158" s="615"/>
      <c r="D1158" s="615"/>
      <c r="E1158" s="615"/>
      <c r="F1158" s="615"/>
      <c r="G1158" s="615"/>
      <c r="H1158" s="615"/>
      <c r="I1158" s="615"/>
      <c r="J1158" s="615"/>
      <c r="K1158" s="615"/>
      <c r="L1158" s="615"/>
      <c r="M1158" s="615"/>
      <c r="N1158" s="615"/>
      <c r="O1158" s="615"/>
      <c r="R1158" s="615"/>
      <c r="S1158" s="615"/>
      <c r="T1158" s="615"/>
      <c r="U1158" s="615"/>
      <c r="V1158" s="615"/>
      <c r="Y1158" s="615"/>
      <c r="Z1158" s="615"/>
      <c r="AA1158" s="615"/>
      <c r="AB1158" s="615"/>
      <c r="AC1158" s="615"/>
      <c r="AF1158" s="615"/>
      <c r="AG1158" s="615"/>
      <c r="AH1158" s="615"/>
      <c r="AI1158" s="615"/>
    </row>
    <row r="1159" spans="1:35" s="616" customFormat="1">
      <c r="A1159" s="615"/>
      <c r="D1159" s="615"/>
      <c r="E1159" s="615"/>
      <c r="F1159" s="615"/>
      <c r="G1159" s="615"/>
      <c r="H1159" s="615"/>
      <c r="I1159" s="615"/>
      <c r="J1159" s="615"/>
      <c r="K1159" s="615"/>
      <c r="L1159" s="615"/>
      <c r="M1159" s="615"/>
      <c r="N1159" s="615"/>
      <c r="O1159" s="615"/>
      <c r="R1159" s="615"/>
      <c r="S1159" s="615"/>
      <c r="T1159" s="615"/>
      <c r="U1159" s="615"/>
      <c r="V1159" s="615"/>
      <c r="Y1159" s="615"/>
      <c r="Z1159" s="615"/>
      <c r="AA1159" s="615"/>
      <c r="AB1159" s="615"/>
      <c r="AC1159" s="615"/>
      <c r="AF1159" s="615"/>
      <c r="AG1159" s="615"/>
      <c r="AH1159" s="615"/>
      <c r="AI1159" s="615"/>
    </row>
    <row r="1160" spans="1:35" s="616" customFormat="1">
      <c r="A1160" s="615"/>
      <c r="D1160" s="615"/>
      <c r="E1160" s="615"/>
      <c r="F1160" s="615"/>
      <c r="G1160" s="615"/>
      <c r="H1160" s="615"/>
      <c r="I1160" s="615"/>
      <c r="J1160" s="615"/>
      <c r="K1160" s="615"/>
      <c r="L1160" s="615"/>
      <c r="M1160" s="615"/>
      <c r="N1160" s="615"/>
      <c r="O1160" s="615"/>
      <c r="R1160" s="615"/>
      <c r="S1160" s="615"/>
      <c r="T1160" s="615"/>
      <c r="U1160" s="615"/>
      <c r="V1160" s="615"/>
      <c r="Y1160" s="615"/>
      <c r="Z1160" s="615"/>
      <c r="AA1160" s="615"/>
      <c r="AB1160" s="615"/>
      <c r="AC1160" s="615"/>
      <c r="AF1160" s="615"/>
      <c r="AG1160" s="615"/>
      <c r="AH1160" s="615"/>
      <c r="AI1160" s="615"/>
    </row>
    <row r="1161" spans="1:35" s="616" customFormat="1">
      <c r="A1161" s="615"/>
      <c r="D1161" s="615"/>
      <c r="E1161" s="615"/>
      <c r="F1161" s="615"/>
      <c r="G1161" s="615"/>
      <c r="H1161" s="615"/>
      <c r="I1161" s="615"/>
      <c r="J1161" s="615"/>
      <c r="K1161" s="615"/>
      <c r="L1161" s="615"/>
      <c r="M1161" s="615"/>
      <c r="N1161" s="615"/>
      <c r="O1161" s="615"/>
      <c r="R1161" s="615"/>
      <c r="S1161" s="615"/>
      <c r="T1161" s="615"/>
      <c r="U1161" s="615"/>
      <c r="V1161" s="615"/>
      <c r="Y1161" s="615"/>
      <c r="Z1161" s="615"/>
      <c r="AA1161" s="615"/>
      <c r="AB1161" s="615"/>
      <c r="AC1161" s="615"/>
      <c r="AF1161" s="615"/>
      <c r="AG1161" s="615"/>
      <c r="AH1161" s="615"/>
      <c r="AI1161" s="615"/>
    </row>
    <row r="1162" spans="1:35" s="616" customFormat="1">
      <c r="A1162" s="615"/>
      <c r="D1162" s="615"/>
      <c r="E1162" s="615"/>
      <c r="F1162" s="615"/>
      <c r="G1162" s="615"/>
      <c r="H1162" s="615"/>
      <c r="I1162" s="615"/>
      <c r="J1162" s="615"/>
      <c r="K1162" s="615"/>
      <c r="L1162" s="615"/>
      <c r="M1162" s="615"/>
      <c r="N1162" s="615"/>
      <c r="O1162" s="615"/>
      <c r="R1162" s="615"/>
      <c r="S1162" s="615"/>
      <c r="T1162" s="615"/>
      <c r="U1162" s="615"/>
      <c r="V1162" s="615"/>
      <c r="Y1162" s="615"/>
      <c r="Z1162" s="615"/>
      <c r="AA1162" s="615"/>
      <c r="AB1162" s="615"/>
      <c r="AC1162" s="615"/>
      <c r="AF1162" s="615"/>
      <c r="AG1162" s="615"/>
      <c r="AH1162" s="615"/>
      <c r="AI1162" s="615"/>
    </row>
    <row r="1163" spans="1:35" s="616" customFormat="1">
      <c r="A1163" s="615"/>
      <c r="D1163" s="615"/>
      <c r="E1163" s="615"/>
      <c r="F1163" s="615"/>
      <c r="G1163" s="615"/>
      <c r="H1163" s="615"/>
      <c r="I1163" s="615"/>
      <c r="J1163" s="615"/>
      <c r="K1163" s="615"/>
      <c r="L1163" s="615"/>
      <c r="M1163" s="615"/>
      <c r="N1163" s="615"/>
      <c r="O1163" s="615"/>
      <c r="R1163" s="615"/>
      <c r="S1163" s="615"/>
      <c r="T1163" s="615"/>
      <c r="U1163" s="615"/>
      <c r="V1163" s="615"/>
      <c r="Y1163" s="615"/>
      <c r="Z1163" s="615"/>
      <c r="AA1163" s="615"/>
      <c r="AB1163" s="615"/>
      <c r="AC1163" s="615"/>
      <c r="AF1163" s="615"/>
      <c r="AG1163" s="615"/>
      <c r="AH1163" s="615"/>
      <c r="AI1163" s="615"/>
    </row>
    <row r="1164" spans="1:35" s="616" customFormat="1">
      <c r="A1164" s="615"/>
      <c r="D1164" s="615"/>
      <c r="E1164" s="615"/>
      <c r="F1164" s="615"/>
      <c r="G1164" s="615"/>
      <c r="H1164" s="615"/>
      <c r="I1164" s="615"/>
      <c r="J1164" s="615"/>
      <c r="K1164" s="615"/>
      <c r="L1164" s="615"/>
      <c r="M1164" s="615"/>
      <c r="N1164" s="615"/>
      <c r="O1164" s="615"/>
      <c r="R1164" s="615"/>
      <c r="S1164" s="615"/>
      <c r="T1164" s="615"/>
      <c r="U1164" s="615"/>
      <c r="V1164" s="615"/>
      <c r="Y1164" s="615"/>
      <c r="Z1164" s="615"/>
      <c r="AA1164" s="615"/>
      <c r="AB1164" s="615"/>
      <c r="AC1164" s="615"/>
      <c r="AF1164" s="615"/>
      <c r="AG1164" s="615"/>
      <c r="AH1164" s="615"/>
      <c r="AI1164" s="615"/>
    </row>
    <row r="1165" spans="1:35" s="616" customFormat="1">
      <c r="A1165" s="615"/>
      <c r="D1165" s="615"/>
      <c r="E1165" s="615"/>
      <c r="F1165" s="615"/>
      <c r="G1165" s="615"/>
      <c r="H1165" s="615"/>
      <c r="I1165" s="615"/>
      <c r="J1165" s="615"/>
      <c r="K1165" s="615"/>
      <c r="L1165" s="615"/>
      <c r="M1165" s="615"/>
      <c r="N1165" s="615"/>
      <c r="O1165" s="615"/>
      <c r="R1165" s="615"/>
      <c r="S1165" s="615"/>
      <c r="T1165" s="615"/>
      <c r="U1165" s="615"/>
      <c r="V1165" s="615"/>
      <c r="Y1165" s="615"/>
      <c r="Z1165" s="615"/>
      <c r="AA1165" s="615"/>
      <c r="AB1165" s="615"/>
      <c r="AC1165" s="615"/>
      <c r="AF1165" s="615"/>
      <c r="AG1165" s="615"/>
      <c r="AH1165" s="615"/>
      <c r="AI1165" s="615"/>
    </row>
    <row r="1166" spans="1:35" s="616" customFormat="1">
      <c r="A1166" s="615"/>
      <c r="D1166" s="615"/>
      <c r="E1166" s="615"/>
      <c r="F1166" s="615"/>
      <c r="G1166" s="615"/>
      <c r="H1166" s="615"/>
      <c r="I1166" s="615"/>
      <c r="J1166" s="615"/>
      <c r="K1166" s="615"/>
      <c r="L1166" s="615"/>
      <c r="M1166" s="615"/>
      <c r="N1166" s="615"/>
      <c r="O1166" s="615"/>
      <c r="R1166" s="615"/>
      <c r="S1166" s="615"/>
      <c r="T1166" s="615"/>
      <c r="U1166" s="615"/>
      <c r="V1166" s="615"/>
      <c r="Y1166" s="615"/>
      <c r="Z1166" s="615"/>
      <c r="AA1166" s="615"/>
      <c r="AB1166" s="615"/>
      <c r="AC1166" s="615"/>
      <c r="AF1166" s="615"/>
      <c r="AG1166" s="615"/>
      <c r="AH1166" s="615"/>
      <c r="AI1166" s="615"/>
    </row>
    <row r="1167" spans="1:35" s="616" customFormat="1">
      <c r="A1167" s="615"/>
      <c r="D1167" s="615"/>
      <c r="E1167" s="615"/>
      <c r="F1167" s="615"/>
      <c r="G1167" s="615"/>
      <c r="H1167" s="615"/>
      <c r="I1167" s="615"/>
      <c r="J1167" s="615"/>
      <c r="K1167" s="615"/>
      <c r="L1167" s="615"/>
      <c r="M1167" s="615"/>
      <c r="N1167" s="615"/>
      <c r="O1167" s="615"/>
      <c r="R1167" s="615"/>
      <c r="S1167" s="615"/>
      <c r="T1167" s="615"/>
      <c r="U1167" s="615"/>
      <c r="V1167" s="615"/>
      <c r="Y1167" s="615"/>
      <c r="Z1167" s="615"/>
      <c r="AA1167" s="615"/>
      <c r="AB1167" s="615"/>
      <c r="AC1167" s="615"/>
      <c r="AF1167" s="615"/>
      <c r="AG1167" s="615"/>
      <c r="AH1167" s="615"/>
      <c r="AI1167" s="615"/>
    </row>
    <row r="1168" spans="1:35" s="616" customFormat="1">
      <c r="A1168" s="615"/>
      <c r="D1168" s="615"/>
      <c r="E1168" s="615"/>
      <c r="F1168" s="615"/>
      <c r="G1168" s="615"/>
      <c r="H1168" s="615"/>
      <c r="I1168" s="615"/>
      <c r="J1168" s="615"/>
      <c r="K1168" s="615"/>
      <c r="L1168" s="615"/>
      <c r="M1168" s="615"/>
      <c r="N1168" s="615"/>
      <c r="O1168" s="615"/>
      <c r="R1168" s="615"/>
      <c r="S1168" s="615"/>
      <c r="T1168" s="615"/>
      <c r="U1168" s="615"/>
      <c r="V1168" s="615"/>
      <c r="Y1168" s="615"/>
      <c r="Z1168" s="615"/>
      <c r="AA1168" s="615"/>
      <c r="AB1168" s="615"/>
      <c r="AC1168" s="615"/>
      <c r="AF1168" s="615"/>
      <c r="AG1168" s="615"/>
      <c r="AH1168" s="615"/>
      <c r="AI1168" s="615"/>
    </row>
    <row r="1169" spans="1:35" s="616" customFormat="1">
      <c r="A1169" s="615"/>
      <c r="D1169" s="615"/>
      <c r="E1169" s="615"/>
      <c r="F1169" s="615"/>
      <c r="G1169" s="615"/>
      <c r="H1169" s="615"/>
      <c r="I1169" s="615"/>
      <c r="J1169" s="615"/>
      <c r="K1169" s="615"/>
      <c r="L1169" s="615"/>
      <c r="M1169" s="615"/>
      <c r="N1169" s="615"/>
      <c r="O1169" s="615"/>
      <c r="R1169" s="615"/>
      <c r="S1169" s="615"/>
      <c r="T1169" s="615"/>
      <c r="U1169" s="615"/>
      <c r="V1169" s="615"/>
      <c r="Y1169" s="615"/>
      <c r="Z1169" s="615"/>
      <c r="AA1169" s="615"/>
      <c r="AB1169" s="615"/>
      <c r="AC1169" s="615"/>
      <c r="AF1169" s="615"/>
      <c r="AG1169" s="615"/>
      <c r="AH1169" s="615"/>
      <c r="AI1169" s="615"/>
    </row>
    <row r="1170" spans="1:35" s="616" customFormat="1">
      <c r="A1170" s="615"/>
      <c r="D1170" s="615"/>
      <c r="E1170" s="615"/>
      <c r="F1170" s="615"/>
      <c r="G1170" s="615"/>
      <c r="H1170" s="615"/>
      <c r="I1170" s="615"/>
      <c r="J1170" s="615"/>
      <c r="K1170" s="615"/>
      <c r="L1170" s="615"/>
      <c r="M1170" s="615"/>
      <c r="N1170" s="615"/>
      <c r="O1170" s="615"/>
      <c r="R1170" s="615"/>
      <c r="S1170" s="615"/>
      <c r="T1170" s="615"/>
      <c r="U1170" s="615"/>
      <c r="V1170" s="615"/>
      <c r="Y1170" s="615"/>
      <c r="Z1170" s="615"/>
      <c r="AA1170" s="615"/>
      <c r="AB1170" s="615"/>
      <c r="AC1170" s="615"/>
      <c r="AF1170" s="615"/>
      <c r="AG1170" s="615"/>
      <c r="AH1170" s="615"/>
      <c r="AI1170" s="615"/>
    </row>
    <row r="1171" spans="1:35" s="616" customFormat="1">
      <c r="A1171" s="615"/>
      <c r="D1171" s="615"/>
      <c r="E1171" s="615"/>
      <c r="F1171" s="615"/>
      <c r="G1171" s="615"/>
      <c r="H1171" s="615"/>
      <c r="I1171" s="615"/>
      <c r="J1171" s="615"/>
      <c r="K1171" s="615"/>
      <c r="L1171" s="615"/>
      <c r="M1171" s="615"/>
      <c r="N1171" s="615"/>
      <c r="O1171" s="615"/>
      <c r="R1171" s="615"/>
      <c r="S1171" s="615"/>
      <c r="T1171" s="615"/>
      <c r="U1171" s="615"/>
      <c r="V1171" s="615"/>
      <c r="Y1171" s="615"/>
      <c r="Z1171" s="615"/>
      <c r="AA1171" s="615"/>
      <c r="AB1171" s="615"/>
      <c r="AC1171" s="615"/>
      <c r="AF1171" s="615"/>
      <c r="AG1171" s="615"/>
      <c r="AH1171" s="615"/>
      <c r="AI1171" s="615"/>
    </row>
    <row r="1172" spans="1:35" s="616" customFormat="1">
      <c r="A1172" s="615"/>
      <c r="D1172" s="615"/>
      <c r="E1172" s="615"/>
      <c r="F1172" s="615"/>
      <c r="G1172" s="615"/>
      <c r="H1172" s="615"/>
      <c r="I1172" s="615"/>
      <c r="J1172" s="615"/>
      <c r="K1172" s="615"/>
      <c r="L1172" s="615"/>
      <c r="M1172" s="615"/>
      <c r="N1172" s="615"/>
      <c r="O1172" s="615"/>
      <c r="R1172" s="615"/>
      <c r="S1172" s="615"/>
      <c r="T1172" s="615"/>
      <c r="U1172" s="615"/>
      <c r="V1172" s="615"/>
      <c r="Y1172" s="615"/>
      <c r="Z1172" s="615"/>
      <c r="AA1172" s="615"/>
      <c r="AB1172" s="615"/>
      <c r="AC1172" s="615"/>
      <c r="AF1172" s="615"/>
      <c r="AG1172" s="615"/>
      <c r="AH1172" s="615"/>
      <c r="AI1172" s="615"/>
    </row>
    <row r="1173" spans="1:35" s="616" customFormat="1">
      <c r="A1173" s="615"/>
      <c r="D1173" s="615"/>
      <c r="E1173" s="615"/>
      <c r="F1173" s="615"/>
      <c r="G1173" s="615"/>
      <c r="H1173" s="615"/>
      <c r="I1173" s="615"/>
      <c r="J1173" s="615"/>
      <c r="K1173" s="615"/>
      <c r="L1173" s="615"/>
      <c r="M1173" s="615"/>
      <c r="N1173" s="615"/>
      <c r="O1173" s="615"/>
      <c r="R1173" s="615"/>
      <c r="S1173" s="615"/>
      <c r="T1173" s="615"/>
      <c r="U1173" s="615"/>
      <c r="V1173" s="615"/>
      <c r="Y1173" s="615"/>
      <c r="Z1173" s="615"/>
      <c r="AA1173" s="615"/>
      <c r="AB1173" s="615"/>
      <c r="AC1173" s="615"/>
      <c r="AF1173" s="615"/>
      <c r="AG1173" s="615"/>
      <c r="AH1173" s="615"/>
      <c r="AI1173" s="615"/>
    </row>
    <row r="1174" spans="1:35" s="616" customFormat="1">
      <c r="A1174" s="615"/>
      <c r="D1174" s="615"/>
      <c r="E1174" s="615"/>
      <c r="F1174" s="615"/>
      <c r="G1174" s="615"/>
      <c r="H1174" s="615"/>
      <c r="I1174" s="615"/>
      <c r="J1174" s="615"/>
      <c r="K1174" s="615"/>
      <c r="L1174" s="615"/>
      <c r="M1174" s="615"/>
      <c r="N1174" s="615"/>
      <c r="O1174" s="615"/>
      <c r="R1174" s="615"/>
      <c r="S1174" s="615"/>
      <c r="T1174" s="615"/>
      <c r="U1174" s="615"/>
      <c r="V1174" s="615"/>
      <c r="Y1174" s="615"/>
      <c r="Z1174" s="615"/>
      <c r="AA1174" s="615"/>
      <c r="AB1174" s="615"/>
      <c r="AC1174" s="615"/>
      <c r="AF1174" s="615"/>
      <c r="AG1174" s="615"/>
      <c r="AH1174" s="615"/>
      <c r="AI1174" s="615"/>
    </row>
    <row r="1175" spans="1:35" s="616" customFormat="1">
      <c r="A1175" s="615"/>
      <c r="D1175" s="615"/>
      <c r="E1175" s="615"/>
      <c r="F1175" s="615"/>
      <c r="G1175" s="615"/>
      <c r="H1175" s="615"/>
      <c r="I1175" s="615"/>
      <c r="J1175" s="615"/>
      <c r="K1175" s="615"/>
      <c r="L1175" s="615"/>
      <c r="M1175" s="615"/>
      <c r="N1175" s="615"/>
      <c r="O1175" s="615"/>
      <c r="R1175" s="615"/>
      <c r="S1175" s="615"/>
      <c r="T1175" s="615"/>
      <c r="U1175" s="615"/>
      <c r="V1175" s="615"/>
      <c r="Y1175" s="615"/>
      <c r="Z1175" s="615"/>
      <c r="AA1175" s="615"/>
      <c r="AB1175" s="615"/>
      <c r="AC1175" s="615"/>
      <c r="AF1175" s="615"/>
      <c r="AG1175" s="615"/>
      <c r="AH1175" s="615"/>
      <c r="AI1175" s="615"/>
    </row>
    <row r="1176" spans="1:35" s="616" customFormat="1">
      <c r="A1176" s="615"/>
      <c r="D1176" s="615"/>
      <c r="E1176" s="615"/>
      <c r="F1176" s="615"/>
      <c r="G1176" s="615"/>
      <c r="H1176" s="615"/>
      <c r="I1176" s="615"/>
      <c r="J1176" s="615"/>
      <c r="K1176" s="615"/>
      <c r="L1176" s="615"/>
      <c r="M1176" s="615"/>
      <c r="N1176" s="615"/>
      <c r="O1176" s="615"/>
      <c r="R1176" s="615"/>
      <c r="S1176" s="615"/>
      <c r="T1176" s="615"/>
      <c r="U1176" s="615"/>
      <c r="V1176" s="615"/>
      <c r="Y1176" s="615"/>
      <c r="Z1176" s="615"/>
      <c r="AA1176" s="615"/>
      <c r="AB1176" s="615"/>
      <c r="AC1176" s="615"/>
      <c r="AF1176" s="615"/>
      <c r="AG1176" s="615"/>
      <c r="AH1176" s="615"/>
      <c r="AI1176" s="615"/>
    </row>
    <row r="1177" spans="1:35" s="616" customFormat="1">
      <c r="A1177" s="615"/>
      <c r="D1177" s="615"/>
      <c r="E1177" s="615"/>
      <c r="F1177" s="615"/>
      <c r="G1177" s="615"/>
      <c r="H1177" s="615"/>
      <c r="I1177" s="615"/>
      <c r="J1177" s="615"/>
      <c r="K1177" s="615"/>
      <c r="L1177" s="615"/>
      <c r="M1177" s="615"/>
      <c r="N1177" s="615"/>
      <c r="O1177" s="615"/>
      <c r="R1177" s="615"/>
      <c r="S1177" s="615"/>
      <c r="T1177" s="615"/>
      <c r="U1177" s="615"/>
      <c r="V1177" s="615"/>
      <c r="Y1177" s="615"/>
      <c r="Z1177" s="615"/>
      <c r="AA1177" s="615"/>
      <c r="AB1177" s="615"/>
      <c r="AC1177" s="615"/>
      <c r="AF1177" s="615"/>
      <c r="AG1177" s="615"/>
      <c r="AH1177" s="615"/>
      <c r="AI1177" s="615"/>
    </row>
    <row r="1178" spans="1:35" s="616" customFormat="1">
      <c r="A1178" s="615"/>
      <c r="D1178" s="615"/>
      <c r="E1178" s="615"/>
      <c r="F1178" s="615"/>
      <c r="G1178" s="615"/>
      <c r="H1178" s="615"/>
      <c r="I1178" s="615"/>
      <c r="J1178" s="615"/>
      <c r="K1178" s="615"/>
      <c r="L1178" s="615"/>
      <c r="M1178" s="615"/>
      <c r="N1178" s="615"/>
      <c r="O1178" s="615"/>
      <c r="R1178" s="615"/>
      <c r="S1178" s="615"/>
      <c r="T1178" s="615"/>
      <c r="U1178" s="615"/>
      <c r="V1178" s="615"/>
      <c r="Y1178" s="615"/>
      <c r="Z1178" s="615"/>
      <c r="AA1178" s="615"/>
      <c r="AB1178" s="615"/>
      <c r="AC1178" s="615"/>
      <c r="AF1178" s="615"/>
      <c r="AG1178" s="615"/>
      <c r="AH1178" s="615"/>
      <c r="AI1178" s="615"/>
    </row>
    <row r="1179" spans="1:35" s="616" customFormat="1">
      <c r="A1179" s="615"/>
      <c r="D1179" s="615"/>
      <c r="E1179" s="615"/>
      <c r="F1179" s="615"/>
      <c r="G1179" s="615"/>
      <c r="H1179" s="615"/>
      <c r="I1179" s="615"/>
      <c r="J1179" s="615"/>
      <c r="K1179" s="615"/>
      <c r="L1179" s="615"/>
      <c r="M1179" s="615"/>
      <c r="N1179" s="615"/>
      <c r="O1179" s="615"/>
      <c r="R1179" s="615"/>
      <c r="S1179" s="615"/>
      <c r="T1179" s="615"/>
      <c r="U1179" s="615"/>
      <c r="V1179" s="615"/>
      <c r="Y1179" s="615"/>
      <c r="Z1179" s="615"/>
      <c r="AA1179" s="615"/>
      <c r="AB1179" s="615"/>
      <c r="AC1179" s="615"/>
      <c r="AF1179" s="615"/>
      <c r="AG1179" s="615"/>
      <c r="AH1179" s="615"/>
      <c r="AI1179" s="615"/>
    </row>
    <row r="1180" spans="1:35" s="616" customFormat="1">
      <c r="A1180" s="615"/>
      <c r="D1180" s="615"/>
      <c r="E1180" s="615"/>
      <c r="F1180" s="615"/>
      <c r="G1180" s="615"/>
      <c r="H1180" s="615"/>
      <c r="I1180" s="615"/>
      <c r="J1180" s="615"/>
      <c r="K1180" s="615"/>
      <c r="L1180" s="615"/>
      <c r="M1180" s="615"/>
      <c r="N1180" s="615"/>
      <c r="O1180" s="615"/>
      <c r="R1180" s="615"/>
      <c r="S1180" s="615"/>
      <c r="T1180" s="615"/>
      <c r="U1180" s="615"/>
      <c r="V1180" s="615"/>
      <c r="Y1180" s="615"/>
      <c r="Z1180" s="615"/>
      <c r="AA1180" s="615"/>
      <c r="AB1180" s="615"/>
      <c r="AC1180" s="615"/>
      <c r="AF1180" s="615"/>
      <c r="AG1180" s="615"/>
      <c r="AH1180" s="615"/>
      <c r="AI1180" s="615"/>
    </row>
    <row r="1181" spans="1:35" s="616" customFormat="1">
      <c r="A1181" s="615"/>
      <c r="D1181" s="615"/>
      <c r="E1181" s="615"/>
      <c r="F1181" s="615"/>
      <c r="G1181" s="615"/>
      <c r="H1181" s="615"/>
      <c r="I1181" s="615"/>
      <c r="J1181" s="615"/>
      <c r="K1181" s="615"/>
      <c r="L1181" s="615"/>
      <c r="M1181" s="615"/>
      <c r="N1181" s="615"/>
      <c r="O1181" s="615"/>
      <c r="R1181" s="615"/>
      <c r="S1181" s="615"/>
      <c r="T1181" s="615"/>
      <c r="U1181" s="615"/>
      <c r="V1181" s="615"/>
      <c r="Y1181" s="615"/>
      <c r="Z1181" s="615"/>
      <c r="AA1181" s="615"/>
      <c r="AB1181" s="615"/>
      <c r="AC1181" s="615"/>
      <c r="AF1181" s="615"/>
      <c r="AG1181" s="615"/>
      <c r="AH1181" s="615"/>
      <c r="AI1181" s="615"/>
    </row>
    <row r="1182" spans="1:35" s="616" customFormat="1">
      <c r="A1182" s="615"/>
      <c r="D1182" s="615"/>
      <c r="E1182" s="615"/>
      <c r="F1182" s="615"/>
      <c r="G1182" s="615"/>
      <c r="H1182" s="615"/>
      <c r="I1182" s="615"/>
      <c r="J1182" s="615"/>
      <c r="K1182" s="615"/>
      <c r="L1182" s="615"/>
      <c r="M1182" s="615"/>
      <c r="N1182" s="615"/>
      <c r="O1182" s="615"/>
      <c r="R1182" s="615"/>
      <c r="S1182" s="615"/>
      <c r="T1182" s="615"/>
      <c r="U1182" s="615"/>
      <c r="V1182" s="615"/>
      <c r="Y1182" s="615"/>
      <c r="Z1182" s="615"/>
      <c r="AA1182" s="615"/>
      <c r="AB1182" s="615"/>
      <c r="AC1182" s="615"/>
      <c r="AF1182" s="615"/>
      <c r="AG1182" s="615"/>
      <c r="AH1182" s="615"/>
      <c r="AI1182" s="615"/>
    </row>
    <row r="1183" spans="1:35" s="616" customFormat="1">
      <c r="A1183" s="615"/>
      <c r="D1183" s="615"/>
      <c r="E1183" s="615"/>
      <c r="F1183" s="615"/>
      <c r="G1183" s="615"/>
      <c r="H1183" s="615"/>
      <c r="I1183" s="615"/>
      <c r="J1183" s="615"/>
      <c r="K1183" s="615"/>
      <c r="L1183" s="615"/>
      <c r="M1183" s="615"/>
      <c r="N1183" s="615"/>
      <c r="O1183" s="615"/>
      <c r="R1183" s="615"/>
      <c r="S1183" s="615"/>
      <c r="T1183" s="615"/>
      <c r="U1183" s="615"/>
      <c r="V1183" s="615"/>
      <c r="Y1183" s="615"/>
      <c r="Z1183" s="615"/>
      <c r="AA1183" s="615"/>
      <c r="AB1183" s="615"/>
      <c r="AC1183" s="615"/>
      <c r="AF1183" s="615"/>
      <c r="AG1183" s="615"/>
      <c r="AH1183" s="615"/>
      <c r="AI1183" s="615"/>
    </row>
    <row r="1184" spans="1:35" s="616" customFormat="1">
      <c r="A1184" s="615"/>
      <c r="D1184" s="615"/>
      <c r="E1184" s="615"/>
      <c r="F1184" s="615"/>
      <c r="G1184" s="615"/>
      <c r="H1184" s="615"/>
      <c r="I1184" s="615"/>
      <c r="J1184" s="615"/>
      <c r="K1184" s="615"/>
      <c r="L1184" s="615"/>
      <c r="M1184" s="615"/>
      <c r="N1184" s="615"/>
      <c r="O1184" s="615"/>
      <c r="R1184" s="615"/>
      <c r="S1184" s="615"/>
      <c r="T1184" s="615"/>
      <c r="U1184" s="615"/>
      <c r="V1184" s="615"/>
      <c r="Y1184" s="615"/>
      <c r="Z1184" s="615"/>
      <c r="AA1184" s="615"/>
      <c r="AB1184" s="615"/>
      <c r="AC1184" s="615"/>
      <c r="AF1184" s="615"/>
      <c r="AG1184" s="615"/>
      <c r="AH1184" s="615"/>
      <c r="AI1184" s="615"/>
    </row>
    <row r="1185" spans="1:35" s="616" customFormat="1">
      <c r="A1185" s="615"/>
      <c r="D1185" s="615"/>
      <c r="E1185" s="615"/>
      <c r="F1185" s="615"/>
      <c r="G1185" s="615"/>
      <c r="H1185" s="615"/>
      <c r="I1185" s="615"/>
      <c r="J1185" s="615"/>
      <c r="K1185" s="615"/>
      <c r="L1185" s="615"/>
      <c r="M1185" s="615"/>
      <c r="N1185" s="615"/>
      <c r="O1185" s="615"/>
      <c r="R1185" s="615"/>
      <c r="S1185" s="615"/>
      <c r="T1185" s="615"/>
      <c r="U1185" s="615"/>
      <c r="V1185" s="615"/>
      <c r="Y1185" s="615"/>
      <c r="Z1185" s="615"/>
      <c r="AA1185" s="615"/>
      <c r="AB1185" s="615"/>
      <c r="AC1185" s="615"/>
      <c r="AF1185" s="615"/>
      <c r="AG1185" s="615"/>
      <c r="AH1185" s="615"/>
      <c r="AI1185" s="615"/>
    </row>
    <row r="1186" spans="1:35" s="616" customFormat="1">
      <c r="A1186" s="615"/>
      <c r="D1186" s="615"/>
      <c r="E1186" s="615"/>
      <c r="F1186" s="615"/>
      <c r="G1186" s="615"/>
      <c r="H1186" s="615"/>
      <c r="I1186" s="615"/>
      <c r="J1186" s="615"/>
      <c r="K1186" s="615"/>
      <c r="L1186" s="615"/>
      <c r="M1186" s="615"/>
      <c r="N1186" s="615"/>
      <c r="O1186" s="615"/>
      <c r="R1186" s="615"/>
      <c r="S1186" s="615"/>
      <c r="T1186" s="615"/>
      <c r="U1186" s="615"/>
      <c r="V1186" s="615"/>
      <c r="Y1186" s="615"/>
      <c r="Z1186" s="615"/>
      <c r="AA1186" s="615"/>
      <c r="AB1186" s="615"/>
      <c r="AC1186" s="615"/>
      <c r="AF1186" s="615"/>
      <c r="AG1186" s="615"/>
      <c r="AH1186" s="615"/>
      <c r="AI1186" s="615"/>
    </row>
    <row r="1187" spans="1:35" s="616" customFormat="1">
      <c r="A1187" s="615"/>
      <c r="D1187" s="615"/>
      <c r="E1187" s="615"/>
      <c r="F1187" s="615"/>
      <c r="G1187" s="615"/>
      <c r="H1187" s="615"/>
      <c r="I1187" s="615"/>
      <c r="J1187" s="615"/>
      <c r="K1187" s="615"/>
      <c r="L1187" s="615"/>
      <c r="M1187" s="615"/>
      <c r="N1187" s="615"/>
      <c r="O1187" s="615"/>
      <c r="R1187" s="615"/>
      <c r="S1187" s="615"/>
      <c r="T1187" s="615"/>
      <c r="U1187" s="615"/>
      <c r="V1187" s="615"/>
      <c r="Y1187" s="615"/>
      <c r="Z1187" s="615"/>
      <c r="AA1187" s="615"/>
      <c r="AB1187" s="615"/>
      <c r="AC1187" s="615"/>
      <c r="AF1187" s="615"/>
      <c r="AG1187" s="615"/>
      <c r="AH1187" s="615"/>
      <c r="AI1187" s="615"/>
    </row>
    <row r="1188" spans="1:35" s="616" customFormat="1">
      <c r="A1188" s="615"/>
      <c r="D1188" s="615"/>
      <c r="E1188" s="615"/>
      <c r="F1188" s="615"/>
      <c r="G1188" s="615"/>
      <c r="H1188" s="615"/>
      <c r="I1188" s="615"/>
      <c r="J1188" s="615"/>
      <c r="K1188" s="615"/>
      <c r="L1188" s="615"/>
      <c r="M1188" s="615"/>
      <c r="N1188" s="615"/>
      <c r="O1188" s="615"/>
      <c r="R1188" s="615"/>
      <c r="S1188" s="615"/>
      <c r="T1188" s="615"/>
      <c r="U1188" s="615"/>
      <c r="V1188" s="615"/>
      <c r="Y1188" s="615"/>
      <c r="Z1188" s="615"/>
      <c r="AA1188" s="615"/>
      <c r="AB1188" s="615"/>
      <c r="AC1188" s="615"/>
      <c r="AF1188" s="615"/>
      <c r="AG1188" s="615"/>
      <c r="AH1188" s="615"/>
      <c r="AI1188" s="615"/>
    </row>
    <row r="1189" spans="1:35" s="616" customFormat="1">
      <c r="A1189" s="615"/>
      <c r="D1189" s="615"/>
      <c r="E1189" s="615"/>
      <c r="F1189" s="615"/>
      <c r="G1189" s="615"/>
      <c r="H1189" s="615"/>
      <c r="I1189" s="615"/>
      <c r="J1189" s="615"/>
      <c r="K1189" s="615"/>
      <c r="L1189" s="615"/>
      <c r="M1189" s="615"/>
      <c r="N1189" s="615"/>
      <c r="O1189" s="615"/>
      <c r="R1189" s="615"/>
      <c r="S1189" s="615"/>
      <c r="T1189" s="615"/>
      <c r="U1189" s="615"/>
      <c r="V1189" s="615"/>
      <c r="Y1189" s="615"/>
      <c r="Z1189" s="615"/>
      <c r="AA1189" s="615"/>
      <c r="AB1189" s="615"/>
      <c r="AC1189" s="615"/>
      <c r="AF1189" s="615"/>
      <c r="AG1189" s="615"/>
      <c r="AH1189" s="615"/>
      <c r="AI1189" s="615"/>
    </row>
    <row r="1190" spans="1:35" s="616" customFormat="1">
      <c r="A1190" s="615"/>
      <c r="D1190" s="615"/>
      <c r="E1190" s="615"/>
      <c r="F1190" s="615"/>
      <c r="G1190" s="615"/>
      <c r="H1190" s="615"/>
      <c r="I1190" s="615"/>
      <c r="J1190" s="615"/>
      <c r="K1190" s="615"/>
      <c r="L1190" s="615"/>
      <c r="M1190" s="615"/>
      <c r="N1190" s="615"/>
      <c r="O1190" s="615"/>
      <c r="R1190" s="615"/>
      <c r="S1190" s="615"/>
      <c r="T1190" s="615"/>
      <c r="U1190" s="615"/>
      <c r="V1190" s="615"/>
      <c r="Y1190" s="615"/>
      <c r="Z1190" s="615"/>
      <c r="AA1190" s="615"/>
      <c r="AB1190" s="615"/>
      <c r="AC1190" s="615"/>
      <c r="AF1190" s="615"/>
      <c r="AG1190" s="615"/>
      <c r="AH1190" s="615"/>
      <c r="AI1190" s="615"/>
    </row>
    <row r="1191" spans="1:35" s="616" customFormat="1">
      <c r="A1191" s="615"/>
      <c r="D1191" s="615"/>
      <c r="E1191" s="615"/>
      <c r="F1191" s="615"/>
      <c r="G1191" s="615"/>
      <c r="H1191" s="615"/>
      <c r="I1191" s="615"/>
      <c r="J1191" s="615"/>
      <c r="K1191" s="615"/>
      <c r="L1191" s="615"/>
      <c r="M1191" s="615"/>
      <c r="N1191" s="615"/>
      <c r="O1191" s="615"/>
      <c r="R1191" s="615"/>
      <c r="S1191" s="615"/>
      <c r="T1191" s="615"/>
      <c r="U1191" s="615"/>
      <c r="V1191" s="615"/>
      <c r="Y1191" s="615"/>
      <c r="Z1191" s="615"/>
      <c r="AA1191" s="615"/>
      <c r="AB1191" s="615"/>
      <c r="AC1191" s="615"/>
      <c r="AF1191" s="615"/>
      <c r="AG1191" s="615"/>
      <c r="AH1191" s="615"/>
      <c r="AI1191" s="615"/>
    </row>
    <row r="1192" spans="1:35" s="616" customFormat="1">
      <c r="A1192" s="615"/>
      <c r="D1192" s="615"/>
      <c r="E1192" s="615"/>
      <c r="F1192" s="615"/>
      <c r="G1192" s="615"/>
      <c r="H1192" s="615"/>
      <c r="I1192" s="615"/>
      <c r="J1192" s="615"/>
      <c r="K1192" s="615"/>
      <c r="L1192" s="615"/>
      <c r="M1192" s="615"/>
      <c r="N1192" s="615"/>
      <c r="O1192" s="615"/>
      <c r="R1192" s="615"/>
      <c r="S1192" s="615"/>
      <c r="T1192" s="615"/>
      <c r="U1192" s="615"/>
      <c r="V1192" s="615"/>
      <c r="Y1192" s="615"/>
      <c r="Z1192" s="615"/>
      <c r="AA1192" s="615"/>
      <c r="AB1192" s="615"/>
      <c r="AC1192" s="615"/>
      <c r="AF1192" s="615"/>
      <c r="AG1192" s="615"/>
      <c r="AH1192" s="615"/>
      <c r="AI1192" s="615"/>
    </row>
    <row r="1193" spans="1:35" s="616" customFormat="1">
      <c r="A1193" s="615"/>
      <c r="D1193" s="615"/>
      <c r="E1193" s="615"/>
      <c r="F1193" s="615"/>
      <c r="G1193" s="615"/>
      <c r="H1193" s="615"/>
      <c r="I1193" s="615"/>
      <c r="J1193" s="615"/>
      <c r="K1193" s="615"/>
      <c r="L1193" s="615"/>
      <c r="M1193" s="615"/>
      <c r="N1193" s="615"/>
      <c r="O1193" s="615"/>
      <c r="R1193" s="615"/>
      <c r="S1193" s="615"/>
      <c r="T1193" s="615"/>
      <c r="U1193" s="615"/>
      <c r="V1193" s="615"/>
      <c r="Y1193" s="615"/>
      <c r="Z1193" s="615"/>
      <c r="AA1193" s="615"/>
      <c r="AB1193" s="615"/>
      <c r="AC1193" s="615"/>
      <c r="AF1193" s="615"/>
      <c r="AG1193" s="615"/>
      <c r="AH1193" s="615"/>
      <c r="AI1193" s="615"/>
    </row>
    <row r="1194" spans="1:35" s="616" customFormat="1">
      <c r="A1194" s="615"/>
      <c r="D1194" s="615"/>
      <c r="E1194" s="615"/>
      <c r="F1194" s="615"/>
      <c r="G1194" s="615"/>
      <c r="H1194" s="615"/>
      <c r="I1194" s="615"/>
      <c r="J1194" s="615"/>
      <c r="K1194" s="615"/>
      <c r="L1194" s="615"/>
      <c r="M1194" s="615"/>
      <c r="N1194" s="615"/>
      <c r="O1194" s="615"/>
      <c r="R1194" s="615"/>
      <c r="S1194" s="615"/>
      <c r="T1194" s="615"/>
      <c r="U1194" s="615"/>
      <c r="V1194" s="615"/>
      <c r="Y1194" s="615"/>
      <c r="Z1194" s="615"/>
      <c r="AA1194" s="615"/>
      <c r="AB1194" s="615"/>
      <c r="AC1194" s="615"/>
      <c r="AF1194" s="615"/>
      <c r="AG1194" s="615"/>
      <c r="AH1194" s="615"/>
      <c r="AI1194" s="615"/>
    </row>
    <row r="1195" spans="1:35" s="616" customFormat="1">
      <c r="A1195" s="615"/>
      <c r="D1195" s="615"/>
      <c r="E1195" s="615"/>
      <c r="F1195" s="615"/>
      <c r="G1195" s="615"/>
      <c r="H1195" s="615"/>
      <c r="I1195" s="615"/>
      <c r="J1195" s="615"/>
      <c r="K1195" s="615"/>
      <c r="L1195" s="615"/>
      <c r="M1195" s="615"/>
      <c r="N1195" s="615"/>
      <c r="O1195" s="615"/>
      <c r="R1195" s="615"/>
      <c r="S1195" s="615"/>
      <c r="T1195" s="615"/>
      <c r="U1195" s="615"/>
      <c r="V1195" s="615"/>
      <c r="Y1195" s="615"/>
      <c r="Z1195" s="615"/>
      <c r="AA1195" s="615"/>
      <c r="AB1195" s="615"/>
      <c r="AC1195" s="615"/>
      <c r="AF1195" s="615"/>
      <c r="AG1195" s="615"/>
      <c r="AH1195" s="615"/>
      <c r="AI1195" s="615"/>
    </row>
    <row r="1196" spans="1:35" s="616" customFormat="1">
      <c r="A1196" s="615"/>
      <c r="D1196" s="615"/>
      <c r="E1196" s="615"/>
      <c r="F1196" s="615"/>
      <c r="G1196" s="615"/>
      <c r="H1196" s="615"/>
      <c r="I1196" s="615"/>
      <c r="J1196" s="615"/>
      <c r="K1196" s="615"/>
      <c r="L1196" s="615"/>
      <c r="M1196" s="615"/>
      <c r="N1196" s="615"/>
      <c r="O1196" s="615"/>
      <c r="R1196" s="615"/>
      <c r="S1196" s="615"/>
      <c r="T1196" s="615"/>
      <c r="U1196" s="615"/>
      <c r="V1196" s="615"/>
      <c r="Y1196" s="615"/>
      <c r="Z1196" s="615"/>
      <c r="AA1196" s="615"/>
      <c r="AB1196" s="615"/>
      <c r="AC1196" s="615"/>
      <c r="AF1196" s="615"/>
      <c r="AG1196" s="615"/>
      <c r="AH1196" s="615"/>
      <c r="AI1196" s="615"/>
    </row>
    <row r="1197" spans="1:35" s="616" customFormat="1">
      <c r="A1197" s="615"/>
      <c r="D1197" s="615"/>
      <c r="E1197" s="615"/>
      <c r="F1197" s="615"/>
      <c r="G1197" s="615"/>
      <c r="H1197" s="615"/>
      <c r="I1197" s="615"/>
      <c r="J1197" s="615"/>
      <c r="K1197" s="615"/>
      <c r="L1197" s="615"/>
      <c r="M1197" s="615"/>
      <c r="N1197" s="615"/>
      <c r="O1197" s="615"/>
      <c r="R1197" s="615"/>
      <c r="S1197" s="615"/>
      <c r="T1197" s="615"/>
      <c r="U1197" s="615"/>
      <c r="V1197" s="615"/>
      <c r="Y1197" s="615"/>
      <c r="Z1197" s="615"/>
      <c r="AA1197" s="615"/>
      <c r="AB1197" s="615"/>
      <c r="AC1197" s="615"/>
      <c r="AF1197" s="615"/>
      <c r="AG1197" s="615"/>
      <c r="AH1197" s="615"/>
      <c r="AI1197" s="615"/>
    </row>
    <row r="1198" spans="1:35" s="616" customFormat="1">
      <c r="A1198" s="615"/>
      <c r="D1198" s="615"/>
      <c r="E1198" s="615"/>
      <c r="F1198" s="615"/>
      <c r="G1198" s="615"/>
      <c r="H1198" s="615"/>
      <c r="I1198" s="615"/>
      <c r="J1198" s="615"/>
      <c r="K1198" s="615"/>
      <c r="L1198" s="615"/>
      <c r="M1198" s="615"/>
      <c r="N1198" s="615"/>
      <c r="O1198" s="615"/>
      <c r="R1198" s="615"/>
      <c r="S1198" s="615"/>
      <c r="T1198" s="615"/>
      <c r="U1198" s="615"/>
      <c r="V1198" s="615"/>
      <c r="Y1198" s="615"/>
      <c r="Z1198" s="615"/>
      <c r="AA1198" s="615"/>
      <c r="AB1198" s="615"/>
      <c r="AC1198" s="615"/>
      <c r="AF1198" s="615"/>
      <c r="AG1198" s="615"/>
      <c r="AH1198" s="615"/>
      <c r="AI1198" s="615"/>
    </row>
    <row r="1199" spans="1:35" s="616" customFormat="1">
      <c r="A1199" s="615"/>
      <c r="D1199" s="615"/>
      <c r="E1199" s="615"/>
      <c r="F1199" s="615"/>
      <c r="G1199" s="615"/>
      <c r="H1199" s="615"/>
      <c r="I1199" s="615"/>
      <c r="J1199" s="615"/>
      <c r="K1199" s="615"/>
      <c r="L1199" s="615"/>
      <c r="M1199" s="615"/>
      <c r="N1199" s="615"/>
      <c r="O1199" s="615"/>
      <c r="R1199" s="615"/>
      <c r="S1199" s="615"/>
      <c r="T1199" s="615"/>
      <c r="U1199" s="615"/>
      <c r="V1199" s="615"/>
      <c r="Y1199" s="615"/>
      <c r="Z1199" s="615"/>
      <c r="AA1199" s="615"/>
      <c r="AB1199" s="615"/>
      <c r="AC1199" s="615"/>
      <c r="AF1199" s="615"/>
      <c r="AG1199" s="615"/>
      <c r="AH1199" s="615"/>
      <c r="AI1199" s="615"/>
    </row>
    <row r="1200" spans="1:35" s="616" customFormat="1">
      <c r="A1200" s="615"/>
      <c r="D1200" s="615"/>
      <c r="E1200" s="615"/>
      <c r="F1200" s="615"/>
      <c r="G1200" s="615"/>
      <c r="H1200" s="615"/>
      <c r="I1200" s="615"/>
      <c r="J1200" s="615"/>
      <c r="K1200" s="615"/>
      <c r="L1200" s="615"/>
      <c r="M1200" s="615"/>
      <c r="N1200" s="615"/>
      <c r="O1200" s="615"/>
      <c r="R1200" s="615"/>
      <c r="S1200" s="615"/>
      <c r="T1200" s="615"/>
      <c r="U1200" s="615"/>
      <c r="V1200" s="615"/>
      <c r="Y1200" s="615"/>
      <c r="Z1200" s="615"/>
      <c r="AA1200" s="615"/>
      <c r="AB1200" s="615"/>
      <c r="AC1200" s="615"/>
      <c r="AF1200" s="615"/>
      <c r="AG1200" s="615"/>
      <c r="AH1200" s="615"/>
      <c r="AI1200" s="615"/>
    </row>
    <row r="1201" spans="1:35" s="616" customFormat="1">
      <c r="A1201" s="615"/>
      <c r="D1201" s="615"/>
      <c r="E1201" s="615"/>
      <c r="F1201" s="615"/>
      <c r="G1201" s="615"/>
      <c r="H1201" s="615"/>
      <c r="I1201" s="615"/>
      <c r="J1201" s="615"/>
      <c r="K1201" s="615"/>
      <c r="L1201" s="615"/>
      <c r="M1201" s="615"/>
      <c r="N1201" s="615"/>
      <c r="O1201" s="615"/>
      <c r="R1201" s="615"/>
      <c r="S1201" s="615"/>
      <c r="T1201" s="615"/>
      <c r="U1201" s="615"/>
      <c r="V1201" s="615"/>
      <c r="Y1201" s="615"/>
      <c r="Z1201" s="615"/>
      <c r="AA1201" s="615"/>
      <c r="AB1201" s="615"/>
      <c r="AC1201" s="615"/>
      <c r="AF1201" s="615"/>
      <c r="AG1201" s="615"/>
      <c r="AH1201" s="615"/>
      <c r="AI1201" s="615"/>
    </row>
    <row r="1202" spans="1:35" s="616" customFormat="1">
      <c r="A1202" s="615"/>
      <c r="D1202" s="615"/>
      <c r="E1202" s="615"/>
      <c r="F1202" s="615"/>
      <c r="G1202" s="615"/>
      <c r="H1202" s="615"/>
      <c r="I1202" s="615"/>
      <c r="J1202" s="615"/>
      <c r="K1202" s="615"/>
      <c r="L1202" s="615"/>
      <c r="M1202" s="615"/>
      <c r="N1202" s="615"/>
      <c r="O1202" s="615"/>
      <c r="R1202" s="615"/>
      <c r="S1202" s="615"/>
      <c r="T1202" s="615"/>
      <c r="U1202" s="615"/>
      <c r="V1202" s="615"/>
      <c r="Y1202" s="615"/>
      <c r="Z1202" s="615"/>
      <c r="AA1202" s="615"/>
      <c r="AB1202" s="615"/>
      <c r="AC1202" s="615"/>
      <c r="AF1202" s="615"/>
      <c r="AG1202" s="615"/>
      <c r="AH1202" s="615"/>
      <c r="AI1202" s="615"/>
    </row>
    <row r="1203" spans="1:35" s="616" customFormat="1">
      <c r="A1203" s="615"/>
      <c r="D1203" s="615"/>
      <c r="E1203" s="615"/>
      <c r="F1203" s="615"/>
      <c r="G1203" s="615"/>
      <c r="H1203" s="615"/>
      <c r="I1203" s="615"/>
      <c r="J1203" s="615"/>
      <c r="K1203" s="615"/>
      <c r="L1203" s="615"/>
      <c r="M1203" s="615"/>
      <c r="N1203" s="615"/>
      <c r="O1203" s="615"/>
      <c r="R1203" s="615"/>
      <c r="S1203" s="615"/>
      <c r="T1203" s="615"/>
      <c r="U1203" s="615"/>
      <c r="V1203" s="615"/>
      <c r="Y1203" s="615"/>
      <c r="Z1203" s="615"/>
      <c r="AA1203" s="615"/>
      <c r="AB1203" s="615"/>
      <c r="AC1203" s="615"/>
      <c r="AF1203" s="615"/>
      <c r="AG1203" s="615"/>
      <c r="AH1203" s="615"/>
      <c r="AI1203" s="615"/>
    </row>
    <row r="1204" spans="1:35" s="616" customFormat="1">
      <c r="A1204" s="615"/>
      <c r="D1204" s="615"/>
      <c r="E1204" s="615"/>
      <c r="F1204" s="615"/>
      <c r="G1204" s="615"/>
      <c r="H1204" s="615"/>
      <c r="I1204" s="615"/>
      <c r="J1204" s="615"/>
      <c r="K1204" s="615"/>
      <c r="L1204" s="615"/>
      <c r="M1204" s="615"/>
      <c r="N1204" s="615"/>
      <c r="O1204" s="615"/>
      <c r="R1204" s="615"/>
      <c r="S1204" s="615"/>
      <c r="T1204" s="615"/>
      <c r="U1204" s="615"/>
      <c r="V1204" s="615"/>
      <c r="Y1204" s="615"/>
      <c r="Z1204" s="615"/>
      <c r="AA1204" s="615"/>
      <c r="AB1204" s="615"/>
      <c r="AC1204" s="615"/>
      <c r="AF1204" s="615"/>
      <c r="AG1204" s="615"/>
      <c r="AH1204" s="615"/>
      <c r="AI1204" s="615"/>
    </row>
    <row r="1205" spans="1:35" s="616" customFormat="1">
      <c r="A1205" s="615"/>
      <c r="D1205" s="615"/>
      <c r="E1205" s="615"/>
      <c r="F1205" s="615"/>
      <c r="G1205" s="615"/>
      <c r="H1205" s="615"/>
      <c r="I1205" s="615"/>
      <c r="J1205" s="615"/>
      <c r="K1205" s="615"/>
      <c r="L1205" s="615"/>
      <c r="M1205" s="615"/>
      <c r="N1205" s="615"/>
      <c r="O1205" s="615"/>
      <c r="R1205" s="615"/>
      <c r="S1205" s="615"/>
      <c r="T1205" s="615"/>
      <c r="U1205" s="615"/>
      <c r="V1205" s="615"/>
      <c r="Y1205" s="615"/>
      <c r="Z1205" s="615"/>
      <c r="AA1205" s="615"/>
      <c r="AB1205" s="615"/>
      <c r="AC1205" s="615"/>
      <c r="AF1205" s="615"/>
      <c r="AG1205" s="615"/>
      <c r="AH1205" s="615"/>
      <c r="AI1205" s="615"/>
    </row>
    <row r="1206" spans="1:35" s="616" customFormat="1">
      <c r="A1206" s="615"/>
      <c r="D1206" s="615"/>
      <c r="E1206" s="615"/>
      <c r="F1206" s="615"/>
      <c r="G1206" s="615"/>
      <c r="H1206" s="615"/>
      <c r="I1206" s="615"/>
      <c r="J1206" s="615"/>
      <c r="K1206" s="615"/>
      <c r="L1206" s="615"/>
      <c r="M1206" s="615"/>
      <c r="N1206" s="615"/>
      <c r="O1206" s="615"/>
      <c r="R1206" s="615"/>
      <c r="S1206" s="615"/>
      <c r="T1206" s="615"/>
      <c r="U1206" s="615"/>
      <c r="V1206" s="615"/>
      <c r="Y1206" s="615"/>
      <c r="Z1206" s="615"/>
      <c r="AA1206" s="615"/>
      <c r="AB1206" s="615"/>
      <c r="AC1206" s="615"/>
      <c r="AF1206" s="615"/>
      <c r="AG1206" s="615"/>
      <c r="AH1206" s="615"/>
      <c r="AI1206" s="615"/>
    </row>
    <row r="1207" spans="1:35" s="616" customFormat="1">
      <c r="A1207" s="615"/>
      <c r="D1207" s="615"/>
      <c r="E1207" s="615"/>
      <c r="F1207" s="615"/>
      <c r="G1207" s="615"/>
      <c r="H1207" s="615"/>
      <c r="I1207" s="615"/>
      <c r="J1207" s="615"/>
      <c r="K1207" s="615"/>
      <c r="L1207" s="615"/>
      <c r="M1207" s="615"/>
      <c r="N1207" s="615"/>
      <c r="O1207" s="615"/>
      <c r="R1207" s="615"/>
      <c r="S1207" s="615"/>
      <c r="T1207" s="615"/>
      <c r="U1207" s="615"/>
      <c r="V1207" s="615"/>
      <c r="Y1207" s="615"/>
      <c r="Z1207" s="615"/>
      <c r="AA1207" s="615"/>
      <c r="AB1207" s="615"/>
      <c r="AC1207" s="615"/>
      <c r="AF1207" s="615"/>
      <c r="AG1207" s="615"/>
      <c r="AH1207" s="615"/>
      <c r="AI1207" s="615"/>
    </row>
    <row r="1208" spans="1:35" s="616" customFormat="1">
      <c r="A1208" s="615"/>
      <c r="D1208" s="615"/>
      <c r="E1208" s="615"/>
      <c r="F1208" s="615"/>
      <c r="G1208" s="615"/>
      <c r="H1208" s="615"/>
      <c r="I1208" s="615"/>
      <c r="J1208" s="615"/>
      <c r="K1208" s="615"/>
      <c r="L1208" s="615"/>
      <c r="M1208" s="615"/>
      <c r="N1208" s="615"/>
      <c r="O1208" s="615"/>
      <c r="R1208" s="615"/>
      <c r="S1208" s="615"/>
      <c r="T1208" s="615"/>
      <c r="U1208" s="615"/>
      <c r="V1208" s="615"/>
      <c r="Y1208" s="615"/>
      <c r="Z1208" s="615"/>
      <c r="AA1208" s="615"/>
      <c r="AB1208" s="615"/>
      <c r="AC1208" s="615"/>
      <c r="AF1208" s="615"/>
      <c r="AG1208" s="615"/>
      <c r="AH1208" s="615"/>
      <c r="AI1208" s="615"/>
    </row>
    <row r="1209" spans="1:35" s="616" customFormat="1">
      <c r="A1209" s="615"/>
      <c r="D1209" s="615"/>
      <c r="E1209" s="615"/>
      <c r="F1209" s="615"/>
      <c r="G1209" s="615"/>
      <c r="H1209" s="615"/>
      <c r="I1209" s="615"/>
      <c r="J1209" s="615"/>
      <c r="K1209" s="615"/>
      <c r="L1209" s="615"/>
      <c r="M1209" s="615"/>
      <c r="N1209" s="615"/>
      <c r="O1209" s="615"/>
      <c r="R1209" s="615"/>
      <c r="S1209" s="615"/>
      <c r="T1209" s="615"/>
      <c r="U1209" s="615"/>
      <c r="V1209" s="615"/>
      <c r="Y1209" s="615"/>
      <c r="Z1209" s="615"/>
      <c r="AA1209" s="615"/>
      <c r="AB1209" s="615"/>
      <c r="AC1209" s="615"/>
      <c r="AF1209" s="615"/>
      <c r="AG1209" s="615"/>
      <c r="AH1209" s="615"/>
      <c r="AI1209" s="615"/>
    </row>
    <row r="1210" spans="1:35" s="616" customFormat="1">
      <c r="A1210" s="615"/>
      <c r="D1210" s="615"/>
      <c r="E1210" s="615"/>
      <c r="F1210" s="615"/>
      <c r="G1210" s="615"/>
      <c r="H1210" s="615"/>
      <c r="I1210" s="615"/>
      <c r="J1210" s="615"/>
      <c r="K1210" s="615"/>
      <c r="L1210" s="615"/>
      <c r="M1210" s="615"/>
      <c r="N1210" s="615"/>
      <c r="O1210" s="615"/>
      <c r="R1210" s="615"/>
      <c r="S1210" s="615"/>
      <c r="T1210" s="615"/>
      <c r="U1210" s="615"/>
      <c r="V1210" s="615"/>
      <c r="Y1210" s="615"/>
      <c r="Z1210" s="615"/>
      <c r="AA1210" s="615"/>
      <c r="AB1210" s="615"/>
      <c r="AC1210" s="615"/>
      <c r="AF1210" s="615"/>
      <c r="AG1210" s="615"/>
      <c r="AH1210" s="615"/>
      <c r="AI1210" s="615"/>
    </row>
    <row r="1211" spans="1:35" s="616" customFormat="1">
      <c r="A1211" s="615"/>
      <c r="D1211" s="615"/>
      <c r="E1211" s="615"/>
      <c r="F1211" s="615"/>
      <c r="G1211" s="615"/>
      <c r="H1211" s="615"/>
      <c r="I1211" s="615"/>
      <c r="J1211" s="615"/>
      <c r="K1211" s="615"/>
      <c r="L1211" s="615"/>
      <c r="M1211" s="615"/>
      <c r="N1211" s="615"/>
      <c r="O1211" s="615"/>
      <c r="R1211" s="615"/>
      <c r="S1211" s="615"/>
      <c r="T1211" s="615"/>
      <c r="U1211" s="615"/>
      <c r="V1211" s="615"/>
      <c r="Y1211" s="615"/>
      <c r="Z1211" s="615"/>
      <c r="AA1211" s="615"/>
      <c r="AB1211" s="615"/>
      <c r="AC1211" s="615"/>
      <c r="AF1211" s="615"/>
      <c r="AG1211" s="615"/>
      <c r="AH1211" s="615"/>
      <c r="AI1211" s="615"/>
    </row>
    <row r="1212" spans="1:35" s="616" customFormat="1">
      <c r="A1212" s="615"/>
      <c r="D1212" s="615"/>
      <c r="E1212" s="615"/>
      <c r="F1212" s="615"/>
      <c r="G1212" s="615"/>
      <c r="H1212" s="615"/>
      <c r="I1212" s="615"/>
      <c r="J1212" s="615"/>
      <c r="K1212" s="615"/>
      <c r="L1212" s="615"/>
      <c r="M1212" s="615"/>
      <c r="N1212" s="615"/>
      <c r="O1212" s="615"/>
      <c r="R1212" s="615"/>
      <c r="S1212" s="615"/>
      <c r="T1212" s="615"/>
      <c r="U1212" s="615"/>
      <c r="V1212" s="615"/>
      <c r="Y1212" s="615"/>
      <c r="Z1212" s="615"/>
      <c r="AA1212" s="615"/>
      <c r="AB1212" s="615"/>
      <c r="AC1212" s="615"/>
      <c r="AF1212" s="615"/>
      <c r="AG1212" s="615"/>
      <c r="AH1212" s="615"/>
      <c r="AI1212" s="615"/>
    </row>
    <row r="1213" spans="1:35" s="616" customFormat="1">
      <c r="A1213" s="615"/>
      <c r="D1213" s="615"/>
      <c r="E1213" s="615"/>
      <c r="F1213" s="615"/>
      <c r="G1213" s="615"/>
      <c r="H1213" s="615"/>
      <c r="I1213" s="615"/>
      <c r="J1213" s="615"/>
      <c r="K1213" s="615"/>
      <c r="L1213" s="615"/>
      <c r="M1213" s="615"/>
      <c r="N1213" s="615"/>
      <c r="O1213" s="615"/>
      <c r="R1213" s="615"/>
      <c r="S1213" s="615"/>
      <c r="T1213" s="615"/>
      <c r="U1213" s="615"/>
      <c r="V1213" s="615"/>
      <c r="Y1213" s="615"/>
      <c r="Z1213" s="615"/>
      <c r="AA1213" s="615"/>
      <c r="AB1213" s="615"/>
      <c r="AC1213" s="615"/>
      <c r="AF1213" s="615"/>
      <c r="AG1213" s="615"/>
      <c r="AH1213" s="615"/>
      <c r="AI1213" s="615"/>
    </row>
    <row r="1214" spans="1:35" s="616" customFormat="1">
      <c r="A1214" s="615"/>
      <c r="D1214" s="615"/>
      <c r="E1214" s="615"/>
      <c r="F1214" s="615"/>
      <c r="G1214" s="615"/>
      <c r="H1214" s="615"/>
      <c r="I1214" s="615"/>
      <c r="J1214" s="615"/>
      <c r="K1214" s="615"/>
      <c r="L1214" s="615"/>
      <c r="M1214" s="615"/>
      <c r="N1214" s="615"/>
      <c r="O1214" s="615"/>
      <c r="R1214" s="615"/>
      <c r="S1214" s="615"/>
      <c r="T1214" s="615"/>
      <c r="U1214" s="615"/>
      <c r="V1214" s="615"/>
      <c r="Y1214" s="615"/>
      <c r="Z1214" s="615"/>
      <c r="AA1214" s="615"/>
      <c r="AB1214" s="615"/>
      <c r="AC1214" s="615"/>
      <c r="AF1214" s="615"/>
      <c r="AG1214" s="615"/>
      <c r="AH1214" s="615"/>
      <c r="AI1214" s="615"/>
    </row>
    <row r="1215" spans="1:35" s="616" customFormat="1">
      <c r="A1215" s="615"/>
      <c r="D1215" s="615"/>
      <c r="E1215" s="615"/>
      <c r="F1215" s="615"/>
      <c r="G1215" s="615"/>
      <c r="H1215" s="615"/>
      <c r="I1215" s="615"/>
      <c r="J1215" s="615"/>
      <c r="K1215" s="615"/>
      <c r="L1215" s="615"/>
      <c r="M1215" s="615"/>
      <c r="N1215" s="615"/>
      <c r="O1215" s="615"/>
      <c r="R1215" s="615"/>
      <c r="S1215" s="615"/>
      <c r="T1215" s="615"/>
      <c r="U1215" s="615"/>
      <c r="V1215" s="615"/>
      <c r="Y1215" s="615"/>
      <c r="Z1215" s="615"/>
      <c r="AA1215" s="615"/>
      <c r="AB1215" s="615"/>
      <c r="AC1215" s="615"/>
      <c r="AF1215" s="615"/>
      <c r="AG1215" s="615"/>
      <c r="AH1215" s="615"/>
      <c r="AI1215" s="615"/>
    </row>
    <row r="1216" spans="1:35" s="616" customFormat="1">
      <c r="A1216" s="615"/>
      <c r="D1216" s="615"/>
      <c r="E1216" s="615"/>
      <c r="F1216" s="615"/>
      <c r="G1216" s="615"/>
      <c r="H1216" s="615"/>
      <c r="I1216" s="615"/>
      <c r="J1216" s="615"/>
      <c r="K1216" s="615"/>
      <c r="L1216" s="615"/>
      <c r="M1216" s="615"/>
      <c r="N1216" s="615"/>
      <c r="O1216" s="615"/>
      <c r="R1216" s="615"/>
      <c r="S1216" s="615"/>
      <c r="T1216" s="615"/>
      <c r="U1216" s="615"/>
      <c r="V1216" s="615"/>
      <c r="Y1216" s="615"/>
      <c r="Z1216" s="615"/>
      <c r="AA1216" s="615"/>
      <c r="AB1216" s="615"/>
      <c r="AC1216" s="615"/>
      <c r="AF1216" s="615"/>
      <c r="AG1216" s="615"/>
      <c r="AH1216" s="615"/>
      <c r="AI1216" s="615"/>
    </row>
    <row r="1217" spans="1:35" s="616" customFormat="1">
      <c r="A1217" s="615"/>
      <c r="D1217" s="615"/>
      <c r="E1217" s="615"/>
      <c r="F1217" s="615"/>
      <c r="G1217" s="615"/>
      <c r="H1217" s="615"/>
      <c r="I1217" s="615"/>
      <c r="J1217" s="615"/>
      <c r="K1217" s="615"/>
      <c r="L1217" s="615"/>
      <c r="M1217" s="615"/>
      <c r="N1217" s="615"/>
      <c r="O1217" s="615"/>
      <c r="R1217" s="615"/>
      <c r="S1217" s="615"/>
      <c r="T1217" s="615"/>
      <c r="U1217" s="615"/>
      <c r="V1217" s="615"/>
      <c r="Y1217" s="615"/>
      <c r="Z1217" s="615"/>
      <c r="AA1217" s="615"/>
      <c r="AB1217" s="615"/>
      <c r="AC1217" s="615"/>
      <c r="AF1217" s="615"/>
      <c r="AG1217" s="615"/>
      <c r="AH1217" s="615"/>
      <c r="AI1217" s="615"/>
    </row>
    <row r="1218" spans="1:35" s="616" customFormat="1">
      <c r="A1218" s="615"/>
      <c r="D1218" s="615"/>
      <c r="E1218" s="615"/>
      <c r="F1218" s="615"/>
      <c r="G1218" s="615"/>
      <c r="H1218" s="615"/>
      <c r="I1218" s="615"/>
      <c r="J1218" s="615"/>
      <c r="K1218" s="615"/>
      <c r="L1218" s="615"/>
      <c r="M1218" s="615"/>
      <c r="N1218" s="615"/>
      <c r="O1218" s="615"/>
      <c r="R1218" s="615"/>
      <c r="S1218" s="615"/>
      <c r="T1218" s="615"/>
      <c r="U1218" s="615"/>
      <c r="V1218" s="615"/>
      <c r="Y1218" s="615"/>
      <c r="Z1218" s="615"/>
      <c r="AA1218" s="615"/>
      <c r="AB1218" s="615"/>
      <c r="AC1218" s="615"/>
      <c r="AF1218" s="615"/>
      <c r="AG1218" s="615"/>
      <c r="AH1218" s="615"/>
      <c r="AI1218" s="615"/>
    </row>
    <row r="1219" spans="1:35" s="616" customFormat="1">
      <c r="A1219" s="615"/>
      <c r="D1219" s="615"/>
      <c r="E1219" s="615"/>
      <c r="F1219" s="615"/>
      <c r="G1219" s="615"/>
      <c r="H1219" s="615"/>
      <c r="I1219" s="615"/>
      <c r="J1219" s="615"/>
      <c r="K1219" s="615"/>
      <c r="L1219" s="615"/>
      <c r="M1219" s="615"/>
      <c r="N1219" s="615"/>
      <c r="O1219" s="615"/>
      <c r="R1219" s="615"/>
      <c r="S1219" s="615"/>
      <c r="T1219" s="615"/>
      <c r="U1219" s="615"/>
      <c r="V1219" s="615"/>
      <c r="Y1219" s="615"/>
      <c r="Z1219" s="615"/>
      <c r="AA1219" s="615"/>
      <c r="AB1219" s="615"/>
      <c r="AC1219" s="615"/>
      <c r="AF1219" s="615"/>
      <c r="AG1219" s="615"/>
      <c r="AH1219" s="615"/>
      <c r="AI1219" s="615"/>
    </row>
    <row r="1220" spans="1:35" s="616" customFormat="1">
      <c r="A1220" s="615"/>
      <c r="D1220" s="615"/>
      <c r="E1220" s="615"/>
      <c r="F1220" s="615"/>
      <c r="G1220" s="615"/>
      <c r="H1220" s="615"/>
      <c r="I1220" s="615"/>
      <c r="J1220" s="615"/>
      <c r="K1220" s="615"/>
      <c r="L1220" s="615"/>
      <c r="M1220" s="615"/>
      <c r="N1220" s="615"/>
      <c r="O1220" s="615"/>
      <c r="R1220" s="615"/>
      <c r="S1220" s="615"/>
      <c r="T1220" s="615"/>
      <c r="U1220" s="615"/>
      <c r="V1220" s="615"/>
      <c r="Y1220" s="615"/>
      <c r="Z1220" s="615"/>
      <c r="AA1220" s="615"/>
      <c r="AB1220" s="615"/>
      <c r="AC1220" s="615"/>
      <c r="AF1220" s="615"/>
      <c r="AG1220" s="615"/>
      <c r="AH1220" s="615"/>
      <c r="AI1220" s="615"/>
    </row>
    <row r="1221" spans="1:35" s="616" customFormat="1">
      <c r="A1221" s="615"/>
      <c r="D1221" s="615"/>
      <c r="E1221" s="615"/>
      <c r="F1221" s="615"/>
      <c r="G1221" s="615"/>
      <c r="H1221" s="615"/>
      <c r="I1221" s="615"/>
      <c r="J1221" s="615"/>
      <c r="K1221" s="615"/>
      <c r="L1221" s="615"/>
      <c r="M1221" s="615"/>
      <c r="N1221" s="615"/>
      <c r="O1221" s="615"/>
      <c r="R1221" s="615"/>
      <c r="S1221" s="615"/>
      <c r="T1221" s="615"/>
      <c r="U1221" s="615"/>
      <c r="V1221" s="615"/>
      <c r="Y1221" s="615"/>
      <c r="Z1221" s="615"/>
      <c r="AA1221" s="615"/>
      <c r="AB1221" s="615"/>
      <c r="AC1221" s="615"/>
      <c r="AF1221" s="615"/>
      <c r="AG1221" s="615"/>
      <c r="AH1221" s="615"/>
      <c r="AI1221" s="615"/>
    </row>
    <row r="1222" spans="1:35" s="616" customFormat="1">
      <c r="A1222" s="615"/>
      <c r="D1222" s="615"/>
      <c r="E1222" s="615"/>
      <c r="F1222" s="615"/>
      <c r="G1222" s="615"/>
      <c r="H1222" s="615"/>
      <c r="I1222" s="615"/>
      <c r="J1222" s="615"/>
      <c r="K1222" s="615"/>
      <c r="L1222" s="615"/>
      <c r="M1222" s="615"/>
      <c r="N1222" s="615"/>
      <c r="O1222" s="615"/>
      <c r="R1222" s="615"/>
      <c r="S1222" s="615"/>
      <c r="T1222" s="615"/>
      <c r="U1222" s="615"/>
      <c r="V1222" s="615"/>
      <c r="Y1222" s="615"/>
      <c r="Z1222" s="615"/>
      <c r="AA1222" s="615"/>
      <c r="AB1222" s="615"/>
      <c r="AC1222" s="615"/>
      <c r="AF1222" s="615"/>
      <c r="AG1222" s="615"/>
      <c r="AH1222" s="615"/>
      <c r="AI1222" s="615"/>
    </row>
    <row r="1223" spans="1:35" s="616" customFormat="1">
      <c r="A1223" s="615"/>
      <c r="D1223" s="615"/>
      <c r="E1223" s="615"/>
      <c r="F1223" s="615"/>
      <c r="G1223" s="615"/>
      <c r="H1223" s="615"/>
      <c r="I1223" s="615"/>
      <c r="J1223" s="615"/>
      <c r="K1223" s="615"/>
      <c r="L1223" s="615"/>
      <c r="M1223" s="615"/>
      <c r="N1223" s="615"/>
      <c r="O1223" s="615"/>
      <c r="R1223" s="615"/>
      <c r="S1223" s="615"/>
      <c r="T1223" s="615"/>
      <c r="U1223" s="615"/>
      <c r="V1223" s="615"/>
      <c r="Y1223" s="615"/>
      <c r="Z1223" s="615"/>
      <c r="AA1223" s="615"/>
      <c r="AB1223" s="615"/>
      <c r="AC1223" s="615"/>
      <c r="AF1223" s="615"/>
      <c r="AG1223" s="615"/>
      <c r="AH1223" s="615"/>
      <c r="AI1223" s="615"/>
    </row>
    <row r="1224" spans="1:35" s="616" customFormat="1">
      <c r="A1224" s="615"/>
      <c r="D1224" s="615"/>
      <c r="E1224" s="615"/>
      <c r="F1224" s="615"/>
      <c r="G1224" s="615"/>
      <c r="H1224" s="615"/>
      <c r="I1224" s="615"/>
      <c r="J1224" s="615"/>
      <c r="K1224" s="615"/>
      <c r="L1224" s="615"/>
      <c r="M1224" s="615"/>
      <c r="N1224" s="615"/>
      <c r="O1224" s="615"/>
      <c r="R1224" s="615"/>
      <c r="S1224" s="615"/>
      <c r="T1224" s="615"/>
      <c r="U1224" s="615"/>
      <c r="V1224" s="615"/>
      <c r="Y1224" s="615"/>
      <c r="Z1224" s="615"/>
      <c r="AA1224" s="615"/>
      <c r="AB1224" s="615"/>
      <c r="AC1224" s="615"/>
      <c r="AF1224" s="615"/>
      <c r="AG1224" s="615"/>
      <c r="AH1224" s="615"/>
      <c r="AI1224" s="615"/>
    </row>
    <row r="1225" spans="1:35" s="616" customFormat="1">
      <c r="A1225" s="615"/>
      <c r="D1225" s="615"/>
      <c r="E1225" s="615"/>
      <c r="F1225" s="615"/>
      <c r="G1225" s="615"/>
      <c r="H1225" s="615"/>
      <c r="I1225" s="615"/>
      <c r="J1225" s="615"/>
      <c r="K1225" s="615"/>
      <c r="L1225" s="615"/>
      <c r="M1225" s="615"/>
      <c r="N1225" s="615"/>
      <c r="O1225" s="615"/>
      <c r="R1225" s="615"/>
      <c r="S1225" s="615"/>
      <c r="T1225" s="615"/>
      <c r="U1225" s="615"/>
      <c r="V1225" s="615"/>
      <c r="Y1225" s="615"/>
      <c r="Z1225" s="615"/>
      <c r="AA1225" s="615"/>
      <c r="AB1225" s="615"/>
      <c r="AC1225" s="615"/>
      <c r="AF1225" s="615"/>
      <c r="AG1225" s="615"/>
      <c r="AH1225" s="615"/>
      <c r="AI1225" s="615"/>
    </row>
    <row r="1226" spans="1:35" s="616" customFormat="1">
      <c r="A1226" s="615"/>
      <c r="D1226" s="615"/>
      <c r="E1226" s="615"/>
      <c r="F1226" s="615"/>
      <c r="G1226" s="615"/>
      <c r="H1226" s="615"/>
      <c r="I1226" s="615"/>
      <c r="J1226" s="615"/>
      <c r="K1226" s="615"/>
      <c r="L1226" s="615"/>
      <c r="M1226" s="615"/>
      <c r="N1226" s="615"/>
      <c r="O1226" s="615"/>
      <c r="R1226" s="615"/>
      <c r="S1226" s="615"/>
      <c r="T1226" s="615"/>
      <c r="U1226" s="615"/>
      <c r="V1226" s="615"/>
      <c r="Y1226" s="615"/>
      <c r="Z1226" s="615"/>
      <c r="AA1226" s="615"/>
      <c r="AB1226" s="615"/>
      <c r="AC1226" s="615"/>
      <c r="AF1226" s="615"/>
      <c r="AG1226" s="615"/>
      <c r="AH1226" s="615"/>
      <c r="AI1226" s="615"/>
    </row>
    <row r="1227" spans="1:35" s="616" customFormat="1">
      <c r="A1227" s="615"/>
      <c r="D1227" s="615"/>
      <c r="E1227" s="615"/>
      <c r="F1227" s="615"/>
      <c r="G1227" s="615"/>
      <c r="H1227" s="615"/>
      <c r="I1227" s="615"/>
      <c r="J1227" s="615"/>
      <c r="K1227" s="615"/>
      <c r="L1227" s="615"/>
      <c r="M1227" s="615"/>
      <c r="N1227" s="615"/>
      <c r="O1227" s="615"/>
      <c r="R1227" s="615"/>
      <c r="S1227" s="615"/>
      <c r="T1227" s="615"/>
      <c r="U1227" s="615"/>
      <c r="V1227" s="615"/>
      <c r="Y1227" s="615"/>
      <c r="Z1227" s="615"/>
      <c r="AA1227" s="615"/>
      <c r="AB1227" s="615"/>
      <c r="AC1227" s="615"/>
      <c r="AF1227" s="615"/>
      <c r="AG1227" s="615"/>
      <c r="AH1227" s="615"/>
      <c r="AI1227" s="615"/>
    </row>
    <row r="1228" spans="1:35" s="616" customFormat="1">
      <c r="A1228" s="615"/>
      <c r="D1228" s="615"/>
      <c r="E1228" s="615"/>
      <c r="F1228" s="615"/>
      <c r="G1228" s="615"/>
      <c r="H1228" s="615"/>
      <c r="I1228" s="615"/>
      <c r="J1228" s="615"/>
      <c r="K1228" s="615"/>
      <c r="L1228" s="615"/>
      <c r="M1228" s="615"/>
      <c r="N1228" s="615"/>
      <c r="O1228" s="615"/>
      <c r="R1228" s="615"/>
      <c r="S1228" s="615"/>
      <c r="T1228" s="615"/>
      <c r="U1228" s="615"/>
      <c r="V1228" s="615"/>
      <c r="Y1228" s="615"/>
      <c r="Z1228" s="615"/>
      <c r="AA1228" s="615"/>
      <c r="AB1228" s="615"/>
      <c r="AC1228" s="615"/>
      <c r="AF1228" s="615"/>
      <c r="AG1228" s="615"/>
      <c r="AH1228" s="615"/>
      <c r="AI1228" s="615"/>
    </row>
    <row r="1229" spans="1:35" s="616" customFormat="1">
      <c r="A1229" s="615"/>
      <c r="D1229" s="615"/>
      <c r="E1229" s="615"/>
      <c r="F1229" s="615"/>
      <c r="G1229" s="615"/>
      <c r="H1229" s="615"/>
      <c r="I1229" s="615"/>
      <c r="J1229" s="615"/>
      <c r="K1229" s="615"/>
      <c r="L1229" s="615"/>
      <c r="M1229" s="615"/>
      <c r="N1229" s="615"/>
      <c r="O1229" s="615"/>
      <c r="R1229" s="615"/>
      <c r="S1229" s="615"/>
      <c r="T1229" s="615"/>
      <c r="U1229" s="615"/>
      <c r="V1229" s="615"/>
      <c r="Y1229" s="615"/>
      <c r="Z1229" s="615"/>
      <c r="AA1229" s="615"/>
      <c r="AB1229" s="615"/>
      <c r="AC1229" s="615"/>
      <c r="AF1229" s="615"/>
      <c r="AG1229" s="615"/>
      <c r="AH1229" s="615"/>
      <c r="AI1229" s="615"/>
    </row>
    <row r="1230" spans="1:35" s="616" customFormat="1">
      <c r="A1230" s="615"/>
      <c r="D1230" s="615"/>
      <c r="E1230" s="615"/>
      <c r="F1230" s="615"/>
      <c r="G1230" s="615"/>
      <c r="H1230" s="615"/>
      <c r="I1230" s="615"/>
      <c r="J1230" s="615"/>
      <c r="K1230" s="615"/>
      <c r="L1230" s="615"/>
      <c r="M1230" s="615"/>
      <c r="N1230" s="615"/>
      <c r="O1230" s="615"/>
      <c r="R1230" s="615"/>
      <c r="S1230" s="615"/>
      <c r="T1230" s="615"/>
      <c r="U1230" s="615"/>
      <c r="V1230" s="615"/>
      <c r="Y1230" s="615"/>
      <c r="Z1230" s="615"/>
      <c r="AA1230" s="615"/>
      <c r="AB1230" s="615"/>
      <c r="AC1230" s="615"/>
      <c r="AF1230" s="615"/>
      <c r="AG1230" s="615"/>
      <c r="AH1230" s="615"/>
      <c r="AI1230" s="615"/>
    </row>
    <row r="1231" spans="1:35" s="616" customFormat="1">
      <c r="A1231" s="615"/>
      <c r="D1231" s="615"/>
      <c r="E1231" s="615"/>
      <c r="F1231" s="615"/>
      <c r="G1231" s="615"/>
      <c r="H1231" s="615"/>
      <c r="I1231" s="615"/>
      <c r="J1231" s="615"/>
      <c r="K1231" s="615"/>
      <c r="L1231" s="615"/>
      <c r="M1231" s="615"/>
      <c r="N1231" s="615"/>
      <c r="O1231" s="615"/>
      <c r="R1231" s="615"/>
      <c r="S1231" s="615"/>
      <c r="T1231" s="615"/>
      <c r="U1231" s="615"/>
      <c r="V1231" s="615"/>
      <c r="Y1231" s="615"/>
      <c r="Z1231" s="615"/>
      <c r="AA1231" s="615"/>
      <c r="AB1231" s="615"/>
      <c r="AC1231" s="615"/>
      <c r="AF1231" s="615"/>
      <c r="AG1231" s="615"/>
      <c r="AH1231" s="615"/>
      <c r="AI1231" s="615"/>
    </row>
    <row r="1232" spans="1:35" s="616" customFormat="1">
      <c r="A1232" s="615"/>
      <c r="D1232" s="615"/>
      <c r="E1232" s="615"/>
      <c r="F1232" s="615"/>
      <c r="G1232" s="615"/>
      <c r="H1232" s="615"/>
      <c r="I1232" s="615"/>
      <c r="J1232" s="615"/>
      <c r="K1232" s="615"/>
      <c r="L1232" s="615"/>
      <c r="M1232" s="615"/>
      <c r="N1232" s="615"/>
      <c r="O1232" s="615"/>
      <c r="R1232" s="615"/>
      <c r="S1232" s="615"/>
      <c r="T1232" s="615"/>
      <c r="U1232" s="615"/>
      <c r="V1232" s="615"/>
      <c r="Y1232" s="615"/>
      <c r="Z1232" s="615"/>
      <c r="AA1232" s="615"/>
      <c r="AB1232" s="615"/>
      <c r="AC1232" s="615"/>
      <c r="AF1232" s="615"/>
      <c r="AG1232" s="615"/>
      <c r="AH1232" s="615"/>
      <c r="AI1232" s="615"/>
    </row>
    <row r="1233" spans="1:35" s="616" customFormat="1">
      <c r="A1233" s="615"/>
      <c r="D1233" s="615"/>
      <c r="E1233" s="615"/>
      <c r="F1233" s="615"/>
      <c r="G1233" s="615"/>
      <c r="H1233" s="615"/>
      <c r="I1233" s="615"/>
      <c r="J1233" s="615"/>
      <c r="K1233" s="615"/>
      <c r="L1233" s="615"/>
      <c r="M1233" s="615"/>
      <c r="N1233" s="615"/>
      <c r="O1233" s="615"/>
      <c r="R1233" s="615"/>
      <c r="S1233" s="615"/>
      <c r="T1233" s="615"/>
      <c r="U1233" s="615"/>
      <c r="V1233" s="615"/>
      <c r="Y1233" s="615"/>
      <c r="Z1233" s="615"/>
      <c r="AA1233" s="615"/>
      <c r="AB1233" s="615"/>
      <c r="AC1233" s="615"/>
      <c r="AF1233" s="615"/>
      <c r="AG1233" s="615"/>
      <c r="AH1233" s="615"/>
      <c r="AI1233" s="615"/>
    </row>
    <row r="1234" spans="1:35" s="616" customFormat="1">
      <c r="A1234" s="615"/>
      <c r="D1234" s="615"/>
      <c r="E1234" s="615"/>
      <c r="F1234" s="615"/>
      <c r="G1234" s="615"/>
      <c r="H1234" s="615"/>
      <c r="I1234" s="615"/>
      <c r="J1234" s="615"/>
      <c r="K1234" s="615"/>
      <c r="L1234" s="615"/>
      <c r="M1234" s="615"/>
      <c r="N1234" s="615"/>
      <c r="O1234" s="615"/>
      <c r="R1234" s="615"/>
      <c r="S1234" s="615"/>
      <c r="T1234" s="615"/>
      <c r="U1234" s="615"/>
      <c r="V1234" s="615"/>
      <c r="Y1234" s="615"/>
      <c r="Z1234" s="615"/>
      <c r="AA1234" s="615"/>
      <c r="AB1234" s="615"/>
      <c r="AC1234" s="615"/>
      <c r="AF1234" s="615"/>
      <c r="AG1234" s="615"/>
      <c r="AH1234" s="615"/>
      <c r="AI1234" s="615"/>
    </row>
    <row r="1235" spans="1:35" s="616" customFormat="1">
      <c r="A1235" s="615"/>
      <c r="D1235" s="615"/>
      <c r="E1235" s="615"/>
      <c r="F1235" s="615"/>
      <c r="G1235" s="615"/>
      <c r="H1235" s="615"/>
      <c r="I1235" s="615"/>
      <c r="J1235" s="615"/>
      <c r="K1235" s="615"/>
      <c r="L1235" s="615"/>
      <c r="M1235" s="615"/>
      <c r="N1235" s="615"/>
      <c r="O1235" s="615"/>
      <c r="R1235" s="615"/>
      <c r="S1235" s="615"/>
      <c r="T1235" s="615"/>
      <c r="U1235" s="615"/>
      <c r="V1235" s="615"/>
      <c r="Y1235" s="615"/>
      <c r="Z1235" s="615"/>
      <c r="AA1235" s="615"/>
      <c r="AB1235" s="615"/>
      <c r="AC1235" s="615"/>
      <c r="AF1235" s="615"/>
      <c r="AG1235" s="615"/>
      <c r="AH1235" s="615"/>
      <c r="AI1235" s="615"/>
    </row>
    <row r="1236" spans="1:35" s="616" customFormat="1">
      <c r="A1236" s="615"/>
      <c r="D1236" s="615"/>
      <c r="E1236" s="615"/>
      <c r="F1236" s="615"/>
      <c r="G1236" s="615"/>
      <c r="H1236" s="615"/>
      <c r="I1236" s="615"/>
      <c r="J1236" s="615"/>
      <c r="K1236" s="615"/>
      <c r="L1236" s="615"/>
      <c r="M1236" s="615"/>
      <c r="N1236" s="615"/>
      <c r="O1236" s="615"/>
      <c r="R1236" s="615"/>
      <c r="S1236" s="615"/>
      <c r="T1236" s="615"/>
      <c r="U1236" s="615"/>
      <c r="V1236" s="615"/>
      <c r="Y1236" s="615"/>
      <c r="Z1236" s="615"/>
      <c r="AA1236" s="615"/>
      <c r="AB1236" s="615"/>
      <c r="AC1236" s="615"/>
      <c r="AF1236" s="615"/>
      <c r="AG1236" s="615"/>
      <c r="AH1236" s="615"/>
      <c r="AI1236" s="615"/>
    </row>
    <row r="1237" spans="1:35" s="616" customFormat="1">
      <c r="A1237" s="615"/>
      <c r="D1237" s="615"/>
      <c r="E1237" s="615"/>
      <c r="F1237" s="615"/>
      <c r="G1237" s="615"/>
      <c r="H1237" s="615"/>
      <c r="I1237" s="615"/>
      <c r="J1237" s="615"/>
      <c r="K1237" s="615"/>
      <c r="L1237" s="615"/>
      <c r="M1237" s="615"/>
      <c r="N1237" s="615"/>
      <c r="O1237" s="615"/>
      <c r="R1237" s="615"/>
      <c r="S1237" s="615"/>
      <c r="T1237" s="615"/>
      <c r="U1237" s="615"/>
      <c r="V1237" s="615"/>
      <c r="Y1237" s="615"/>
      <c r="Z1237" s="615"/>
      <c r="AA1237" s="615"/>
      <c r="AB1237" s="615"/>
      <c r="AC1237" s="615"/>
      <c r="AF1237" s="615"/>
      <c r="AG1237" s="615"/>
      <c r="AH1237" s="615"/>
      <c r="AI1237" s="615"/>
    </row>
    <row r="1238" spans="1:35" s="616" customFormat="1">
      <c r="A1238" s="615"/>
      <c r="D1238" s="615"/>
      <c r="E1238" s="615"/>
      <c r="F1238" s="615"/>
      <c r="G1238" s="615"/>
      <c r="H1238" s="615"/>
      <c r="I1238" s="615"/>
      <c r="J1238" s="615"/>
      <c r="K1238" s="615"/>
      <c r="L1238" s="615"/>
      <c r="M1238" s="615"/>
      <c r="N1238" s="615"/>
      <c r="O1238" s="615"/>
      <c r="R1238" s="615"/>
      <c r="S1238" s="615"/>
      <c r="T1238" s="615"/>
      <c r="U1238" s="615"/>
      <c r="V1238" s="615"/>
      <c r="Y1238" s="615"/>
      <c r="Z1238" s="615"/>
      <c r="AA1238" s="615"/>
      <c r="AB1238" s="615"/>
      <c r="AC1238" s="615"/>
      <c r="AF1238" s="615"/>
      <c r="AG1238" s="615"/>
      <c r="AH1238" s="615"/>
      <c r="AI1238" s="615"/>
    </row>
    <row r="1239" spans="1:35" s="616" customFormat="1">
      <c r="A1239" s="615"/>
      <c r="D1239" s="615"/>
      <c r="E1239" s="615"/>
      <c r="F1239" s="615"/>
      <c r="G1239" s="615"/>
      <c r="H1239" s="615"/>
      <c r="I1239" s="615"/>
      <c r="J1239" s="615"/>
      <c r="K1239" s="615"/>
      <c r="L1239" s="615"/>
      <c r="M1239" s="615"/>
      <c r="N1239" s="615"/>
      <c r="O1239" s="615"/>
      <c r="R1239" s="615"/>
      <c r="S1239" s="615"/>
      <c r="T1239" s="615"/>
      <c r="U1239" s="615"/>
      <c r="V1239" s="615"/>
      <c r="Y1239" s="615"/>
      <c r="Z1239" s="615"/>
      <c r="AA1239" s="615"/>
      <c r="AB1239" s="615"/>
      <c r="AC1239" s="615"/>
      <c r="AF1239" s="615"/>
      <c r="AG1239" s="615"/>
      <c r="AH1239" s="615"/>
      <c r="AI1239" s="615"/>
    </row>
    <row r="1240" spans="1:35" s="616" customFormat="1">
      <c r="A1240" s="615"/>
      <c r="D1240" s="615"/>
      <c r="E1240" s="615"/>
      <c r="F1240" s="615"/>
      <c r="G1240" s="615"/>
      <c r="H1240" s="615"/>
      <c r="I1240" s="615"/>
      <c r="J1240" s="615"/>
      <c r="K1240" s="615"/>
      <c r="L1240" s="615"/>
      <c r="M1240" s="615"/>
      <c r="N1240" s="615"/>
      <c r="O1240" s="615"/>
      <c r="R1240" s="615"/>
      <c r="S1240" s="615"/>
      <c r="T1240" s="615"/>
      <c r="U1240" s="615"/>
      <c r="V1240" s="615"/>
      <c r="Y1240" s="615"/>
      <c r="Z1240" s="615"/>
      <c r="AA1240" s="615"/>
      <c r="AB1240" s="615"/>
      <c r="AC1240" s="615"/>
      <c r="AF1240" s="615"/>
      <c r="AG1240" s="615"/>
      <c r="AH1240" s="615"/>
      <c r="AI1240" s="615"/>
    </row>
    <row r="1241" spans="1:35" s="616" customFormat="1">
      <c r="A1241" s="615"/>
      <c r="D1241" s="615"/>
      <c r="E1241" s="615"/>
      <c r="F1241" s="615"/>
      <c r="G1241" s="615"/>
      <c r="H1241" s="615"/>
      <c r="I1241" s="615"/>
      <c r="J1241" s="615"/>
      <c r="K1241" s="615"/>
      <c r="L1241" s="615"/>
      <c r="M1241" s="615"/>
      <c r="N1241" s="615"/>
      <c r="O1241" s="615"/>
      <c r="R1241" s="615"/>
      <c r="S1241" s="615"/>
      <c r="T1241" s="615"/>
      <c r="U1241" s="615"/>
      <c r="V1241" s="615"/>
      <c r="Y1241" s="615"/>
      <c r="Z1241" s="615"/>
      <c r="AA1241" s="615"/>
      <c r="AB1241" s="615"/>
      <c r="AC1241" s="615"/>
      <c r="AF1241" s="615"/>
      <c r="AG1241" s="615"/>
      <c r="AH1241" s="615"/>
      <c r="AI1241" s="615"/>
    </row>
    <row r="1242" spans="1:35" s="616" customFormat="1">
      <c r="A1242" s="615"/>
      <c r="D1242" s="615"/>
      <c r="E1242" s="615"/>
      <c r="F1242" s="615"/>
      <c r="G1242" s="615"/>
      <c r="H1242" s="615"/>
      <c r="I1242" s="615"/>
      <c r="J1242" s="615"/>
      <c r="K1242" s="615"/>
      <c r="L1242" s="615"/>
      <c r="M1242" s="615"/>
      <c r="N1242" s="615"/>
      <c r="O1242" s="615"/>
      <c r="R1242" s="615"/>
      <c r="S1242" s="615"/>
      <c r="T1242" s="615"/>
      <c r="U1242" s="615"/>
      <c r="V1242" s="615"/>
      <c r="Y1242" s="615"/>
      <c r="Z1242" s="615"/>
      <c r="AA1242" s="615"/>
      <c r="AB1242" s="615"/>
      <c r="AC1242" s="615"/>
      <c r="AF1242" s="615"/>
      <c r="AG1242" s="615"/>
      <c r="AH1242" s="615"/>
      <c r="AI1242" s="615"/>
    </row>
    <row r="1243" spans="1:35" s="616" customFormat="1">
      <c r="A1243" s="615"/>
      <c r="D1243" s="615"/>
      <c r="E1243" s="615"/>
      <c r="F1243" s="615"/>
      <c r="G1243" s="615"/>
      <c r="H1243" s="615"/>
      <c r="I1243" s="615"/>
      <c r="J1243" s="615"/>
      <c r="K1243" s="615"/>
      <c r="L1243" s="615"/>
      <c r="M1243" s="615"/>
      <c r="N1243" s="615"/>
      <c r="O1243" s="615"/>
      <c r="R1243" s="615"/>
      <c r="S1243" s="615"/>
      <c r="T1243" s="615"/>
      <c r="U1243" s="615"/>
      <c r="V1243" s="615"/>
      <c r="Y1243" s="615"/>
      <c r="Z1243" s="615"/>
      <c r="AA1243" s="615"/>
      <c r="AB1243" s="615"/>
      <c r="AC1243" s="615"/>
      <c r="AF1243" s="615"/>
      <c r="AG1243" s="615"/>
      <c r="AH1243" s="615"/>
      <c r="AI1243" s="615"/>
    </row>
    <row r="1244" spans="1:35" s="616" customFormat="1">
      <c r="A1244" s="615"/>
      <c r="D1244" s="615"/>
      <c r="E1244" s="615"/>
      <c r="F1244" s="615"/>
      <c r="G1244" s="615"/>
      <c r="H1244" s="615"/>
      <c r="I1244" s="615"/>
      <c r="J1244" s="615"/>
      <c r="K1244" s="615"/>
      <c r="L1244" s="615"/>
      <c r="M1244" s="615"/>
      <c r="N1244" s="615"/>
      <c r="O1244" s="615"/>
      <c r="R1244" s="615"/>
      <c r="S1244" s="615"/>
      <c r="T1244" s="615"/>
      <c r="U1244" s="615"/>
      <c r="V1244" s="615"/>
      <c r="Y1244" s="615"/>
      <c r="Z1244" s="615"/>
      <c r="AA1244" s="615"/>
      <c r="AB1244" s="615"/>
      <c r="AC1244" s="615"/>
      <c r="AF1244" s="615"/>
      <c r="AG1244" s="615"/>
      <c r="AH1244" s="615"/>
      <c r="AI1244" s="615"/>
    </row>
    <row r="1245" spans="1:35" s="616" customFormat="1">
      <c r="A1245" s="615"/>
      <c r="D1245" s="615"/>
      <c r="E1245" s="615"/>
      <c r="F1245" s="615"/>
      <c r="G1245" s="615"/>
      <c r="H1245" s="615"/>
      <c r="I1245" s="615"/>
      <c r="J1245" s="615"/>
      <c r="K1245" s="615"/>
      <c r="L1245" s="615"/>
      <c r="M1245" s="615"/>
      <c r="N1245" s="615"/>
      <c r="O1245" s="615"/>
      <c r="R1245" s="615"/>
      <c r="S1245" s="615"/>
      <c r="T1245" s="615"/>
      <c r="U1245" s="615"/>
      <c r="V1245" s="615"/>
      <c r="Y1245" s="615"/>
      <c r="Z1245" s="615"/>
      <c r="AA1245" s="615"/>
      <c r="AB1245" s="615"/>
      <c r="AC1245" s="615"/>
      <c r="AF1245" s="615"/>
      <c r="AG1245" s="615"/>
      <c r="AH1245" s="615"/>
      <c r="AI1245" s="615"/>
    </row>
    <row r="1246" spans="1:35" s="616" customFormat="1">
      <c r="A1246" s="615"/>
      <c r="D1246" s="615"/>
      <c r="E1246" s="615"/>
      <c r="F1246" s="615"/>
      <c r="G1246" s="615"/>
      <c r="H1246" s="615"/>
      <c r="I1246" s="615"/>
      <c r="J1246" s="615"/>
      <c r="K1246" s="615"/>
      <c r="L1246" s="615"/>
      <c r="M1246" s="615"/>
      <c r="N1246" s="615"/>
      <c r="O1246" s="615"/>
      <c r="R1246" s="615"/>
      <c r="S1246" s="615"/>
      <c r="T1246" s="615"/>
      <c r="U1246" s="615"/>
      <c r="V1246" s="615"/>
      <c r="Y1246" s="615"/>
      <c r="Z1246" s="615"/>
      <c r="AA1246" s="615"/>
      <c r="AB1246" s="615"/>
      <c r="AC1246" s="615"/>
      <c r="AF1246" s="615"/>
      <c r="AG1246" s="615"/>
      <c r="AH1246" s="615"/>
      <c r="AI1246" s="615"/>
    </row>
    <row r="1247" spans="1:35" s="616" customFormat="1">
      <c r="A1247" s="615"/>
      <c r="D1247" s="615"/>
      <c r="E1247" s="615"/>
      <c r="F1247" s="615"/>
      <c r="G1247" s="615"/>
      <c r="H1247" s="615"/>
      <c r="I1247" s="615"/>
      <c r="J1247" s="615"/>
      <c r="K1247" s="615"/>
      <c r="L1247" s="615"/>
      <c r="M1247" s="615"/>
      <c r="N1247" s="615"/>
      <c r="O1247" s="615"/>
      <c r="R1247" s="615"/>
      <c r="S1247" s="615"/>
      <c r="T1247" s="615"/>
      <c r="U1247" s="615"/>
      <c r="V1247" s="615"/>
      <c r="Y1247" s="615"/>
      <c r="Z1247" s="615"/>
      <c r="AA1247" s="615"/>
      <c r="AB1247" s="615"/>
      <c r="AC1247" s="615"/>
      <c r="AF1247" s="615"/>
      <c r="AG1247" s="615"/>
      <c r="AH1247" s="615"/>
      <c r="AI1247" s="615"/>
    </row>
    <row r="1248" spans="1:35" s="616" customFormat="1">
      <c r="A1248" s="615"/>
      <c r="D1248" s="615"/>
      <c r="E1248" s="615"/>
      <c r="F1248" s="615"/>
      <c r="G1248" s="615"/>
      <c r="H1248" s="615"/>
      <c r="I1248" s="615"/>
      <c r="J1248" s="615"/>
      <c r="K1248" s="615"/>
      <c r="L1248" s="615"/>
      <c r="M1248" s="615"/>
      <c r="N1248" s="615"/>
      <c r="O1248" s="615"/>
      <c r="R1248" s="615"/>
      <c r="S1248" s="615"/>
      <c r="T1248" s="615"/>
      <c r="U1248" s="615"/>
      <c r="V1248" s="615"/>
      <c r="Y1248" s="615"/>
      <c r="Z1248" s="615"/>
      <c r="AA1248" s="615"/>
      <c r="AB1248" s="615"/>
      <c r="AC1248" s="615"/>
      <c r="AF1248" s="615"/>
      <c r="AG1248" s="615"/>
      <c r="AH1248" s="615"/>
      <c r="AI1248" s="615"/>
    </row>
    <row r="1249" spans="1:35" s="616" customFormat="1">
      <c r="A1249" s="615"/>
      <c r="D1249" s="615"/>
      <c r="E1249" s="615"/>
      <c r="F1249" s="615"/>
      <c r="G1249" s="615"/>
      <c r="H1249" s="615"/>
      <c r="I1249" s="615"/>
      <c r="J1249" s="615"/>
      <c r="K1249" s="615"/>
      <c r="L1249" s="615"/>
      <c r="M1249" s="615"/>
      <c r="N1249" s="615"/>
      <c r="O1249" s="615"/>
      <c r="R1249" s="615"/>
      <c r="S1249" s="615"/>
      <c r="T1249" s="615"/>
      <c r="U1249" s="615"/>
      <c r="V1249" s="615"/>
      <c r="Y1249" s="615"/>
      <c r="Z1249" s="615"/>
      <c r="AA1249" s="615"/>
      <c r="AB1249" s="615"/>
      <c r="AC1249" s="615"/>
      <c r="AF1249" s="615"/>
      <c r="AG1249" s="615"/>
      <c r="AH1249" s="615"/>
      <c r="AI1249" s="615"/>
    </row>
    <row r="1250" spans="1:35" s="616" customFormat="1">
      <c r="A1250" s="615"/>
      <c r="D1250" s="615"/>
      <c r="E1250" s="615"/>
      <c r="F1250" s="615"/>
      <c r="G1250" s="615"/>
      <c r="H1250" s="615"/>
      <c r="I1250" s="615"/>
      <c r="J1250" s="615"/>
      <c r="K1250" s="615"/>
      <c r="L1250" s="615"/>
      <c r="M1250" s="615"/>
      <c r="N1250" s="615"/>
      <c r="O1250" s="615"/>
      <c r="R1250" s="615"/>
      <c r="S1250" s="615"/>
      <c r="T1250" s="615"/>
      <c r="U1250" s="615"/>
      <c r="V1250" s="615"/>
      <c r="Y1250" s="615"/>
      <c r="Z1250" s="615"/>
      <c r="AA1250" s="615"/>
      <c r="AB1250" s="615"/>
      <c r="AC1250" s="615"/>
      <c r="AF1250" s="615"/>
      <c r="AG1250" s="615"/>
      <c r="AH1250" s="615"/>
      <c r="AI1250" s="615"/>
    </row>
    <row r="1251" spans="1:35" s="616" customFormat="1">
      <c r="A1251" s="615"/>
      <c r="D1251" s="615"/>
      <c r="E1251" s="615"/>
      <c r="F1251" s="615"/>
      <c r="G1251" s="615"/>
      <c r="H1251" s="615"/>
      <c r="I1251" s="615"/>
      <c r="J1251" s="615"/>
      <c r="K1251" s="615"/>
      <c r="L1251" s="615"/>
      <c r="M1251" s="615"/>
      <c r="N1251" s="615"/>
      <c r="O1251" s="615"/>
      <c r="R1251" s="615"/>
      <c r="S1251" s="615"/>
      <c r="T1251" s="615"/>
      <c r="U1251" s="615"/>
      <c r="V1251" s="615"/>
      <c r="Y1251" s="615"/>
      <c r="Z1251" s="615"/>
      <c r="AA1251" s="615"/>
      <c r="AB1251" s="615"/>
      <c r="AC1251" s="615"/>
      <c r="AF1251" s="615"/>
      <c r="AG1251" s="615"/>
      <c r="AH1251" s="615"/>
      <c r="AI1251" s="615"/>
    </row>
    <row r="1252" spans="1:35" s="616" customFormat="1">
      <c r="A1252" s="615"/>
      <c r="D1252" s="615"/>
      <c r="E1252" s="615"/>
      <c r="F1252" s="615"/>
      <c r="G1252" s="615"/>
      <c r="H1252" s="615"/>
      <c r="I1252" s="615"/>
      <c r="J1252" s="615"/>
      <c r="K1252" s="615"/>
      <c r="L1252" s="615"/>
      <c r="M1252" s="615"/>
      <c r="N1252" s="615"/>
      <c r="O1252" s="615"/>
      <c r="R1252" s="615"/>
      <c r="S1252" s="615"/>
      <c r="T1252" s="615"/>
      <c r="U1252" s="615"/>
      <c r="V1252" s="615"/>
      <c r="Y1252" s="615"/>
      <c r="Z1252" s="615"/>
      <c r="AA1252" s="615"/>
      <c r="AB1252" s="615"/>
      <c r="AC1252" s="615"/>
      <c r="AF1252" s="615"/>
      <c r="AG1252" s="615"/>
      <c r="AH1252" s="615"/>
      <c r="AI1252" s="615"/>
    </row>
    <row r="1253" spans="1:35" s="616" customFormat="1">
      <c r="A1253" s="615"/>
      <c r="D1253" s="615"/>
      <c r="E1253" s="615"/>
      <c r="F1253" s="615"/>
      <c r="G1253" s="615"/>
      <c r="H1253" s="615"/>
      <c r="I1253" s="615"/>
      <c r="J1253" s="615"/>
      <c r="K1253" s="615"/>
      <c r="L1253" s="615"/>
      <c r="M1253" s="615"/>
      <c r="N1253" s="615"/>
      <c r="O1253" s="615"/>
      <c r="R1253" s="615"/>
      <c r="S1253" s="615"/>
      <c r="T1253" s="615"/>
      <c r="U1253" s="615"/>
      <c r="V1253" s="615"/>
      <c r="Y1253" s="615"/>
      <c r="Z1253" s="615"/>
      <c r="AA1253" s="615"/>
      <c r="AB1253" s="615"/>
      <c r="AC1253" s="615"/>
      <c r="AF1253" s="615"/>
      <c r="AG1253" s="615"/>
      <c r="AH1253" s="615"/>
      <c r="AI1253" s="615"/>
    </row>
    <row r="1254" spans="1:35" s="616" customFormat="1">
      <c r="A1254" s="615"/>
      <c r="D1254" s="615"/>
      <c r="E1254" s="615"/>
      <c r="F1254" s="615"/>
      <c r="G1254" s="615"/>
      <c r="H1254" s="615"/>
      <c r="I1254" s="615"/>
      <c r="J1254" s="615"/>
      <c r="K1254" s="615"/>
      <c r="L1254" s="615"/>
      <c r="M1254" s="615"/>
      <c r="N1254" s="615"/>
      <c r="O1254" s="615"/>
      <c r="R1254" s="615"/>
      <c r="S1254" s="615"/>
      <c r="T1254" s="615"/>
      <c r="U1254" s="615"/>
      <c r="V1254" s="615"/>
      <c r="Y1254" s="615"/>
      <c r="Z1254" s="615"/>
      <c r="AA1254" s="615"/>
      <c r="AB1254" s="615"/>
      <c r="AC1254" s="615"/>
      <c r="AF1254" s="615"/>
      <c r="AG1254" s="615"/>
      <c r="AH1254" s="615"/>
      <c r="AI1254" s="615"/>
    </row>
    <row r="1255" spans="1:35" s="616" customFormat="1">
      <c r="A1255" s="615"/>
      <c r="D1255" s="615"/>
      <c r="E1255" s="615"/>
      <c r="F1255" s="615"/>
      <c r="G1255" s="615"/>
      <c r="H1255" s="615"/>
      <c r="I1255" s="615"/>
      <c r="J1255" s="615"/>
      <c r="K1255" s="615"/>
      <c r="L1255" s="615"/>
      <c r="M1255" s="615"/>
      <c r="N1255" s="615"/>
      <c r="O1255" s="615"/>
      <c r="R1255" s="615"/>
      <c r="S1255" s="615"/>
      <c r="T1255" s="615"/>
      <c r="U1255" s="615"/>
      <c r="V1255" s="615"/>
      <c r="Y1255" s="615"/>
      <c r="Z1255" s="615"/>
      <c r="AA1255" s="615"/>
      <c r="AB1255" s="615"/>
      <c r="AC1255" s="615"/>
      <c r="AF1255" s="615"/>
      <c r="AG1255" s="615"/>
      <c r="AH1255" s="615"/>
      <c r="AI1255" s="615"/>
    </row>
    <row r="1256" spans="1:35" s="616" customFormat="1">
      <c r="A1256" s="615"/>
      <c r="D1256" s="615"/>
      <c r="E1256" s="615"/>
      <c r="F1256" s="615"/>
      <c r="G1256" s="615"/>
      <c r="H1256" s="615"/>
      <c r="I1256" s="615"/>
      <c r="J1256" s="615"/>
      <c r="K1256" s="615"/>
      <c r="L1256" s="615"/>
      <c r="M1256" s="615"/>
      <c r="N1256" s="615"/>
      <c r="O1256" s="615"/>
      <c r="R1256" s="615"/>
      <c r="S1256" s="615"/>
      <c r="T1256" s="615"/>
      <c r="U1256" s="615"/>
      <c r="V1256" s="615"/>
      <c r="Y1256" s="615"/>
      <c r="Z1256" s="615"/>
      <c r="AA1256" s="615"/>
      <c r="AB1256" s="615"/>
      <c r="AC1256" s="615"/>
      <c r="AF1256" s="615"/>
      <c r="AG1256" s="615"/>
      <c r="AH1256" s="615"/>
      <c r="AI1256" s="615"/>
    </row>
    <row r="1257" spans="1:35" s="616" customFormat="1">
      <c r="A1257" s="615"/>
      <c r="D1257" s="615"/>
      <c r="E1257" s="615"/>
      <c r="F1257" s="615"/>
      <c r="G1257" s="615"/>
      <c r="H1257" s="615"/>
      <c r="I1257" s="615"/>
      <c r="J1257" s="615"/>
      <c r="K1257" s="615"/>
      <c r="L1257" s="615"/>
      <c r="M1257" s="615"/>
      <c r="N1257" s="615"/>
      <c r="O1257" s="615"/>
      <c r="R1257" s="615"/>
      <c r="S1257" s="615"/>
      <c r="T1257" s="615"/>
      <c r="U1257" s="615"/>
      <c r="V1257" s="615"/>
      <c r="Y1257" s="615"/>
      <c r="Z1257" s="615"/>
      <c r="AA1257" s="615"/>
      <c r="AB1257" s="615"/>
      <c r="AC1257" s="615"/>
      <c r="AF1257" s="615"/>
      <c r="AG1257" s="615"/>
      <c r="AH1257" s="615"/>
      <c r="AI1257" s="615"/>
    </row>
    <row r="1258" spans="1:35" s="616" customFormat="1">
      <c r="A1258" s="615"/>
      <c r="D1258" s="615"/>
      <c r="E1258" s="615"/>
      <c r="F1258" s="615"/>
      <c r="G1258" s="615"/>
      <c r="H1258" s="615"/>
      <c r="I1258" s="615"/>
      <c r="J1258" s="615"/>
      <c r="K1258" s="615"/>
      <c r="L1258" s="615"/>
      <c r="M1258" s="615"/>
      <c r="N1258" s="615"/>
      <c r="O1258" s="615"/>
      <c r="R1258" s="615"/>
      <c r="S1258" s="615"/>
      <c r="T1258" s="615"/>
      <c r="U1258" s="615"/>
      <c r="V1258" s="615"/>
      <c r="Y1258" s="615"/>
      <c r="Z1258" s="615"/>
      <c r="AA1258" s="615"/>
      <c r="AB1258" s="615"/>
      <c r="AC1258" s="615"/>
      <c r="AF1258" s="615"/>
      <c r="AG1258" s="615"/>
      <c r="AH1258" s="615"/>
      <c r="AI1258" s="615"/>
    </row>
    <row r="1259" spans="1:35" s="616" customFormat="1">
      <c r="A1259" s="615"/>
      <c r="D1259" s="615"/>
      <c r="E1259" s="615"/>
      <c r="F1259" s="615"/>
      <c r="G1259" s="615"/>
      <c r="H1259" s="615"/>
      <c r="I1259" s="615"/>
      <c r="J1259" s="615"/>
      <c r="K1259" s="615"/>
      <c r="L1259" s="615"/>
      <c r="M1259" s="615"/>
      <c r="N1259" s="615"/>
      <c r="O1259" s="615"/>
      <c r="R1259" s="615"/>
      <c r="S1259" s="615"/>
      <c r="T1259" s="615"/>
      <c r="U1259" s="615"/>
      <c r="V1259" s="615"/>
      <c r="Y1259" s="615"/>
      <c r="Z1259" s="615"/>
      <c r="AA1259" s="615"/>
      <c r="AB1259" s="615"/>
      <c r="AC1259" s="615"/>
      <c r="AF1259" s="615"/>
      <c r="AG1259" s="615"/>
      <c r="AH1259" s="615"/>
      <c r="AI1259" s="615"/>
    </row>
    <row r="1260" spans="1:35" s="616" customFormat="1">
      <c r="A1260" s="615"/>
      <c r="D1260" s="615"/>
      <c r="E1260" s="615"/>
      <c r="F1260" s="615"/>
      <c r="G1260" s="615"/>
      <c r="H1260" s="615"/>
      <c r="I1260" s="615"/>
      <c r="J1260" s="615"/>
      <c r="K1260" s="615"/>
      <c r="L1260" s="615"/>
      <c r="M1260" s="615"/>
      <c r="N1260" s="615"/>
      <c r="O1260" s="615"/>
      <c r="R1260" s="615"/>
      <c r="S1260" s="615"/>
      <c r="T1260" s="615"/>
      <c r="U1260" s="615"/>
      <c r="V1260" s="615"/>
      <c r="Y1260" s="615"/>
      <c r="Z1260" s="615"/>
      <c r="AA1260" s="615"/>
      <c r="AB1260" s="615"/>
      <c r="AC1260" s="615"/>
      <c r="AF1260" s="615"/>
      <c r="AG1260" s="615"/>
      <c r="AH1260" s="615"/>
      <c r="AI1260" s="615"/>
    </row>
    <row r="1261" spans="1:35" s="616" customFormat="1">
      <c r="A1261" s="615"/>
      <c r="D1261" s="615"/>
      <c r="E1261" s="615"/>
      <c r="F1261" s="615"/>
      <c r="G1261" s="615"/>
      <c r="H1261" s="615"/>
      <c r="I1261" s="615"/>
      <c r="J1261" s="615"/>
      <c r="K1261" s="615"/>
      <c r="L1261" s="615"/>
      <c r="M1261" s="615"/>
      <c r="N1261" s="615"/>
      <c r="O1261" s="615"/>
      <c r="R1261" s="615"/>
      <c r="S1261" s="615"/>
      <c r="T1261" s="615"/>
      <c r="U1261" s="615"/>
      <c r="V1261" s="615"/>
      <c r="Y1261" s="615"/>
      <c r="Z1261" s="615"/>
      <c r="AA1261" s="615"/>
      <c r="AB1261" s="615"/>
      <c r="AC1261" s="615"/>
      <c r="AF1261" s="615"/>
      <c r="AG1261" s="615"/>
      <c r="AH1261" s="615"/>
      <c r="AI1261" s="615"/>
    </row>
    <row r="1262" spans="1:35" s="616" customFormat="1">
      <c r="A1262" s="615"/>
      <c r="D1262" s="615"/>
      <c r="E1262" s="615"/>
      <c r="F1262" s="615"/>
      <c r="G1262" s="615"/>
      <c r="H1262" s="615"/>
      <c r="I1262" s="615"/>
      <c r="J1262" s="615"/>
      <c r="K1262" s="615"/>
      <c r="L1262" s="615"/>
      <c r="M1262" s="615"/>
      <c r="N1262" s="615"/>
      <c r="O1262" s="615"/>
      <c r="R1262" s="615"/>
      <c r="S1262" s="615"/>
      <c r="T1262" s="615"/>
      <c r="U1262" s="615"/>
      <c r="V1262" s="615"/>
      <c r="Y1262" s="615"/>
      <c r="Z1262" s="615"/>
      <c r="AA1262" s="615"/>
      <c r="AB1262" s="615"/>
      <c r="AC1262" s="615"/>
      <c r="AF1262" s="615"/>
      <c r="AG1262" s="615"/>
      <c r="AH1262" s="615"/>
      <c r="AI1262" s="615"/>
    </row>
    <row r="1263" spans="1:35" s="616" customFormat="1">
      <c r="A1263" s="615"/>
      <c r="D1263" s="615"/>
      <c r="E1263" s="615"/>
      <c r="F1263" s="615"/>
      <c r="G1263" s="615"/>
      <c r="H1263" s="615"/>
      <c r="I1263" s="615"/>
      <c r="J1263" s="615"/>
      <c r="K1263" s="615"/>
      <c r="L1263" s="615"/>
      <c r="M1263" s="615"/>
      <c r="N1263" s="615"/>
      <c r="O1263" s="615"/>
      <c r="R1263" s="615"/>
      <c r="S1263" s="615"/>
      <c r="T1263" s="615"/>
      <c r="U1263" s="615"/>
      <c r="V1263" s="615"/>
      <c r="Y1263" s="615"/>
      <c r="Z1263" s="615"/>
      <c r="AA1263" s="615"/>
      <c r="AB1263" s="615"/>
      <c r="AC1263" s="615"/>
      <c r="AF1263" s="615"/>
      <c r="AG1263" s="615"/>
      <c r="AH1263" s="615"/>
      <c r="AI1263" s="615"/>
    </row>
    <row r="1264" spans="1:35" s="616" customFormat="1">
      <c r="A1264" s="615"/>
      <c r="D1264" s="615"/>
      <c r="E1264" s="615"/>
      <c r="F1264" s="615"/>
      <c r="G1264" s="615"/>
      <c r="H1264" s="615"/>
      <c r="I1264" s="615"/>
      <c r="J1264" s="615"/>
      <c r="K1264" s="615"/>
      <c r="L1264" s="615"/>
      <c r="M1264" s="615"/>
      <c r="N1264" s="615"/>
      <c r="O1264" s="615"/>
      <c r="R1264" s="615"/>
      <c r="S1264" s="615"/>
      <c r="T1264" s="615"/>
      <c r="U1264" s="615"/>
      <c r="V1264" s="615"/>
      <c r="Y1264" s="615"/>
      <c r="Z1264" s="615"/>
      <c r="AA1264" s="615"/>
      <c r="AB1264" s="615"/>
      <c r="AC1264" s="615"/>
      <c r="AF1264" s="615"/>
      <c r="AG1264" s="615"/>
      <c r="AH1264" s="615"/>
      <c r="AI1264" s="615"/>
    </row>
    <row r="1265" spans="1:35" s="616" customFormat="1">
      <c r="A1265" s="615"/>
      <c r="D1265" s="615"/>
      <c r="E1265" s="615"/>
      <c r="F1265" s="615"/>
      <c r="G1265" s="615"/>
      <c r="H1265" s="615"/>
      <c r="I1265" s="615"/>
      <c r="J1265" s="615"/>
      <c r="K1265" s="615"/>
      <c r="L1265" s="615"/>
      <c r="M1265" s="615"/>
      <c r="N1265" s="615"/>
      <c r="O1265" s="615"/>
      <c r="R1265" s="615"/>
      <c r="S1265" s="615"/>
      <c r="T1265" s="615"/>
      <c r="U1265" s="615"/>
      <c r="V1265" s="615"/>
      <c r="Y1265" s="615"/>
      <c r="Z1265" s="615"/>
      <c r="AA1265" s="615"/>
      <c r="AB1265" s="615"/>
      <c r="AC1265" s="615"/>
      <c r="AF1265" s="615"/>
      <c r="AG1265" s="615"/>
      <c r="AH1265" s="615"/>
      <c r="AI1265" s="615"/>
    </row>
    <row r="1266" spans="1:35" s="616" customFormat="1">
      <c r="A1266" s="615"/>
      <c r="D1266" s="615"/>
      <c r="E1266" s="615"/>
      <c r="F1266" s="615"/>
      <c r="G1266" s="615"/>
      <c r="H1266" s="615"/>
      <c r="I1266" s="615"/>
      <c r="J1266" s="615"/>
      <c r="K1266" s="615"/>
      <c r="L1266" s="615"/>
      <c r="M1266" s="615"/>
      <c r="N1266" s="615"/>
      <c r="O1266" s="615"/>
      <c r="R1266" s="615"/>
      <c r="S1266" s="615"/>
      <c r="T1266" s="615"/>
      <c r="U1266" s="615"/>
      <c r="V1266" s="615"/>
      <c r="Y1266" s="615"/>
      <c r="Z1266" s="615"/>
      <c r="AA1266" s="615"/>
      <c r="AB1266" s="615"/>
      <c r="AC1266" s="615"/>
      <c r="AF1266" s="615"/>
      <c r="AG1266" s="615"/>
      <c r="AH1266" s="615"/>
      <c r="AI1266" s="615"/>
    </row>
    <row r="1267" spans="1:35" s="616" customFormat="1">
      <c r="A1267" s="615"/>
      <c r="D1267" s="615"/>
      <c r="E1267" s="615"/>
      <c r="F1267" s="615"/>
      <c r="G1267" s="615"/>
      <c r="H1267" s="615"/>
      <c r="I1267" s="615"/>
      <c r="J1267" s="615"/>
      <c r="K1267" s="615"/>
      <c r="L1267" s="615"/>
      <c r="M1267" s="615"/>
      <c r="N1267" s="615"/>
      <c r="O1267" s="615"/>
      <c r="R1267" s="615"/>
      <c r="S1267" s="615"/>
      <c r="T1267" s="615"/>
      <c r="U1267" s="615"/>
      <c r="V1267" s="615"/>
      <c r="Y1267" s="615"/>
      <c r="Z1267" s="615"/>
      <c r="AA1267" s="615"/>
      <c r="AB1267" s="615"/>
      <c r="AC1267" s="615"/>
      <c r="AF1267" s="615"/>
      <c r="AG1267" s="615"/>
      <c r="AH1267" s="615"/>
      <c r="AI1267" s="615"/>
    </row>
    <row r="1268" spans="1:35" s="616" customFormat="1">
      <c r="A1268" s="615"/>
      <c r="D1268" s="615"/>
      <c r="E1268" s="615"/>
      <c r="F1268" s="615"/>
      <c r="G1268" s="615"/>
      <c r="H1268" s="615"/>
      <c r="I1268" s="615"/>
      <c r="J1268" s="615"/>
      <c r="K1268" s="615"/>
      <c r="L1268" s="615"/>
      <c r="M1268" s="615"/>
      <c r="N1268" s="615"/>
      <c r="O1268" s="615"/>
      <c r="R1268" s="615"/>
      <c r="S1268" s="615"/>
      <c r="T1268" s="615"/>
      <c r="U1268" s="615"/>
      <c r="V1268" s="615"/>
      <c r="Y1268" s="615"/>
      <c r="Z1268" s="615"/>
      <c r="AA1268" s="615"/>
      <c r="AB1268" s="615"/>
      <c r="AC1268" s="615"/>
      <c r="AF1268" s="615"/>
      <c r="AG1268" s="615"/>
      <c r="AH1268" s="615"/>
      <c r="AI1268" s="615"/>
    </row>
    <row r="1269" spans="1:35" s="616" customFormat="1">
      <c r="A1269" s="615"/>
      <c r="D1269" s="615"/>
      <c r="E1269" s="615"/>
      <c r="F1269" s="615"/>
      <c r="G1269" s="615"/>
      <c r="H1269" s="615"/>
      <c r="I1269" s="615"/>
      <c r="J1269" s="615"/>
      <c r="K1269" s="615"/>
      <c r="L1269" s="615"/>
      <c r="M1269" s="615"/>
      <c r="N1269" s="615"/>
      <c r="O1269" s="615"/>
      <c r="R1269" s="615"/>
      <c r="S1269" s="615"/>
      <c r="T1269" s="615"/>
      <c r="U1269" s="615"/>
      <c r="V1269" s="615"/>
      <c r="Y1269" s="615"/>
      <c r="Z1269" s="615"/>
      <c r="AA1269" s="615"/>
      <c r="AB1269" s="615"/>
      <c r="AC1269" s="615"/>
      <c r="AF1269" s="615"/>
      <c r="AG1269" s="615"/>
      <c r="AH1269" s="615"/>
      <c r="AI1269" s="615"/>
    </row>
    <row r="1270" spans="1:35" s="616" customFormat="1">
      <c r="A1270" s="615"/>
      <c r="D1270" s="615"/>
      <c r="E1270" s="615"/>
      <c r="F1270" s="615"/>
      <c r="G1270" s="615"/>
      <c r="H1270" s="615"/>
      <c r="I1270" s="615"/>
      <c r="J1270" s="615"/>
      <c r="K1270" s="615"/>
      <c r="L1270" s="615"/>
      <c r="M1270" s="615"/>
      <c r="N1270" s="615"/>
      <c r="O1270" s="615"/>
      <c r="R1270" s="615"/>
      <c r="S1270" s="615"/>
      <c r="T1270" s="615"/>
      <c r="U1270" s="615"/>
      <c r="V1270" s="615"/>
      <c r="Y1270" s="615"/>
      <c r="Z1270" s="615"/>
      <c r="AA1270" s="615"/>
      <c r="AB1270" s="615"/>
      <c r="AC1270" s="615"/>
      <c r="AF1270" s="615"/>
      <c r="AG1270" s="615"/>
      <c r="AH1270" s="615"/>
      <c r="AI1270" s="615"/>
    </row>
    <row r="1271" spans="1:35" s="616" customFormat="1">
      <c r="A1271" s="615"/>
      <c r="D1271" s="615"/>
      <c r="E1271" s="615"/>
      <c r="F1271" s="615"/>
      <c r="G1271" s="615"/>
      <c r="H1271" s="615"/>
      <c r="I1271" s="615"/>
      <c r="J1271" s="615"/>
      <c r="K1271" s="615"/>
      <c r="L1271" s="615"/>
      <c r="M1271" s="615"/>
      <c r="N1271" s="615"/>
      <c r="O1271" s="615"/>
      <c r="R1271" s="615"/>
      <c r="S1271" s="615"/>
      <c r="T1271" s="615"/>
      <c r="U1271" s="615"/>
      <c r="V1271" s="615"/>
      <c r="Y1271" s="615"/>
      <c r="Z1271" s="615"/>
      <c r="AA1271" s="615"/>
      <c r="AB1271" s="615"/>
      <c r="AC1271" s="615"/>
      <c r="AF1271" s="615"/>
      <c r="AG1271" s="615"/>
      <c r="AH1271" s="615"/>
      <c r="AI1271" s="615"/>
    </row>
    <row r="1272" spans="1:35" s="616" customFormat="1">
      <c r="A1272" s="615"/>
      <c r="D1272" s="615"/>
      <c r="E1272" s="615"/>
      <c r="F1272" s="615"/>
      <c r="G1272" s="615"/>
      <c r="H1272" s="615"/>
      <c r="I1272" s="615"/>
      <c r="J1272" s="615"/>
      <c r="K1272" s="615"/>
      <c r="L1272" s="615"/>
      <c r="M1272" s="615"/>
      <c r="N1272" s="615"/>
      <c r="O1272" s="615"/>
      <c r="R1272" s="615"/>
      <c r="S1272" s="615"/>
      <c r="T1272" s="615"/>
      <c r="U1272" s="615"/>
      <c r="V1272" s="615"/>
      <c r="Y1272" s="615"/>
      <c r="Z1272" s="615"/>
      <c r="AA1272" s="615"/>
      <c r="AB1272" s="615"/>
      <c r="AC1272" s="615"/>
      <c r="AF1272" s="615"/>
      <c r="AG1272" s="615"/>
      <c r="AH1272" s="615"/>
      <c r="AI1272" s="615"/>
    </row>
    <row r="1273" spans="1:35" s="616" customFormat="1">
      <c r="A1273" s="615"/>
      <c r="D1273" s="615"/>
      <c r="E1273" s="615"/>
      <c r="F1273" s="615"/>
      <c r="G1273" s="615"/>
      <c r="H1273" s="615"/>
      <c r="I1273" s="615"/>
      <c r="J1273" s="615"/>
      <c r="K1273" s="615"/>
      <c r="L1273" s="615"/>
      <c r="M1273" s="615"/>
      <c r="N1273" s="615"/>
      <c r="O1273" s="615"/>
      <c r="R1273" s="615"/>
      <c r="S1273" s="615"/>
      <c r="T1273" s="615"/>
      <c r="U1273" s="615"/>
      <c r="V1273" s="615"/>
      <c r="Y1273" s="615"/>
      <c r="Z1273" s="615"/>
      <c r="AA1273" s="615"/>
      <c r="AB1273" s="615"/>
      <c r="AC1273" s="615"/>
      <c r="AF1273" s="615"/>
      <c r="AG1273" s="615"/>
      <c r="AH1273" s="615"/>
      <c r="AI1273" s="615"/>
    </row>
    <row r="1274" spans="1:35" s="616" customFormat="1">
      <c r="A1274" s="615"/>
      <c r="D1274" s="615"/>
      <c r="E1274" s="615"/>
      <c r="F1274" s="615"/>
      <c r="G1274" s="615"/>
      <c r="H1274" s="615"/>
      <c r="I1274" s="615"/>
      <c r="J1274" s="615"/>
      <c r="K1274" s="615"/>
      <c r="L1274" s="615"/>
      <c r="M1274" s="615"/>
      <c r="N1274" s="615"/>
      <c r="O1274" s="615"/>
      <c r="R1274" s="615"/>
      <c r="S1274" s="615"/>
      <c r="T1274" s="615"/>
      <c r="U1274" s="615"/>
      <c r="V1274" s="615"/>
      <c r="Y1274" s="615"/>
      <c r="Z1274" s="615"/>
      <c r="AA1274" s="615"/>
      <c r="AB1274" s="615"/>
      <c r="AC1274" s="615"/>
      <c r="AF1274" s="615"/>
      <c r="AG1274" s="615"/>
      <c r="AH1274" s="615"/>
      <c r="AI1274" s="615"/>
    </row>
    <row r="1275" spans="1:35" s="616" customFormat="1">
      <c r="A1275" s="615"/>
      <c r="D1275" s="615"/>
      <c r="E1275" s="615"/>
      <c r="F1275" s="615"/>
      <c r="G1275" s="615"/>
      <c r="H1275" s="615"/>
      <c r="I1275" s="615"/>
      <c r="J1275" s="615"/>
      <c r="K1275" s="615"/>
      <c r="L1275" s="615"/>
      <c r="M1275" s="615"/>
      <c r="N1275" s="615"/>
      <c r="O1275" s="615"/>
      <c r="R1275" s="615"/>
      <c r="S1275" s="615"/>
      <c r="T1275" s="615"/>
      <c r="U1275" s="615"/>
      <c r="V1275" s="615"/>
      <c r="Y1275" s="615"/>
      <c r="Z1275" s="615"/>
      <c r="AA1275" s="615"/>
      <c r="AB1275" s="615"/>
      <c r="AC1275" s="615"/>
      <c r="AF1275" s="615"/>
      <c r="AG1275" s="615"/>
      <c r="AH1275" s="615"/>
      <c r="AI1275" s="615"/>
    </row>
    <row r="1276" spans="1:35" s="616" customFormat="1">
      <c r="A1276" s="615"/>
      <c r="D1276" s="615"/>
      <c r="E1276" s="615"/>
      <c r="F1276" s="615"/>
      <c r="G1276" s="615"/>
      <c r="H1276" s="615"/>
      <c r="I1276" s="615"/>
      <c r="J1276" s="615"/>
      <c r="K1276" s="615"/>
      <c r="L1276" s="615"/>
      <c r="M1276" s="615"/>
      <c r="N1276" s="615"/>
      <c r="O1276" s="615"/>
      <c r="R1276" s="615"/>
      <c r="S1276" s="615"/>
      <c r="T1276" s="615"/>
      <c r="U1276" s="615"/>
      <c r="V1276" s="615"/>
      <c r="Y1276" s="615"/>
      <c r="Z1276" s="615"/>
      <c r="AA1276" s="615"/>
      <c r="AB1276" s="615"/>
      <c r="AC1276" s="615"/>
      <c r="AF1276" s="615"/>
      <c r="AG1276" s="615"/>
      <c r="AH1276" s="615"/>
      <c r="AI1276" s="615"/>
    </row>
    <row r="1277" spans="1:35" s="616" customFormat="1">
      <c r="A1277" s="615"/>
      <c r="D1277" s="615"/>
      <c r="E1277" s="615"/>
      <c r="F1277" s="615"/>
      <c r="G1277" s="615"/>
      <c r="H1277" s="615"/>
      <c r="I1277" s="615"/>
      <c r="J1277" s="615"/>
      <c r="K1277" s="615"/>
      <c r="L1277" s="615"/>
      <c r="M1277" s="615"/>
      <c r="N1277" s="615"/>
      <c r="O1277" s="615"/>
      <c r="R1277" s="615"/>
      <c r="S1277" s="615"/>
      <c r="T1277" s="615"/>
      <c r="U1277" s="615"/>
      <c r="V1277" s="615"/>
      <c r="Y1277" s="615"/>
      <c r="Z1277" s="615"/>
      <c r="AA1277" s="615"/>
      <c r="AB1277" s="615"/>
      <c r="AC1277" s="615"/>
      <c r="AF1277" s="615"/>
      <c r="AG1277" s="615"/>
      <c r="AH1277" s="615"/>
      <c r="AI1277" s="615"/>
    </row>
    <row r="1278" spans="1:35" s="616" customFormat="1">
      <c r="A1278" s="615"/>
      <c r="D1278" s="615"/>
      <c r="E1278" s="615"/>
      <c r="F1278" s="615"/>
      <c r="G1278" s="615"/>
      <c r="H1278" s="615"/>
      <c r="I1278" s="615"/>
      <c r="J1278" s="615"/>
      <c r="K1278" s="615"/>
      <c r="L1278" s="615"/>
      <c r="M1278" s="615"/>
      <c r="N1278" s="615"/>
      <c r="O1278" s="615"/>
      <c r="R1278" s="615"/>
      <c r="S1278" s="615"/>
      <c r="T1278" s="615"/>
      <c r="U1278" s="615"/>
      <c r="V1278" s="615"/>
      <c r="Y1278" s="615"/>
      <c r="Z1278" s="615"/>
      <c r="AA1278" s="615"/>
      <c r="AB1278" s="615"/>
      <c r="AC1278" s="615"/>
      <c r="AF1278" s="615"/>
      <c r="AG1278" s="615"/>
      <c r="AH1278" s="615"/>
      <c r="AI1278" s="615"/>
    </row>
    <row r="1279" spans="1:35" s="616" customFormat="1">
      <c r="A1279" s="615"/>
      <c r="D1279" s="615"/>
      <c r="E1279" s="615"/>
      <c r="F1279" s="615"/>
      <c r="G1279" s="615"/>
      <c r="H1279" s="615"/>
      <c r="I1279" s="615"/>
      <c r="J1279" s="615"/>
      <c r="K1279" s="615"/>
      <c r="L1279" s="615"/>
      <c r="M1279" s="615"/>
      <c r="N1279" s="615"/>
      <c r="O1279" s="615"/>
      <c r="R1279" s="615"/>
      <c r="S1279" s="615"/>
      <c r="T1279" s="615"/>
      <c r="U1279" s="615"/>
      <c r="V1279" s="615"/>
      <c r="Y1279" s="615"/>
      <c r="Z1279" s="615"/>
      <c r="AA1279" s="615"/>
      <c r="AB1279" s="615"/>
      <c r="AC1279" s="615"/>
      <c r="AF1279" s="615"/>
      <c r="AG1279" s="615"/>
      <c r="AH1279" s="615"/>
      <c r="AI1279" s="615"/>
    </row>
    <row r="1280" spans="1:35" s="616" customFormat="1">
      <c r="A1280" s="615"/>
      <c r="D1280" s="615"/>
      <c r="E1280" s="615"/>
      <c r="F1280" s="615"/>
      <c r="G1280" s="615"/>
      <c r="H1280" s="615"/>
      <c r="I1280" s="615"/>
      <c r="J1280" s="615"/>
      <c r="K1280" s="615"/>
      <c r="L1280" s="615"/>
      <c r="M1280" s="615"/>
      <c r="N1280" s="615"/>
      <c r="O1280" s="615"/>
      <c r="R1280" s="615"/>
      <c r="S1280" s="615"/>
      <c r="T1280" s="615"/>
      <c r="U1280" s="615"/>
      <c r="V1280" s="615"/>
      <c r="Y1280" s="615"/>
      <c r="Z1280" s="615"/>
      <c r="AA1280" s="615"/>
      <c r="AB1280" s="615"/>
      <c r="AC1280" s="615"/>
      <c r="AF1280" s="615"/>
      <c r="AG1280" s="615"/>
      <c r="AH1280" s="615"/>
      <c r="AI1280" s="615"/>
    </row>
    <row r="1281" spans="1:35" s="616" customFormat="1">
      <c r="A1281" s="615"/>
      <c r="D1281" s="615"/>
      <c r="E1281" s="615"/>
      <c r="F1281" s="615"/>
      <c r="G1281" s="615"/>
      <c r="H1281" s="615"/>
      <c r="I1281" s="615"/>
      <c r="J1281" s="615"/>
      <c r="K1281" s="615"/>
      <c r="L1281" s="615"/>
      <c r="M1281" s="615"/>
      <c r="N1281" s="615"/>
      <c r="O1281" s="615"/>
      <c r="R1281" s="615"/>
      <c r="S1281" s="615"/>
      <c r="T1281" s="615"/>
      <c r="U1281" s="615"/>
      <c r="V1281" s="615"/>
      <c r="Y1281" s="615"/>
      <c r="Z1281" s="615"/>
      <c r="AA1281" s="615"/>
      <c r="AB1281" s="615"/>
      <c r="AC1281" s="615"/>
      <c r="AF1281" s="615"/>
      <c r="AG1281" s="615"/>
      <c r="AH1281" s="615"/>
      <c r="AI1281" s="615"/>
    </row>
    <row r="1282" spans="1:35" s="616" customFormat="1">
      <c r="A1282" s="615"/>
      <c r="D1282" s="615"/>
      <c r="E1282" s="615"/>
      <c r="F1282" s="615"/>
      <c r="G1282" s="615"/>
      <c r="H1282" s="615"/>
      <c r="I1282" s="615"/>
      <c r="J1282" s="615"/>
      <c r="K1282" s="615"/>
      <c r="L1282" s="615"/>
      <c r="M1282" s="615"/>
      <c r="N1282" s="615"/>
      <c r="O1282" s="615"/>
      <c r="R1282" s="615"/>
      <c r="S1282" s="615"/>
      <c r="T1282" s="615"/>
      <c r="U1282" s="615"/>
      <c r="V1282" s="615"/>
      <c r="Y1282" s="615"/>
      <c r="Z1282" s="615"/>
      <c r="AA1282" s="615"/>
      <c r="AB1282" s="615"/>
      <c r="AC1282" s="615"/>
      <c r="AF1282" s="615"/>
      <c r="AG1282" s="615"/>
      <c r="AH1282" s="615"/>
      <c r="AI1282" s="615"/>
    </row>
    <row r="1283" spans="1:35" s="616" customFormat="1">
      <c r="A1283" s="615"/>
      <c r="D1283" s="615"/>
      <c r="E1283" s="615"/>
      <c r="F1283" s="615"/>
      <c r="G1283" s="615"/>
      <c r="H1283" s="615"/>
      <c r="I1283" s="615"/>
      <c r="J1283" s="615"/>
      <c r="K1283" s="615"/>
      <c r="L1283" s="615"/>
      <c r="M1283" s="615"/>
      <c r="N1283" s="615"/>
      <c r="O1283" s="615"/>
      <c r="R1283" s="615"/>
      <c r="S1283" s="615"/>
      <c r="T1283" s="615"/>
      <c r="U1283" s="615"/>
      <c r="V1283" s="615"/>
      <c r="Y1283" s="615"/>
      <c r="Z1283" s="615"/>
      <c r="AA1283" s="615"/>
      <c r="AB1283" s="615"/>
      <c r="AC1283" s="615"/>
      <c r="AF1283" s="615"/>
      <c r="AG1283" s="615"/>
      <c r="AH1283" s="615"/>
      <c r="AI1283" s="615"/>
    </row>
    <row r="1284" spans="1:35" s="616" customFormat="1">
      <c r="A1284" s="615"/>
      <c r="D1284" s="615"/>
      <c r="E1284" s="615"/>
      <c r="F1284" s="615"/>
      <c r="G1284" s="615"/>
      <c r="H1284" s="615"/>
      <c r="I1284" s="615"/>
      <c r="J1284" s="615"/>
      <c r="K1284" s="615"/>
      <c r="L1284" s="615"/>
      <c r="M1284" s="615"/>
      <c r="N1284" s="615"/>
      <c r="O1284" s="615"/>
      <c r="R1284" s="615"/>
      <c r="S1284" s="615"/>
      <c r="T1284" s="615"/>
      <c r="U1284" s="615"/>
      <c r="V1284" s="615"/>
      <c r="Y1284" s="615"/>
      <c r="Z1284" s="615"/>
      <c r="AA1284" s="615"/>
      <c r="AB1284" s="615"/>
      <c r="AC1284" s="615"/>
      <c r="AF1284" s="615"/>
      <c r="AG1284" s="615"/>
      <c r="AH1284" s="615"/>
      <c r="AI1284" s="615"/>
    </row>
    <row r="1285" spans="1:35" s="616" customFormat="1">
      <c r="A1285" s="615"/>
      <c r="D1285" s="615"/>
      <c r="E1285" s="615"/>
      <c r="F1285" s="615"/>
      <c r="G1285" s="615"/>
      <c r="H1285" s="615"/>
      <c r="I1285" s="615"/>
      <c r="J1285" s="615"/>
      <c r="K1285" s="615"/>
      <c r="L1285" s="615"/>
      <c r="M1285" s="615"/>
      <c r="N1285" s="615"/>
      <c r="O1285" s="615"/>
      <c r="R1285" s="615"/>
      <c r="S1285" s="615"/>
      <c r="T1285" s="615"/>
      <c r="U1285" s="615"/>
      <c r="V1285" s="615"/>
      <c r="Y1285" s="615"/>
      <c r="Z1285" s="615"/>
      <c r="AA1285" s="615"/>
      <c r="AB1285" s="615"/>
      <c r="AC1285" s="615"/>
      <c r="AF1285" s="615"/>
      <c r="AG1285" s="615"/>
      <c r="AH1285" s="615"/>
      <c r="AI1285" s="615"/>
    </row>
    <row r="1286" spans="1:35" s="616" customFormat="1">
      <c r="A1286" s="615"/>
      <c r="D1286" s="615"/>
      <c r="E1286" s="615"/>
      <c r="F1286" s="615"/>
      <c r="G1286" s="615"/>
      <c r="H1286" s="615"/>
      <c r="I1286" s="615"/>
      <c r="J1286" s="615"/>
      <c r="K1286" s="615"/>
      <c r="L1286" s="615"/>
      <c r="M1286" s="615"/>
      <c r="N1286" s="615"/>
      <c r="O1286" s="615"/>
      <c r="R1286" s="615"/>
      <c r="S1286" s="615"/>
      <c r="T1286" s="615"/>
      <c r="U1286" s="615"/>
      <c r="V1286" s="615"/>
      <c r="Y1286" s="615"/>
      <c r="Z1286" s="615"/>
      <c r="AA1286" s="615"/>
      <c r="AB1286" s="615"/>
      <c r="AC1286" s="615"/>
      <c r="AF1286" s="615"/>
      <c r="AG1286" s="615"/>
      <c r="AH1286" s="615"/>
      <c r="AI1286" s="615"/>
    </row>
    <row r="1287" spans="1:35" s="616" customFormat="1">
      <c r="A1287" s="615"/>
      <c r="D1287" s="615"/>
      <c r="E1287" s="615"/>
      <c r="F1287" s="615"/>
      <c r="G1287" s="615"/>
      <c r="H1287" s="615"/>
      <c r="I1287" s="615"/>
      <c r="J1287" s="615"/>
      <c r="K1287" s="615"/>
      <c r="L1287" s="615"/>
      <c r="M1287" s="615"/>
      <c r="N1287" s="615"/>
      <c r="O1287" s="615"/>
      <c r="R1287" s="615"/>
      <c r="S1287" s="615"/>
      <c r="T1287" s="615"/>
      <c r="U1287" s="615"/>
      <c r="V1287" s="615"/>
      <c r="Y1287" s="615"/>
      <c r="Z1287" s="615"/>
      <c r="AA1287" s="615"/>
      <c r="AB1287" s="615"/>
      <c r="AC1287" s="615"/>
      <c r="AF1287" s="615"/>
      <c r="AG1287" s="615"/>
      <c r="AH1287" s="615"/>
      <c r="AI1287" s="615"/>
    </row>
    <row r="1288" spans="1:35" s="616" customFormat="1">
      <c r="A1288" s="615"/>
      <c r="D1288" s="615"/>
      <c r="E1288" s="615"/>
      <c r="F1288" s="615"/>
      <c r="G1288" s="615"/>
      <c r="H1288" s="615"/>
      <c r="I1288" s="615"/>
      <c r="J1288" s="615"/>
      <c r="K1288" s="615"/>
      <c r="L1288" s="615"/>
      <c r="M1288" s="615"/>
      <c r="N1288" s="615"/>
      <c r="O1288" s="615"/>
      <c r="R1288" s="615"/>
      <c r="S1288" s="615"/>
      <c r="T1288" s="615"/>
      <c r="U1288" s="615"/>
      <c r="V1288" s="615"/>
      <c r="Y1288" s="615"/>
      <c r="Z1288" s="615"/>
      <c r="AA1288" s="615"/>
      <c r="AB1288" s="615"/>
      <c r="AC1288" s="615"/>
      <c r="AF1288" s="615"/>
      <c r="AG1288" s="615"/>
      <c r="AH1288" s="615"/>
      <c r="AI1288" s="615"/>
    </row>
    <row r="1289" spans="1:35" s="616" customFormat="1">
      <c r="A1289" s="615"/>
      <c r="D1289" s="615"/>
      <c r="E1289" s="615"/>
      <c r="F1289" s="615"/>
      <c r="G1289" s="615"/>
      <c r="H1289" s="615"/>
      <c r="I1289" s="615"/>
      <c r="J1289" s="615"/>
      <c r="K1289" s="615"/>
      <c r="L1289" s="615"/>
      <c r="M1289" s="615"/>
      <c r="N1289" s="615"/>
      <c r="O1289" s="615"/>
      <c r="R1289" s="615"/>
      <c r="S1289" s="615"/>
      <c r="T1289" s="615"/>
      <c r="U1289" s="615"/>
      <c r="V1289" s="615"/>
      <c r="Y1289" s="615"/>
      <c r="Z1289" s="615"/>
      <c r="AA1289" s="615"/>
      <c r="AB1289" s="615"/>
      <c r="AC1289" s="615"/>
      <c r="AF1289" s="615"/>
      <c r="AG1289" s="615"/>
      <c r="AH1289" s="615"/>
      <c r="AI1289" s="615"/>
    </row>
    <row r="1290" spans="1:35" s="616" customFormat="1">
      <c r="A1290" s="615"/>
      <c r="D1290" s="615"/>
      <c r="E1290" s="615"/>
      <c r="F1290" s="615"/>
      <c r="G1290" s="615"/>
      <c r="H1290" s="615"/>
      <c r="I1290" s="615"/>
      <c r="J1290" s="615"/>
      <c r="K1290" s="615"/>
      <c r="L1290" s="615"/>
      <c r="M1290" s="615"/>
      <c r="N1290" s="615"/>
      <c r="O1290" s="615"/>
      <c r="R1290" s="615"/>
      <c r="S1290" s="615"/>
      <c r="T1290" s="615"/>
      <c r="U1290" s="615"/>
      <c r="V1290" s="615"/>
      <c r="Y1290" s="615"/>
      <c r="Z1290" s="615"/>
      <c r="AA1290" s="615"/>
      <c r="AB1290" s="615"/>
      <c r="AC1290" s="615"/>
      <c r="AF1290" s="615"/>
      <c r="AG1290" s="615"/>
      <c r="AH1290" s="615"/>
      <c r="AI1290" s="615"/>
    </row>
    <row r="1291" spans="1:35" s="616" customFormat="1">
      <c r="A1291" s="615"/>
      <c r="D1291" s="615"/>
      <c r="E1291" s="615"/>
      <c r="F1291" s="615"/>
      <c r="G1291" s="615"/>
      <c r="H1291" s="615"/>
      <c r="I1291" s="615"/>
      <c r="J1291" s="615"/>
      <c r="K1291" s="615"/>
      <c r="L1291" s="615"/>
      <c r="M1291" s="615"/>
      <c r="N1291" s="615"/>
      <c r="O1291" s="615"/>
      <c r="R1291" s="615"/>
      <c r="S1291" s="615"/>
      <c r="T1291" s="615"/>
      <c r="U1291" s="615"/>
      <c r="V1291" s="615"/>
      <c r="Y1291" s="615"/>
      <c r="Z1291" s="615"/>
      <c r="AA1291" s="615"/>
      <c r="AB1291" s="615"/>
      <c r="AC1291" s="615"/>
      <c r="AF1291" s="615"/>
      <c r="AG1291" s="615"/>
      <c r="AH1291" s="615"/>
      <c r="AI1291" s="615"/>
    </row>
    <row r="1292" spans="1:35" s="616" customFormat="1">
      <c r="A1292" s="615"/>
      <c r="D1292" s="615"/>
      <c r="E1292" s="615"/>
      <c r="F1292" s="615"/>
      <c r="G1292" s="615"/>
      <c r="H1292" s="615"/>
      <c r="I1292" s="615"/>
      <c r="J1292" s="615"/>
      <c r="K1292" s="615"/>
      <c r="L1292" s="615"/>
      <c r="M1292" s="615"/>
      <c r="N1292" s="615"/>
      <c r="O1292" s="615"/>
      <c r="R1292" s="615"/>
      <c r="S1292" s="615"/>
      <c r="T1292" s="615"/>
      <c r="U1292" s="615"/>
      <c r="V1292" s="615"/>
      <c r="Y1292" s="615"/>
      <c r="Z1292" s="615"/>
      <c r="AA1292" s="615"/>
      <c r="AB1292" s="615"/>
      <c r="AC1292" s="615"/>
      <c r="AF1292" s="615"/>
      <c r="AG1292" s="615"/>
      <c r="AH1292" s="615"/>
      <c r="AI1292" s="615"/>
    </row>
    <row r="1293" spans="1:35" s="616" customFormat="1">
      <c r="A1293" s="615"/>
      <c r="D1293" s="615"/>
      <c r="E1293" s="615"/>
      <c r="F1293" s="615"/>
      <c r="G1293" s="615"/>
      <c r="H1293" s="615"/>
      <c r="I1293" s="615"/>
      <c r="J1293" s="615"/>
      <c r="K1293" s="615"/>
      <c r="L1293" s="615"/>
      <c r="M1293" s="615"/>
      <c r="N1293" s="615"/>
      <c r="O1293" s="615"/>
      <c r="R1293" s="615"/>
      <c r="S1293" s="615"/>
      <c r="T1293" s="615"/>
      <c r="U1293" s="615"/>
      <c r="V1293" s="615"/>
      <c r="Y1293" s="615"/>
      <c r="Z1293" s="615"/>
      <c r="AA1293" s="615"/>
      <c r="AB1293" s="615"/>
      <c r="AC1293" s="615"/>
      <c r="AF1293" s="615"/>
      <c r="AG1293" s="615"/>
      <c r="AH1293" s="615"/>
      <c r="AI1293" s="615"/>
    </row>
    <row r="1294" spans="1:35" s="616" customFormat="1">
      <c r="A1294" s="615"/>
      <c r="D1294" s="615"/>
      <c r="E1294" s="615"/>
      <c r="F1294" s="615"/>
      <c r="G1294" s="615"/>
      <c r="H1294" s="615"/>
      <c r="I1294" s="615"/>
      <c r="J1294" s="615"/>
      <c r="K1294" s="615"/>
      <c r="L1294" s="615"/>
      <c r="M1294" s="615"/>
      <c r="N1294" s="615"/>
      <c r="O1294" s="615"/>
      <c r="R1294" s="615"/>
      <c r="S1294" s="615"/>
      <c r="T1294" s="615"/>
      <c r="U1294" s="615"/>
      <c r="V1294" s="615"/>
      <c r="Y1294" s="615"/>
      <c r="Z1294" s="615"/>
      <c r="AA1294" s="615"/>
      <c r="AB1294" s="615"/>
      <c r="AC1294" s="615"/>
      <c r="AF1294" s="615"/>
      <c r="AG1294" s="615"/>
      <c r="AH1294" s="615"/>
      <c r="AI1294" s="615"/>
    </row>
    <row r="1295" spans="1:35" s="616" customFormat="1">
      <c r="A1295" s="615"/>
      <c r="D1295" s="615"/>
      <c r="E1295" s="615"/>
      <c r="F1295" s="615"/>
      <c r="G1295" s="615"/>
      <c r="H1295" s="615"/>
      <c r="I1295" s="615"/>
      <c r="J1295" s="615"/>
      <c r="K1295" s="615"/>
      <c r="L1295" s="615"/>
      <c r="M1295" s="615"/>
      <c r="N1295" s="615"/>
      <c r="O1295" s="615"/>
      <c r="R1295" s="615"/>
      <c r="S1295" s="615"/>
      <c r="T1295" s="615"/>
      <c r="U1295" s="615"/>
      <c r="V1295" s="615"/>
      <c r="Y1295" s="615"/>
      <c r="Z1295" s="615"/>
      <c r="AA1295" s="615"/>
      <c r="AB1295" s="615"/>
      <c r="AC1295" s="615"/>
      <c r="AF1295" s="615"/>
      <c r="AG1295" s="615"/>
      <c r="AH1295" s="615"/>
      <c r="AI1295" s="615"/>
    </row>
    <row r="1296" spans="1:35" s="616" customFormat="1">
      <c r="A1296" s="615"/>
      <c r="D1296" s="615"/>
      <c r="E1296" s="615"/>
      <c r="F1296" s="615"/>
      <c r="G1296" s="615"/>
      <c r="H1296" s="615"/>
      <c r="I1296" s="615"/>
      <c r="J1296" s="615"/>
      <c r="K1296" s="615"/>
      <c r="L1296" s="615"/>
      <c r="M1296" s="615"/>
      <c r="N1296" s="615"/>
      <c r="O1296" s="615"/>
      <c r="R1296" s="615"/>
      <c r="S1296" s="615"/>
      <c r="T1296" s="615"/>
      <c r="U1296" s="615"/>
      <c r="V1296" s="615"/>
      <c r="Y1296" s="615"/>
      <c r="Z1296" s="615"/>
      <c r="AA1296" s="615"/>
      <c r="AB1296" s="615"/>
      <c r="AC1296" s="615"/>
      <c r="AF1296" s="615"/>
      <c r="AG1296" s="615"/>
      <c r="AH1296" s="615"/>
      <c r="AI1296" s="615"/>
    </row>
    <row r="1297" spans="1:35" s="616" customFormat="1">
      <c r="A1297" s="615"/>
      <c r="D1297" s="615"/>
      <c r="E1297" s="615"/>
      <c r="F1297" s="615"/>
      <c r="G1297" s="615"/>
      <c r="H1297" s="615"/>
      <c r="I1297" s="615"/>
      <c r="J1297" s="615"/>
      <c r="K1297" s="615"/>
      <c r="L1297" s="615"/>
      <c r="M1297" s="615"/>
      <c r="N1297" s="615"/>
      <c r="O1297" s="615"/>
      <c r="R1297" s="615"/>
      <c r="S1297" s="615"/>
      <c r="T1297" s="615"/>
      <c r="U1297" s="615"/>
      <c r="V1297" s="615"/>
      <c r="Y1297" s="615"/>
      <c r="Z1297" s="615"/>
      <c r="AA1297" s="615"/>
      <c r="AB1297" s="615"/>
      <c r="AC1297" s="615"/>
      <c r="AF1297" s="615"/>
      <c r="AG1297" s="615"/>
      <c r="AH1297" s="615"/>
      <c r="AI1297" s="615"/>
    </row>
    <row r="1298" spans="1:35" s="616" customFormat="1">
      <c r="A1298" s="615"/>
      <c r="D1298" s="615"/>
      <c r="E1298" s="615"/>
      <c r="F1298" s="615"/>
      <c r="G1298" s="615"/>
      <c r="H1298" s="615"/>
      <c r="I1298" s="615"/>
      <c r="J1298" s="615"/>
      <c r="K1298" s="615"/>
      <c r="L1298" s="615"/>
      <c r="M1298" s="615"/>
      <c r="N1298" s="615"/>
      <c r="O1298" s="615"/>
      <c r="R1298" s="615"/>
      <c r="S1298" s="615"/>
      <c r="T1298" s="615"/>
      <c r="U1298" s="615"/>
      <c r="V1298" s="615"/>
      <c r="Y1298" s="615"/>
      <c r="Z1298" s="615"/>
      <c r="AA1298" s="615"/>
      <c r="AB1298" s="615"/>
      <c r="AC1298" s="615"/>
      <c r="AF1298" s="615"/>
      <c r="AG1298" s="615"/>
      <c r="AH1298" s="615"/>
      <c r="AI1298" s="615"/>
    </row>
    <row r="1299" spans="1:35" s="616" customFormat="1">
      <c r="A1299" s="615"/>
      <c r="D1299" s="615"/>
      <c r="E1299" s="615"/>
      <c r="F1299" s="615"/>
      <c r="G1299" s="615"/>
      <c r="H1299" s="615"/>
      <c r="I1299" s="615"/>
      <c r="J1299" s="615"/>
      <c r="K1299" s="615"/>
      <c r="L1299" s="615"/>
      <c r="M1299" s="615"/>
      <c r="N1299" s="615"/>
      <c r="O1299" s="615"/>
      <c r="R1299" s="615"/>
      <c r="S1299" s="615"/>
      <c r="T1299" s="615"/>
      <c r="U1299" s="615"/>
      <c r="V1299" s="615"/>
      <c r="Y1299" s="615"/>
      <c r="Z1299" s="615"/>
      <c r="AA1299" s="615"/>
      <c r="AB1299" s="615"/>
      <c r="AC1299" s="615"/>
      <c r="AF1299" s="615"/>
      <c r="AG1299" s="615"/>
      <c r="AH1299" s="615"/>
      <c r="AI1299" s="615"/>
    </row>
    <row r="1300" spans="1:35" s="616" customFormat="1">
      <c r="A1300" s="615"/>
      <c r="D1300" s="615"/>
      <c r="E1300" s="615"/>
      <c r="F1300" s="615"/>
      <c r="G1300" s="615"/>
      <c r="H1300" s="615"/>
      <c r="I1300" s="615"/>
      <c r="J1300" s="615"/>
      <c r="K1300" s="615"/>
      <c r="L1300" s="615"/>
      <c r="M1300" s="615"/>
      <c r="N1300" s="615"/>
      <c r="O1300" s="615"/>
      <c r="R1300" s="615"/>
      <c r="S1300" s="615"/>
      <c r="T1300" s="615"/>
      <c r="U1300" s="615"/>
      <c r="V1300" s="615"/>
      <c r="Y1300" s="615"/>
      <c r="Z1300" s="615"/>
      <c r="AA1300" s="615"/>
      <c r="AB1300" s="615"/>
      <c r="AC1300" s="615"/>
      <c r="AF1300" s="615"/>
      <c r="AG1300" s="615"/>
      <c r="AH1300" s="615"/>
      <c r="AI1300" s="615"/>
    </row>
    <row r="1301" spans="1:35" s="616" customFormat="1">
      <c r="A1301" s="615"/>
      <c r="D1301" s="615"/>
      <c r="E1301" s="615"/>
      <c r="F1301" s="615"/>
      <c r="G1301" s="615"/>
      <c r="H1301" s="615"/>
      <c r="I1301" s="615"/>
      <c r="J1301" s="615"/>
      <c r="K1301" s="615"/>
      <c r="L1301" s="615"/>
      <c r="M1301" s="615"/>
      <c r="N1301" s="615"/>
      <c r="O1301" s="615"/>
      <c r="R1301" s="615"/>
      <c r="S1301" s="615"/>
      <c r="T1301" s="615"/>
      <c r="U1301" s="615"/>
      <c r="V1301" s="615"/>
      <c r="Y1301" s="615"/>
      <c r="Z1301" s="615"/>
      <c r="AA1301" s="615"/>
      <c r="AB1301" s="615"/>
      <c r="AC1301" s="615"/>
      <c r="AF1301" s="615"/>
      <c r="AG1301" s="615"/>
      <c r="AH1301" s="615"/>
      <c r="AI1301" s="615"/>
    </row>
    <row r="1302" spans="1:35" s="616" customFormat="1">
      <c r="A1302" s="615"/>
      <c r="D1302" s="615"/>
      <c r="E1302" s="615"/>
      <c r="F1302" s="615"/>
      <c r="G1302" s="615"/>
      <c r="H1302" s="615"/>
      <c r="I1302" s="615"/>
      <c r="J1302" s="615"/>
      <c r="K1302" s="615"/>
      <c r="L1302" s="615"/>
      <c r="M1302" s="615"/>
      <c r="N1302" s="615"/>
      <c r="O1302" s="615"/>
      <c r="R1302" s="615"/>
      <c r="S1302" s="615"/>
      <c r="T1302" s="615"/>
      <c r="U1302" s="615"/>
      <c r="V1302" s="615"/>
      <c r="Y1302" s="615"/>
      <c r="Z1302" s="615"/>
      <c r="AA1302" s="615"/>
      <c r="AB1302" s="615"/>
      <c r="AC1302" s="615"/>
      <c r="AF1302" s="615"/>
      <c r="AG1302" s="615"/>
      <c r="AH1302" s="615"/>
      <c r="AI1302" s="615"/>
    </row>
    <row r="1303" spans="1:35" s="616" customFormat="1">
      <c r="A1303" s="615"/>
      <c r="D1303" s="615"/>
      <c r="E1303" s="615"/>
      <c r="F1303" s="615"/>
      <c r="G1303" s="615"/>
      <c r="H1303" s="615"/>
      <c r="I1303" s="615"/>
      <c r="J1303" s="615"/>
      <c r="K1303" s="615"/>
      <c r="L1303" s="615"/>
      <c r="M1303" s="615"/>
      <c r="N1303" s="615"/>
      <c r="O1303" s="615"/>
      <c r="R1303" s="615"/>
      <c r="S1303" s="615"/>
      <c r="T1303" s="615"/>
      <c r="U1303" s="615"/>
      <c r="V1303" s="615"/>
      <c r="Y1303" s="615"/>
      <c r="Z1303" s="615"/>
      <c r="AA1303" s="615"/>
      <c r="AB1303" s="615"/>
      <c r="AC1303" s="615"/>
      <c r="AF1303" s="615"/>
      <c r="AG1303" s="615"/>
      <c r="AH1303" s="615"/>
      <c r="AI1303" s="615"/>
    </row>
    <row r="1304" spans="1:35" s="616" customFormat="1">
      <c r="A1304" s="615"/>
      <c r="D1304" s="615"/>
      <c r="E1304" s="615"/>
      <c r="F1304" s="615"/>
      <c r="G1304" s="615"/>
      <c r="H1304" s="615"/>
      <c r="I1304" s="615"/>
      <c r="J1304" s="615"/>
      <c r="K1304" s="615"/>
      <c r="L1304" s="615"/>
      <c r="M1304" s="615"/>
      <c r="N1304" s="615"/>
      <c r="O1304" s="615"/>
      <c r="R1304" s="615"/>
      <c r="S1304" s="615"/>
      <c r="T1304" s="615"/>
      <c r="U1304" s="615"/>
      <c r="V1304" s="615"/>
      <c r="Y1304" s="615"/>
      <c r="Z1304" s="615"/>
      <c r="AA1304" s="615"/>
      <c r="AB1304" s="615"/>
      <c r="AC1304" s="615"/>
      <c r="AF1304" s="615"/>
      <c r="AG1304" s="615"/>
      <c r="AH1304" s="615"/>
      <c r="AI1304" s="615"/>
    </row>
    <row r="1305" spans="1:35" s="616" customFormat="1">
      <c r="A1305" s="615"/>
      <c r="D1305" s="615"/>
      <c r="E1305" s="615"/>
      <c r="F1305" s="615"/>
      <c r="G1305" s="615"/>
      <c r="H1305" s="615"/>
      <c r="I1305" s="615"/>
      <c r="J1305" s="615"/>
      <c r="K1305" s="615"/>
      <c r="L1305" s="615"/>
      <c r="M1305" s="615"/>
      <c r="N1305" s="615"/>
      <c r="O1305" s="615"/>
      <c r="R1305" s="615"/>
      <c r="S1305" s="615"/>
      <c r="T1305" s="615"/>
      <c r="U1305" s="615"/>
      <c r="V1305" s="615"/>
      <c r="Y1305" s="615"/>
      <c r="Z1305" s="615"/>
      <c r="AA1305" s="615"/>
      <c r="AB1305" s="615"/>
      <c r="AC1305" s="615"/>
      <c r="AF1305" s="615"/>
      <c r="AG1305" s="615"/>
      <c r="AH1305" s="615"/>
      <c r="AI1305" s="615"/>
    </row>
    <row r="1306" spans="1:35" s="616" customFormat="1">
      <c r="A1306" s="615"/>
      <c r="D1306" s="615"/>
      <c r="E1306" s="615"/>
      <c r="F1306" s="615"/>
      <c r="G1306" s="615"/>
      <c r="H1306" s="615"/>
      <c r="I1306" s="615"/>
      <c r="J1306" s="615"/>
      <c r="K1306" s="615"/>
      <c r="L1306" s="615"/>
      <c r="M1306" s="615"/>
      <c r="N1306" s="615"/>
      <c r="O1306" s="615"/>
      <c r="R1306" s="615"/>
      <c r="S1306" s="615"/>
      <c r="T1306" s="615"/>
      <c r="U1306" s="615"/>
      <c r="V1306" s="615"/>
      <c r="Y1306" s="615"/>
      <c r="Z1306" s="615"/>
      <c r="AA1306" s="615"/>
      <c r="AB1306" s="615"/>
      <c r="AC1306" s="615"/>
      <c r="AF1306" s="615"/>
      <c r="AG1306" s="615"/>
      <c r="AH1306" s="615"/>
      <c r="AI1306" s="615"/>
    </row>
    <row r="1307" spans="1:35" s="616" customFormat="1">
      <c r="A1307" s="615"/>
      <c r="D1307" s="615"/>
      <c r="E1307" s="615"/>
      <c r="F1307" s="615"/>
      <c r="G1307" s="615"/>
      <c r="H1307" s="615"/>
      <c r="I1307" s="615"/>
      <c r="J1307" s="615"/>
      <c r="K1307" s="615"/>
      <c r="L1307" s="615"/>
      <c r="M1307" s="615"/>
      <c r="N1307" s="615"/>
      <c r="O1307" s="615"/>
      <c r="R1307" s="615"/>
      <c r="S1307" s="615"/>
      <c r="T1307" s="615"/>
      <c r="U1307" s="615"/>
      <c r="V1307" s="615"/>
      <c r="Y1307" s="615"/>
      <c r="Z1307" s="615"/>
      <c r="AA1307" s="615"/>
      <c r="AB1307" s="615"/>
      <c r="AC1307" s="615"/>
      <c r="AF1307" s="615"/>
      <c r="AG1307" s="615"/>
      <c r="AH1307" s="615"/>
      <c r="AI1307" s="615"/>
    </row>
    <row r="1308" spans="1:35" s="616" customFormat="1">
      <c r="A1308" s="615"/>
      <c r="D1308" s="615"/>
      <c r="E1308" s="615"/>
      <c r="F1308" s="615"/>
      <c r="G1308" s="615"/>
      <c r="H1308" s="615"/>
      <c r="I1308" s="615"/>
      <c r="J1308" s="615"/>
      <c r="K1308" s="615"/>
      <c r="L1308" s="615"/>
      <c r="M1308" s="615"/>
      <c r="N1308" s="615"/>
      <c r="O1308" s="615"/>
      <c r="R1308" s="615"/>
      <c r="S1308" s="615"/>
      <c r="T1308" s="615"/>
      <c r="U1308" s="615"/>
      <c r="V1308" s="615"/>
      <c r="Y1308" s="615"/>
      <c r="Z1308" s="615"/>
      <c r="AA1308" s="615"/>
      <c r="AB1308" s="615"/>
      <c r="AC1308" s="615"/>
      <c r="AF1308" s="615"/>
      <c r="AG1308" s="615"/>
      <c r="AH1308" s="615"/>
      <c r="AI1308" s="615"/>
    </row>
    <row r="1309" spans="1:35" s="616" customFormat="1">
      <c r="A1309" s="615"/>
      <c r="D1309" s="615"/>
      <c r="E1309" s="615"/>
      <c r="F1309" s="615"/>
      <c r="G1309" s="615"/>
      <c r="H1309" s="615"/>
      <c r="I1309" s="615"/>
      <c r="J1309" s="615"/>
      <c r="K1309" s="615"/>
      <c r="L1309" s="615"/>
      <c r="M1309" s="615"/>
      <c r="N1309" s="615"/>
      <c r="O1309" s="615"/>
      <c r="R1309" s="615"/>
      <c r="S1309" s="615"/>
      <c r="T1309" s="615"/>
      <c r="U1309" s="615"/>
      <c r="V1309" s="615"/>
      <c r="Y1309" s="615"/>
      <c r="Z1309" s="615"/>
      <c r="AA1309" s="615"/>
      <c r="AB1309" s="615"/>
      <c r="AC1309" s="615"/>
      <c r="AF1309" s="615"/>
      <c r="AG1309" s="615"/>
      <c r="AH1309" s="615"/>
      <c r="AI1309" s="615"/>
    </row>
    <row r="1310" spans="1:35" s="616" customFormat="1">
      <c r="A1310" s="615"/>
      <c r="D1310" s="615"/>
      <c r="E1310" s="615"/>
      <c r="F1310" s="615"/>
      <c r="G1310" s="615"/>
      <c r="H1310" s="615"/>
      <c r="I1310" s="615"/>
      <c r="J1310" s="615"/>
      <c r="K1310" s="615"/>
      <c r="L1310" s="615"/>
      <c r="M1310" s="615"/>
      <c r="N1310" s="615"/>
      <c r="O1310" s="615"/>
      <c r="R1310" s="615"/>
      <c r="S1310" s="615"/>
      <c r="T1310" s="615"/>
      <c r="U1310" s="615"/>
      <c r="V1310" s="615"/>
      <c r="Y1310" s="615"/>
      <c r="Z1310" s="615"/>
      <c r="AA1310" s="615"/>
      <c r="AB1310" s="615"/>
      <c r="AC1310" s="615"/>
      <c r="AF1310" s="615"/>
      <c r="AG1310" s="615"/>
      <c r="AH1310" s="615"/>
      <c r="AI1310" s="615"/>
    </row>
    <row r="1311" spans="1:35" s="616" customFormat="1">
      <c r="A1311" s="615"/>
      <c r="D1311" s="615"/>
      <c r="E1311" s="615"/>
      <c r="F1311" s="615"/>
      <c r="G1311" s="615"/>
      <c r="H1311" s="615"/>
      <c r="I1311" s="615"/>
      <c r="J1311" s="615"/>
      <c r="K1311" s="615"/>
      <c r="L1311" s="615"/>
      <c r="M1311" s="615"/>
      <c r="N1311" s="615"/>
      <c r="O1311" s="615"/>
      <c r="R1311" s="615"/>
      <c r="S1311" s="615"/>
      <c r="T1311" s="615"/>
      <c r="U1311" s="615"/>
      <c r="V1311" s="615"/>
      <c r="Y1311" s="615"/>
      <c r="Z1311" s="615"/>
      <c r="AA1311" s="615"/>
      <c r="AB1311" s="615"/>
      <c r="AC1311" s="615"/>
      <c r="AF1311" s="615"/>
      <c r="AG1311" s="615"/>
      <c r="AH1311" s="615"/>
      <c r="AI1311" s="615"/>
    </row>
    <row r="1312" spans="1:35" s="616" customFormat="1">
      <c r="A1312" s="615"/>
      <c r="D1312" s="615"/>
      <c r="E1312" s="615"/>
      <c r="F1312" s="615"/>
      <c r="G1312" s="615"/>
      <c r="H1312" s="615"/>
      <c r="I1312" s="615"/>
      <c r="J1312" s="615"/>
      <c r="K1312" s="615"/>
      <c r="L1312" s="615"/>
      <c r="M1312" s="615"/>
      <c r="N1312" s="615"/>
      <c r="O1312" s="615"/>
      <c r="R1312" s="615"/>
      <c r="S1312" s="615"/>
      <c r="T1312" s="615"/>
      <c r="U1312" s="615"/>
      <c r="V1312" s="615"/>
      <c r="Y1312" s="615"/>
      <c r="Z1312" s="615"/>
      <c r="AA1312" s="615"/>
      <c r="AB1312" s="615"/>
      <c r="AC1312" s="615"/>
      <c r="AF1312" s="615"/>
      <c r="AG1312" s="615"/>
      <c r="AH1312" s="615"/>
      <c r="AI1312" s="615"/>
    </row>
    <row r="1313" spans="1:35" s="616" customFormat="1">
      <c r="A1313" s="615"/>
      <c r="D1313" s="615"/>
      <c r="E1313" s="615"/>
      <c r="F1313" s="615"/>
      <c r="G1313" s="615"/>
      <c r="H1313" s="615"/>
      <c r="I1313" s="615"/>
      <c r="J1313" s="615"/>
      <c r="K1313" s="615"/>
      <c r="L1313" s="615"/>
      <c r="M1313" s="615"/>
      <c r="N1313" s="615"/>
      <c r="O1313" s="615"/>
      <c r="R1313" s="615"/>
      <c r="S1313" s="615"/>
      <c r="T1313" s="615"/>
      <c r="U1313" s="615"/>
      <c r="V1313" s="615"/>
      <c r="Y1313" s="615"/>
      <c r="Z1313" s="615"/>
      <c r="AA1313" s="615"/>
      <c r="AB1313" s="615"/>
      <c r="AC1313" s="615"/>
      <c r="AF1313" s="615"/>
      <c r="AG1313" s="615"/>
      <c r="AH1313" s="615"/>
      <c r="AI1313" s="615"/>
    </row>
    <row r="1314" spans="1:35" s="616" customFormat="1">
      <c r="A1314" s="615"/>
      <c r="D1314" s="615"/>
      <c r="E1314" s="615"/>
      <c r="F1314" s="615"/>
      <c r="G1314" s="615"/>
      <c r="H1314" s="615"/>
      <c r="I1314" s="615"/>
      <c r="J1314" s="615"/>
      <c r="K1314" s="615"/>
      <c r="L1314" s="615"/>
      <c r="M1314" s="615"/>
      <c r="N1314" s="615"/>
      <c r="O1314" s="615"/>
      <c r="R1314" s="615"/>
      <c r="S1314" s="615"/>
      <c r="T1314" s="615"/>
      <c r="U1314" s="615"/>
      <c r="V1314" s="615"/>
      <c r="Y1314" s="615"/>
      <c r="Z1314" s="615"/>
      <c r="AA1314" s="615"/>
      <c r="AB1314" s="615"/>
      <c r="AC1314" s="615"/>
      <c r="AF1314" s="615"/>
      <c r="AG1314" s="615"/>
      <c r="AH1314" s="615"/>
      <c r="AI1314" s="615"/>
    </row>
    <row r="1315" spans="1:35" s="616" customFormat="1">
      <c r="A1315" s="615"/>
      <c r="D1315" s="615"/>
      <c r="E1315" s="615"/>
      <c r="F1315" s="615"/>
      <c r="G1315" s="615"/>
      <c r="H1315" s="615"/>
      <c r="I1315" s="615"/>
      <c r="J1315" s="615"/>
      <c r="K1315" s="615"/>
      <c r="L1315" s="615"/>
      <c r="M1315" s="615"/>
      <c r="N1315" s="615"/>
      <c r="O1315" s="615"/>
      <c r="R1315" s="615"/>
      <c r="S1315" s="615"/>
      <c r="T1315" s="615"/>
      <c r="U1315" s="615"/>
      <c r="V1315" s="615"/>
      <c r="Y1315" s="615"/>
      <c r="Z1315" s="615"/>
      <c r="AA1315" s="615"/>
      <c r="AB1315" s="615"/>
      <c r="AC1315" s="615"/>
      <c r="AF1315" s="615"/>
      <c r="AG1315" s="615"/>
      <c r="AH1315" s="615"/>
      <c r="AI1315" s="615"/>
    </row>
    <row r="1316" spans="1:35" s="616" customFormat="1">
      <c r="A1316" s="615"/>
      <c r="D1316" s="615"/>
      <c r="E1316" s="615"/>
      <c r="F1316" s="615"/>
      <c r="G1316" s="615"/>
      <c r="H1316" s="615"/>
      <c r="I1316" s="615"/>
      <c r="J1316" s="615"/>
      <c r="K1316" s="615"/>
      <c r="L1316" s="615"/>
      <c r="M1316" s="615"/>
      <c r="N1316" s="615"/>
      <c r="O1316" s="615"/>
      <c r="R1316" s="615"/>
      <c r="S1316" s="615"/>
      <c r="T1316" s="615"/>
      <c r="U1316" s="615"/>
      <c r="V1316" s="615"/>
      <c r="Y1316" s="615"/>
      <c r="Z1316" s="615"/>
      <c r="AA1316" s="615"/>
      <c r="AB1316" s="615"/>
      <c r="AC1316" s="615"/>
      <c r="AF1316" s="615"/>
      <c r="AG1316" s="615"/>
      <c r="AH1316" s="615"/>
      <c r="AI1316" s="615"/>
    </row>
    <row r="1317" spans="1:35" s="616" customFormat="1">
      <c r="A1317" s="615"/>
      <c r="D1317" s="615"/>
      <c r="E1317" s="615"/>
      <c r="F1317" s="615"/>
      <c r="G1317" s="615"/>
      <c r="H1317" s="615"/>
      <c r="I1317" s="615"/>
      <c r="J1317" s="615"/>
      <c r="K1317" s="615"/>
      <c r="L1317" s="615"/>
      <c r="M1317" s="615"/>
      <c r="N1317" s="615"/>
      <c r="O1317" s="615"/>
      <c r="R1317" s="615"/>
      <c r="S1317" s="615"/>
      <c r="T1317" s="615"/>
      <c r="U1317" s="615"/>
      <c r="V1317" s="615"/>
      <c r="Y1317" s="615"/>
      <c r="Z1317" s="615"/>
      <c r="AA1317" s="615"/>
      <c r="AB1317" s="615"/>
      <c r="AC1317" s="615"/>
      <c r="AF1317" s="615"/>
      <c r="AG1317" s="615"/>
      <c r="AH1317" s="615"/>
      <c r="AI1317" s="615"/>
    </row>
    <row r="1318" spans="1:35" s="616" customFormat="1">
      <c r="A1318" s="615"/>
      <c r="D1318" s="615"/>
      <c r="E1318" s="615"/>
      <c r="F1318" s="615"/>
      <c r="G1318" s="615"/>
      <c r="H1318" s="615"/>
      <c r="I1318" s="615"/>
      <c r="J1318" s="615"/>
      <c r="K1318" s="615"/>
      <c r="L1318" s="615"/>
      <c r="M1318" s="615"/>
      <c r="N1318" s="615"/>
      <c r="O1318" s="615"/>
      <c r="R1318" s="615"/>
      <c r="S1318" s="615"/>
      <c r="T1318" s="615"/>
      <c r="U1318" s="615"/>
      <c r="V1318" s="615"/>
      <c r="Y1318" s="615"/>
      <c r="Z1318" s="615"/>
      <c r="AA1318" s="615"/>
      <c r="AB1318" s="615"/>
      <c r="AC1318" s="615"/>
      <c r="AF1318" s="615"/>
      <c r="AG1318" s="615"/>
      <c r="AH1318" s="615"/>
      <c r="AI1318" s="615"/>
    </row>
    <row r="1319" spans="1:35" s="616" customFormat="1">
      <c r="A1319" s="615"/>
      <c r="D1319" s="615"/>
      <c r="E1319" s="615"/>
      <c r="F1319" s="615"/>
      <c r="G1319" s="615"/>
      <c r="H1319" s="615"/>
      <c r="I1319" s="615"/>
      <c r="J1319" s="615"/>
      <c r="K1319" s="615"/>
      <c r="L1319" s="615"/>
      <c r="M1319" s="615"/>
      <c r="N1319" s="615"/>
      <c r="O1319" s="615"/>
      <c r="R1319" s="615"/>
      <c r="S1319" s="615"/>
      <c r="T1319" s="615"/>
      <c r="U1319" s="615"/>
      <c r="V1319" s="615"/>
      <c r="Y1319" s="615"/>
      <c r="Z1319" s="615"/>
      <c r="AA1319" s="615"/>
      <c r="AB1319" s="615"/>
      <c r="AC1319" s="615"/>
      <c r="AF1319" s="615"/>
      <c r="AG1319" s="615"/>
      <c r="AH1319" s="615"/>
      <c r="AI1319" s="615"/>
    </row>
    <row r="1320" spans="1:35" s="616" customFormat="1">
      <c r="A1320" s="615"/>
      <c r="D1320" s="615"/>
      <c r="E1320" s="615"/>
      <c r="F1320" s="615"/>
      <c r="G1320" s="615"/>
      <c r="H1320" s="615"/>
      <c r="I1320" s="615"/>
      <c r="J1320" s="615"/>
      <c r="K1320" s="615"/>
      <c r="L1320" s="615"/>
      <c r="M1320" s="615"/>
      <c r="N1320" s="615"/>
      <c r="O1320" s="615"/>
      <c r="R1320" s="615"/>
      <c r="S1320" s="615"/>
      <c r="T1320" s="615"/>
      <c r="U1320" s="615"/>
      <c r="V1320" s="615"/>
      <c r="Y1320" s="615"/>
      <c r="Z1320" s="615"/>
      <c r="AA1320" s="615"/>
      <c r="AB1320" s="615"/>
      <c r="AC1320" s="615"/>
      <c r="AF1320" s="615"/>
      <c r="AG1320" s="615"/>
      <c r="AH1320" s="615"/>
      <c r="AI1320" s="615"/>
    </row>
    <row r="1321" spans="1:35" s="616" customFormat="1">
      <c r="A1321" s="615"/>
      <c r="D1321" s="615"/>
      <c r="E1321" s="615"/>
      <c r="F1321" s="615"/>
      <c r="G1321" s="615"/>
      <c r="H1321" s="615"/>
      <c r="I1321" s="615"/>
      <c r="J1321" s="615"/>
      <c r="K1321" s="615"/>
      <c r="L1321" s="615"/>
      <c r="M1321" s="615"/>
      <c r="N1321" s="615"/>
      <c r="O1321" s="615"/>
      <c r="R1321" s="615"/>
      <c r="S1321" s="615"/>
      <c r="T1321" s="615"/>
      <c r="U1321" s="615"/>
      <c r="V1321" s="615"/>
      <c r="Y1321" s="615"/>
      <c r="Z1321" s="615"/>
      <c r="AA1321" s="615"/>
      <c r="AB1321" s="615"/>
      <c r="AC1321" s="615"/>
      <c r="AF1321" s="615"/>
      <c r="AG1321" s="615"/>
      <c r="AH1321" s="615"/>
      <c r="AI1321" s="615"/>
    </row>
    <row r="1322" spans="1:35" s="616" customFormat="1">
      <c r="A1322" s="615"/>
      <c r="D1322" s="615"/>
      <c r="E1322" s="615"/>
      <c r="F1322" s="615"/>
      <c r="G1322" s="615"/>
      <c r="H1322" s="615"/>
      <c r="I1322" s="615"/>
      <c r="J1322" s="615"/>
      <c r="K1322" s="615"/>
      <c r="L1322" s="615"/>
      <c r="M1322" s="615"/>
      <c r="N1322" s="615"/>
      <c r="O1322" s="615"/>
      <c r="R1322" s="615"/>
      <c r="S1322" s="615"/>
      <c r="T1322" s="615"/>
      <c r="U1322" s="615"/>
      <c r="V1322" s="615"/>
      <c r="Y1322" s="615"/>
      <c r="Z1322" s="615"/>
      <c r="AA1322" s="615"/>
      <c r="AB1322" s="615"/>
      <c r="AC1322" s="615"/>
      <c r="AF1322" s="615"/>
      <c r="AG1322" s="615"/>
      <c r="AH1322" s="615"/>
      <c r="AI1322" s="615"/>
    </row>
    <row r="1323" spans="1:35" s="616" customFormat="1">
      <c r="A1323" s="615"/>
      <c r="D1323" s="615"/>
      <c r="E1323" s="615"/>
      <c r="F1323" s="615"/>
      <c r="G1323" s="615"/>
      <c r="H1323" s="615"/>
      <c r="I1323" s="615"/>
      <c r="J1323" s="615"/>
      <c r="K1323" s="615"/>
      <c r="L1323" s="615"/>
      <c r="M1323" s="615"/>
      <c r="N1323" s="615"/>
      <c r="O1323" s="615"/>
      <c r="R1323" s="615"/>
      <c r="S1323" s="615"/>
      <c r="T1323" s="615"/>
      <c r="U1323" s="615"/>
      <c r="V1323" s="615"/>
      <c r="Y1323" s="615"/>
      <c r="Z1323" s="615"/>
      <c r="AA1323" s="615"/>
      <c r="AB1323" s="615"/>
      <c r="AC1323" s="615"/>
      <c r="AF1323" s="615"/>
      <c r="AG1323" s="615"/>
      <c r="AH1323" s="615"/>
      <c r="AI1323" s="615"/>
    </row>
    <row r="1324" spans="1:35" s="616" customFormat="1">
      <c r="A1324" s="615"/>
      <c r="D1324" s="615"/>
      <c r="E1324" s="615"/>
      <c r="F1324" s="615"/>
      <c r="G1324" s="615"/>
      <c r="H1324" s="615"/>
      <c r="I1324" s="615"/>
      <c r="J1324" s="615"/>
      <c r="K1324" s="615"/>
      <c r="L1324" s="615"/>
      <c r="M1324" s="615"/>
      <c r="N1324" s="615"/>
      <c r="O1324" s="615"/>
      <c r="R1324" s="615"/>
      <c r="S1324" s="615"/>
      <c r="T1324" s="615"/>
      <c r="U1324" s="615"/>
      <c r="V1324" s="615"/>
      <c r="Y1324" s="615"/>
      <c r="Z1324" s="615"/>
      <c r="AA1324" s="615"/>
      <c r="AB1324" s="615"/>
      <c r="AC1324" s="615"/>
      <c r="AF1324" s="615"/>
      <c r="AG1324" s="615"/>
      <c r="AH1324" s="615"/>
      <c r="AI1324" s="615"/>
    </row>
    <row r="1325" spans="1:35" s="616" customFormat="1">
      <c r="A1325" s="615"/>
      <c r="D1325" s="615"/>
      <c r="E1325" s="615"/>
      <c r="F1325" s="615"/>
      <c r="G1325" s="615"/>
      <c r="H1325" s="615"/>
      <c r="I1325" s="615"/>
      <c r="J1325" s="615"/>
      <c r="K1325" s="615"/>
      <c r="L1325" s="615"/>
      <c r="M1325" s="615"/>
      <c r="N1325" s="615"/>
      <c r="O1325" s="615"/>
      <c r="R1325" s="615"/>
      <c r="S1325" s="615"/>
      <c r="T1325" s="615"/>
      <c r="U1325" s="615"/>
      <c r="V1325" s="615"/>
      <c r="Y1325" s="615"/>
      <c r="Z1325" s="615"/>
      <c r="AA1325" s="615"/>
      <c r="AB1325" s="615"/>
      <c r="AC1325" s="615"/>
      <c r="AF1325" s="615"/>
      <c r="AG1325" s="615"/>
      <c r="AH1325" s="615"/>
      <c r="AI1325" s="615"/>
    </row>
    <row r="1326" spans="1:35" s="616" customFormat="1">
      <c r="A1326" s="615"/>
      <c r="D1326" s="615"/>
      <c r="E1326" s="615"/>
      <c r="F1326" s="615"/>
      <c r="G1326" s="615"/>
      <c r="H1326" s="615"/>
      <c r="I1326" s="615"/>
      <c r="J1326" s="615"/>
      <c r="K1326" s="615"/>
      <c r="L1326" s="615"/>
      <c r="M1326" s="615"/>
      <c r="N1326" s="615"/>
      <c r="O1326" s="615"/>
      <c r="R1326" s="615"/>
      <c r="S1326" s="615"/>
      <c r="T1326" s="615"/>
      <c r="U1326" s="615"/>
      <c r="V1326" s="615"/>
      <c r="Y1326" s="615"/>
      <c r="Z1326" s="615"/>
      <c r="AA1326" s="615"/>
      <c r="AB1326" s="615"/>
      <c r="AC1326" s="615"/>
      <c r="AF1326" s="615"/>
      <c r="AG1326" s="615"/>
      <c r="AH1326" s="615"/>
      <c r="AI1326" s="615"/>
    </row>
    <row r="1327" spans="1:35" s="616" customFormat="1">
      <c r="A1327" s="615"/>
      <c r="D1327" s="615"/>
      <c r="E1327" s="615"/>
      <c r="F1327" s="615"/>
      <c r="G1327" s="615"/>
      <c r="H1327" s="615"/>
      <c r="I1327" s="615"/>
      <c r="J1327" s="615"/>
      <c r="K1327" s="615"/>
      <c r="L1327" s="615"/>
      <c r="M1327" s="615"/>
      <c r="N1327" s="615"/>
      <c r="O1327" s="615"/>
      <c r="R1327" s="615"/>
      <c r="S1327" s="615"/>
      <c r="T1327" s="615"/>
      <c r="U1327" s="615"/>
      <c r="V1327" s="615"/>
      <c r="Y1327" s="615"/>
      <c r="Z1327" s="615"/>
      <c r="AA1327" s="615"/>
      <c r="AB1327" s="615"/>
      <c r="AC1327" s="615"/>
      <c r="AF1327" s="615"/>
      <c r="AG1327" s="615"/>
      <c r="AH1327" s="615"/>
      <c r="AI1327" s="615"/>
    </row>
    <row r="1328" spans="1:35" s="616" customFormat="1">
      <c r="A1328" s="615"/>
      <c r="D1328" s="615"/>
      <c r="E1328" s="615"/>
      <c r="F1328" s="615"/>
      <c r="G1328" s="615"/>
      <c r="H1328" s="615"/>
      <c r="I1328" s="615"/>
      <c r="J1328" s="615"/>
      <c r="K1328" s="615"/>
      <c r="L1328" s="615"/>
      <c r="M1328" s="615"/>
      <c r="N1328" s="615"/>
      <c r="O1328" s="615"/>
      <c r="R1328" s="615"/>
      <c r="S1328" s="615"/>
      <c r="T1328" s="615"/>
      <c r="U1328" s="615"/>
      <c r="V1328" s="615"/>
      <c r="Y1328" s="615"/>
      <c r="Z1328" s="615"/>
      <c r="AA1328" s="615"/>
      <c r="AB1328" s="615"/>
      <c r="AC1328" s="615"/>
      <c r="AF1328" s="615"/>
      <c r="AG1328" s="615"/>
      <c r="AH1328" s="615"/>
      <c r="AI1328" s="615"/>
    </row>
    <row r="1329" spans="1:35" s="616" customFormat="1">
      <c r="A1329" s="615"/>
      <c r="D1329" s="615"/>
      <c r="E1329" s="615"/>
      <c r="F1329" s="615"/>
      <c r="G1329" s="615"/>
      <c r="H1329" s="615"/>
      <c r="I1329" s="615"/>
      <c r="J1329" s="615"/>
      <c r="K1329" s="615"/>
      <c r="L1329" s="615"/>
      <c r="M1329" s="615"/>
      <c r="N1329" s="615"/>
      <c r="O1329" s="615"/>
      <c r="R1329" s="615"/>
      <c r="S1329" s="615"/>
      <c r="T1329" s="615"/>
      <c r="U1329" s="615"/>
      <c r="V1329" s="615"/>
      <c r="Y1329" s="615"/>
      <c r="Z1329" s="615"/>
      <c r="AA1329" s="615"/>
      <c r="AB1329" s="615"/>
      <c r="AC1329" s="615"/>
      <c r="AF1329" s="615"/>
      <c r="AG1329" s="615"/>
      <c r="AH1329" s="615"/>
      <c r="AI1329" s="615"/>
    </row>
    <row r="1330" spans="1:35" s="616" customFormat="1">
      <c r="A1330" s="615"/>
      <c r="D1330" s="615"/>
      <c r="E1330" s="615"/>
      <c r="F1330" s="615"/>
      <c r="G1330" s="615"/>
      <c r="H1330" s="615"/>
      <c r="I1330" s="615"/>
      <c r="J1330" s="615"/>
      <c r="K1330" s="615"/>
      <c r="L1330" s="615"/>
      <c r="M1330" s="615"/>
      <c r="N1330" s="615"/>
      <c r="O1330" s="615"/>
      <c r="R1330" s="615"/>
      <c r="S1330" s="615"/>
      <c r="T1330" s="615"/>
      <c r="U1330" s="615"/>
      <c r="V1330" s="615"/>
      <c r="Y1330" s="615"/>
      <c r="Z1330" s="615"/>
      <c r="AA1330" s="615"/>
      <c r="AB1330" s="615"/>
      <c r="AC1330" s="615"/>
      <c r="AF1330" s="615"/>
      <c r="AG1330" s="615"/>
      <c r="AH1330" s="615"/>
      <c r="AI1330" s="615"/>
    </row>
    <row r="1331" spans="1:35" s="616" customFormat="1">
      <c r="A1331" s="615"/>
      <c r="D1331" s="615"/>
      <c r="E1331" s="615"/>
      <c r="F1331" s="615"/>
      <c r="G1331" s="615"/>
      <c r="H1331" s="615"/>
      <c r="I1331" s="615"/>
      <c r="J1331" s="615"/>
      <c r="K1331" s="615"/>
      <c r="L1331" s="615"/>
      <c r="M1331" s="615"/>
      <c r="N1331" s="615"/>
      <c r="O1331" s="615"/>
      <c r="R1331" s="615"/>
      <c r="S1331" s="615"/>
      <c r="T1331" s="615"/>
      <c r="U1331" s="615"/>
      <c r="V1331" s="615"/>
      <c r="Y1331" s="615"/>
      <c r="Z1331" s="615"/>
      <c r="AA1331" s="615"/>
      <c r="AB1331" s="615"/>
      <c r="AC1331" s="615"/>
      <c r="AF1331" s="615"/>
      <c r="AG1331" s="615"/>
      <c r="AH1331" s="615"/>
      <c r="AI1331" s="615"/>
    </row>
    <row r="1332" spans="1:35" s="616" customFormat="1">
      <c r="A1332" s="615"/>
      <c r="D1332" s="615"/>
      <c r="E1332" s="615"/>
      <c r="F1332" s="615"/>
      <c r="G1332" s="615"/>
      <c r="H1332" s="615"/>
      <c r="I1332" s="615"/>
      <c r="J1332" s="615"/>
      <c r="K1332" s="615"/>
      <c r="L1332" s="615"/>
      <c r="M1332" s="615"/>
      <c r="N1332" s="615"/>
      <c r="O1332" s="615"/>
      <c r="R1332" s="615"/>
      <c r="S1332" s="615"/>
      <c r="T1332" s="615"/>
      <c r="U1332" s="615"/>
      <c r="V1332" s="615"/>
      <c r="Y1332" s="615"/>
      <c r="Z1332" s="615"/>
      <c r="AA1332" s="615"/>
      <c r="AB1332" s="615"/>
      <c r="AC1332" s="615"/>
      <c r="AF1332" s="615"/>
      <c r="AG1332" s="615"/>
      <c r="AH1332" s="615"/>
      <c r="AI1332" s="615"/>
    </row>
    <row r="1333" spans="1:35" s="616" customFormat="1">
      <c r="A1333" s="615"/>
      <c r="D1333" s="615"/>
      <c r="E1333" s="615"/>
      <c r="F1333" s="615"/>
      <c r="G1333" s="615"/>
      <c r="H1333" s="615"/>
      <c r="I1333" s="615"/>
      <c r="J1333" s="615"/>
      <c r="K1333" s="615"/>
      <c r="L1333" s="615"/>
      <c r="M1333" s="615"/>
      <c r="N1333" s="615"/>
      <c r="O1333" s="615"/>
      <c r="R1333" s="615"/>
      <c r="S1333" s="615"/>
      <c r="T1333" s="615"/>
      <c r="U1333" s="615"/>
      <c r="V1333" s="615"/>
      <c r="Y1333" s="615"/>
      <c r="Z1333" s="615"/>
      <c r="AA1333" s="615"/>
      <c r="AB1333" s="615"/>
      <c r="AC1333" s="615"/>
      <c r="AF1333" s="615"/>
      <c r="AG1333" s="615"/>
      <c r="AH1333" s="615"/>
      <c r="AI1333" s="615"/>
    </row>
    <row r="1334" spans="1:35" s="616" customFormat="1">
      <c r="A1334" s="615"/>
      <c r="D1334" s="615"/>
      <c r="E1334" s="615"/>
      <c r="F1334" s="615"/>
      <c r="G1334" s="615"/>
      <c r="H1334" s="615"/>
      <c r="I1334" s="615"/>
      <c r="J1334" s="615"/>
      <c r="K1334" s="615"/>
      <c r="L1334" s="615"/>
      <c r="M1334" s="615"/>
      <c r="N1334" s="615"/>
      <c r="O1334" s="615"/>
      <c r="R1334" s="615"/>
      <c r="S1334" s="615"/>
      <c r="T1334" s="615"/>
      <c r="U1334" s="615"/>
      <c r="V1334" s="615"/>
      <c r="Y1334" s="615"/>
      <c r="Z1334" s="615"/>
      <c r="AA1334" s="615"/>
      <c r="AB1334" s="615"/>
      <c r="AC1334" s="615"/>
      <c r="AF1334" s="615"/>
      <c r="AG1334" s="615"/>
      <c r="AH1334" s="615"/>
      <c r="AI1334" s="615"/>
    </row>
    <row r="1335" spans="1:35" s="616" customFormat="1">
      <c r="A1335" s="615"/>
      <c r="D1335" s="615"/>
      <c r="E1335" s="615"/>
      <c r="F1335" s="615"/>
      <c r="G1335" s="615"/>
      <c r="H1335" s="615"/>
      <c r="I1335" s="615"/>
      <c r="J1335" s="615"/>
      <c r="K1335" s="615"/>
      <c r="L1335" s="615"/>
      <c r="M1335" s="615"/>
      <c r="N1335" s="615"/>
      <c r="O1335" s="615"/>
      <c r="R1335" s="615"/>
      <c r="S1335" s="615"/>
      <c r="T1335" s="615"/>
      <c r="U1335" s="615"/>
      <c r="V1335" s="615"/>
      <c r="Y1335" s="615"/>
      <c r="Z1335" s="615"/>
      <c r="AA1335" s="615"/>
      <c r="AB1335" s="615"/>
      <c r="AC1335" s="615"/>
      <c r="AF1335" s="615"/>
      <c r="AG1335" s="615"/>
      <c r="AH1335" s="615"/>
      <c r="AI1335" s="615"/>
    </row>
    <row r="1336" spans="1:35" s="616" customFormat="1">
      <c r="A1336" s="615"/>
      <c r="D1336" s="615"/>
      <c r="E1336" s="615"/>
      <c r="F1336" s="615"/>
      <c r="G1336" s="615"/>
      <c r="H1336" s="615"/>
      <c r="I1336" s="615"/>
      <c r="J1336" s="615"/>
      <c r="K1336" s="615"/>
      <c r="L1336" s="615"/>
      <c r="M1336" s="615"/>
      <c r="N1336" s="615"/>
      <c r="O1336" s="615"/>
      <c r="R1336" s="615"/>
      <c r="S1336" s="615"/>
      <c r="T1336" s="615"/>
      <c r="U1336" s="615"/>
      <c r="V1336" s="615"/>
      <c r="Y1336" s="615"/>
      <c r="Z1336" s="615"/>
      <c r="AA1336" s="615"/>
      <c r="AB1336" s="615"/>
      <c r="AC1336" s="615"/>
      <c r="AF1336" s="615"/>
      <c r="AG1336" s="615"/>
      <c r="AH1336" s="615"/>
      <c r="AI1336" s="615"/>
    </row>
    <row r="1337" spans="1:35" s="616" customFormat="1">
      <c r="A1337" s="615"/>
      <c r="D1337" s="615"/>
      <c r="E1337" s="615"/>
      <c r="F1337" s="615"/>
      <c r="G1337" s="615"/>
      <c r="H1337" s="615"/>
      <c r="I1337" s="615"/>
      <c r="J1337" s="615"/>
      <c r="K1337" s="615"/>
      <c r="L1337" s="615"/>
      <c r="M1337" s="615"/>
      <c r="N1337" s="615"/>
      <c r="O1337" s="615"/>
      <c r="R1337" s="615"/>
      <c r="S1337" s="615"/>
      <c r="T1337" s="615"/>
      <c r="U1337" s="615"/>
      <c r="V1337" s="615"/>
      <c r="Y1337" s="615"/>
      <c r="Z1337" s="615"/>
      <c r="AA1337" s="615"/>
      <c r="AB1337" s="615"/>
      <c r="AC1337" s="615"/>
      <c r="AF1337" s="615"/>
      <c r="AG1337" s="615"/>
      <c r="AH1337" s="615"/>
      <c r="AI1337" s="615"/>
    </row>
    <row r="1338" spans="1:35" s="616" customFormat="1">
      <c r="A1338" s="615"/>
      <c r="D1338" s="615"/>
      <c r="E1338" s="615"/>
      <c r="F1338" s="615"/>
      <c r="G1338" s="615"/>
      <c r="H1338" s="615"/>
      <c r="I1338" s="615"/>
      <c r="J1338" s="615"/>
      <c r="K1338" s="615"/>
      <c r="L1338" s="615"/>
      <c r="M1338" s="615"/>
      <c r="N1338" s="615"/>
      <c r="O1338" s="615"/>
      <c r="R1338" s="615"/>
      <c r="S1338" s="615"/>
      <c r="T1338" s="615"/>
      <c r="U1338" s="615"/>
      <c r="V1338" s="615"/>
      <c r="Y1338" s="615"/>
      <c r="Z1338" s="615"/>
      <c r="AA1338" s="615"/>
      <c r="AB1338" s="615"/>
      <c r="AC1338" s="615"/>
      <c r="AF1338" s="615"/>
      <c r="AG1338" s="615"/>
      <c r="AH1338" s="615"/>
      <c r="AI1338" s="615"/>
    </row>
    <row r="1339" spans="1:35" s="616" customFormat="1">
      <c r="A1339" s="615"/>
      <c r="D1339" s="615"/>
      <c r="E1339" s="615"/>
      <c r="F1339" s="615"/>
      <c r="G1339" s="615"/>
      <c r="H1339" s="615"/>
      <c r="I1339" s="615"/>
      <c r="J1339" s="615"/>
      <c r="K1339" s="615"/>
      <c r="L1339" s="615"/>
      <c r="M1339" s="615"/>
      <c r="N1339" s="615"/>
      <c r="O1339" s="615"/>
      <c r="R1339" s="615"/>
      <c r="S1339" s="615"/>
      <c r="T1339" s="615"/>
      <c r="U1339" s="615"/>
      <c r="V1339" s="615"/>
      <c r="Y1339" s="615"/>
      <c r="Z1339" s="615"/>
      <c r="AA1339" s="615"/>
      <c r="AB1339" s="615"/>
      <c r="AC1339" s="615"/>
      <c r="AF1339" s="615"/>
      <c r="AG1339" s="615"/>
      <c r="AH1339" s="615"/>
      <c r="AI1339" s="615"/>
    </row>
    <row r="1340" spans="1:35" s="616" customFormat="1">
      <c r="A1340" s="615"/>
      <c r="D1340" s="615"/>
      <c r="E1340" s="615"/>
      <c r="F1340" s="615"/>
      <c r="G1340" s="615"/>
      <c r="H1340" s="615"/>
      <c r="I1340" s="615"/>
      <c r="J1340" s="615"/>
      <c r="K1340" s="615"/>
      <c r="L1340" s="615"/>
      <c r="M1340" s="615"/>
      <c r="N1340" s="615"/>
      <c r="O1340" s="615"/>
      <c r="R1340" s="615"/>
      <c r="S1340" s="615"/>
      <c r="T1340" s="615"/>
      <c r="U1340" s="615"/>
      <c r="V1340" s="615"/>
      <c r="Y1340" s="615"/>
      <c r="Z1340" s="615"/>
      <c r="AA1340" s="615"/>
      <c r="AB1340" s="615"/>
      <c r="AC1340" s="615"/>
      <c r="AF1340" s="615"/>
      <c r="AG1340" s="615"/>
      <c r="AH1340" s="615"/>
      <c r="AI1340" s="615"/>
    </row>
    <row r="1341" spans="1:35" s="616" customFormat="1">
      <c r="A1341" s="615"/>
      <c r="D1341" s="615"/>
      <c r="E1341" s="615"/>
      <c r="F1341" s="615"/>
      <c r="G1341" s="615"/>
      <c r="H1341" s="615"/>
      <c r="I1341" s="615"/>
      <c r="J1341" s="615"/>
      <c r="K1341" s="615"/>
      <c r="L1341" s="615"/>
      <c r="M1341" s="615"/>
      <c r="N1341" s="615"/>
      <c r="O1341" s="615"/>
      <c r="R1341" s="615"/>
      <c r="S1341" s="615"/>
      <c r="T1341" s="615"/>
      <c r="U1341" s="615"/>
      <c r="V1341" s="615"/>
      <c r="Y1341" s="615"/>
      <c r="Z1341" s="615"/>
      <c r="AA1341" s="615"/>
      <c r="AB1341" s="615"/>
      <c r="AC1341" s="615"/>
      <c r="AF1341" s="615"/>
      <c r="AG1341" s="615"/>
      <c r="AH1341" s="615"/>
      <c r="AI1341" s="615"/>
    </row>
    <row r="1342" spans="1:35" s="616" customFormat="1">
      <c r="A1342" s="615"/>
      <c r="D1342" s="615"/>
      <c r="E1342" s="615"/>
      <c r="F1342" s="615"/>
      <c r="G1342" s="615"/>
      <c r="H1342" s="615"/>
      <c r="I1342" s="615"/>
      <c r="J1342" s="615"/>
      <c r="K1342" s="615"/>
      <c r="L1342" s="615"/>
      <c r="M1342" s="615"/>
      <c r="N1342" s="615"/>
      <c r="O1342" s="615"/>
      <c r="R1342" s="615"/>
      <c r="S1342" s="615"/>
      <c r="T1342" s="615"/>
      <c r="U1342" s="615"/>
      <c r="V1342" s="615"/>
      <c r="Y1342" s="615"/>
      <c r="Z1342" s="615"/>
      <c r="AA1342" s="615"/>
      <c r="AB1342" s="615"/>
      <c r="AC1342" s="615"/>
      <c r="AF1342" s="615"/>
      <c r="AG1342" s="615"/>
      <c r="AH1342" s="615"/>
      <c r="AI1342" s="615"/>
    </row>
    <row r="1343" spans="1:35" s="616" customFormat="1">
      <c r="A1343" s="615"/>
      <c r="D1343" s="615"/>
      <c r="E1343" s="615"/>
      <c r="F1343" s="615"/>
      <c r="G1343" s="615"/>
      <c r="H1343" s="615"/>
      <c r="I1343" s="615"/>
      <c r="J1343" s="615"/>
      <c r="K1343" s="615"/>
      <c r="L1343" s="615"/>
      <c r="M1343" s="615"/>
      <c r="N1343" s="615"/>
      <c r="O1343" s="615"/>
      <c r="R1343" s="615"/>
      <c r="S1343" s="615"/>
      <c r="T1343" s="615"/>
      <c r="U1343" s="615"/>
      <c r="V1343" s="615"/>
      <c r="Y1343" s="615"/>
      <c r="Z1343" s="615"/>
      <c r="AA1343" s="615"/>
      <c r="AB1343" s="615"/>
      <c r="AC1343" s="615"/>
      <c r="AF1343" s="615"/>
      <c r="AG1343" s="615"/>
      <c r="AH1343" s="615"/>
      <c r="AI1343" s="615"/>
    </row>
    <row r="1344" spans="1:35" s="616" customFormat="1">
      <c r="A1344" s="615"/>
      <c r="D1344" s="615"/>
      <c r="E1344" s="615"/>
      <c r="F1344" s="615"/>
      <c r="G1344" s="615"/>
      <c r="H1344" s="615"/>
      <c r="I1344" s="615"/>
      <c r="J1344" s="615"/>
      <c r="K1344" s="615"/>
      <c r="L1344" s="615"/>
      <c r="M1344" s="615"/>
      <c r="N1344" s="615"/>
      <c r="O1344" s="615"/>
      <c r="R1344" s="615"/>
      <c r="S1344" s="615"/>
      <c r="T1344" s="615"/>
      <c r="U1344" s="615"/>
      <c r="V1344" s="615"/>
      <c r="Y1344" s="615"/>
      <c r="Z1344" s="615"/>
      <c r="AA1344" s="615"/>
      <c r="AB1344" s="615"/>
      <c r="AC1344" s="615"/>
      <c r="AF1344" s="615"/>
      <c r="AG1344" s="615"/>
      <c r="AH1344" s="615"/>
      <c r="AI1344" s="615"/>
    </row>
    <row r="1345" spans="1:35" s="616" customFormat="1">
      <c r="A1345" s="615"/>
      <c r="D1345" s="615"/>
      <c r="E1345" s="615"/>
      <c r="F1345" s="615"/>
      <c r="G1345" s="615"/>
      <c r="H1345" s="615"/>
      <c r="I1345" s="615"/>
      <c r="J1345" s="615"/>
      <c r="K1345" s="615"/>
      <c r="L1345" s="615"/>
      <c r="M1345" s="615"/>
      <c r="N1345" s="615"/>
      <c r="O1345" s="615"/>
      <c r="R1345" s="615"/>
      <c r="S1345" s="615"/>
      <c r="T1345" s="615"/>
      <c r="U1345" s="615"/>
      <c r="V1345" s="615"/>
      <c r="Y1345" s="615"/>
      <c r="Z1345" s="615"/>
      <c r="AA1345" s="615"/>
      <c r="AB1345" s="615"/>
      <c r="AC1345" s="615"/>
      <c r="AF1345" s="615"/>
      <c r="AG1345" s="615"/>
      <c r="AH1345" s="615"/>
      <c r="AI1345" s="615"/>
    </row>
    <row r="1346" spans="1:35" s="616" customFormat="1">
      <c r="A1346" s="615"/>
      <c r="D1346" s="615"/>
      <c r="E1346" s="615"/>
      <c r="F1346" s="615"/>
      <c r="G1346" s="615"/>
      <c r="H1346" s="615"/>
      <c r="I1346" s="615"/>
      <c r="J1346" s="615"/>
      <c r="K1346" s="615"/>
      <c r="L1346" s="615"/>
      <c r="M1346" s="615"/>
      <c r="N1346" s="615"/>
      <c r="O1346" s="615"/>
      <c r="R1346" s="615"/>
      <c r="S1346" s="615"/>
      <c r="T1346" s="615"/>
      <c r="U1346" s="615"/>
      <c r="V1346" s="615"/>
      <c r="Y1346" s="615"/>
      <c r="Z1346" s="615"/>
      <c r="AA1346" s="615"/>
      <c r="AB1346" s="615"/>
      <c r="AC1346" s="615"/>
      <c r="AF1346" s="615"/>
      <c r="AG1346" s="615"/>
      <c r="AH1346" s="615"/>
      <c r="AI1346" s="615"/>
    </row>
    <row r="1347" spans="1:35" s="616" customFormat="1">
      <c r="A1347" s="615"/>
      <c r="D1347" s="615"/>
      <c r="E1347" s="615"/>
      <c r="F1347" s="615"/>
      <c r="G1347" s="615"/>
      <c r="H1347" s="615"/>
      <c r="I1347" s="615"/>
      <c r="J1347" s="615"/>
      <c r="K1347" s="615"/>
      <c r="L1347" s="615"/>
      <c r="M1347" s="615"/>
      <c r="N1347" s="615"/>
      <c r="O1347" s="615"/>
      <c r="R1347" s="615"/>
      <c r="S1347" s="615"/>
      <c r="T1347" s="615"/>
      <c r="U1347" s="615"/>
      <c r="V1347" s="615"/>
      <c r="Y1347" s="615"/>
      <c r="Z1347" s="615"/>
      <c r="AA1347" s="615"/>
      <c r="AB1347" s="615"/>
      <c r="AC1347" s="615"/>
      <c r="AF1347" s="615"/>
      <c r="AG1347" s="615"/>
      <c r="AH1347" s="615"/>
      <c r="AI1347" s="615"/>
    </row>
    <row r="1348" spans="1:35" s="616" customFormat="1">
      <c r="A1348" s="615"/>
      <c r="D1348" s="615"/>
      <c r="E1348" s="615"/>
      <c r="F1348" s="615"/>
      <c r="G1348" s="615"/>
      <c r="H1348" s="615"/>
      <c r="I1348" s="615"/>
      <c r="J1348" s="615"/>
      <c r="K1348" s="615"/>
      <c r="L1348" s="615"/>
      <c r="M1348" s="615"/>
      <c r="N1348" s="615"/>
      <c r="O1348" s="615"/>
      <c r="R1348" s="615"/>
      <c r="S1348" s="615"/>
      <c r="T1348" s="615"/>
      <c r="U1348" s="615"/>
      <c r="V1348" s="615"/>
      <c r="Y1348" s="615"/>
      <c r="Z1348" s="615"/>
      <c r="AA1348" s="615"/>
      <c r="AB1348" s="615"/>
      <c r="AC1348" s="615"/>
      <c r="AF1348" s="615"/>
      <c r="AG1348" s="615"/>
      <c r="AH1348" s="615"/>
      <c r="AI1348" s="615"/>
    </row>
    <row r="1349" spans="1:35" s="616" customFormat="1">
      <c r="A1349" s="615"/>
      <c r="D1349" s="615"/>
      <c r="E1349" s="615"/>
      <c r="F1349" s="615"/>
      <c r="G1349" s="615"/>
      <c r="H1349" s="615"/>
      <c r="I1349" s="615"/>
      <c r="J1349" s="615"/>
      <c r="K1349" s="615"/>
      <c r="L1349" s="615"/>
      <c r="M1349" s="615"/>
      <c r="N1349" s="615"/>
      <c r="O1349" s="615"/>
      <c r="R1349" s="615"/>
      <c r="S1349" s="615"/>
      <c r="T1349" s="615"/>
      <c r="U1349" s="615"/>
      <c r="V1349" s="615"/>
      <c r="Y1349" s="615"/>
      <c r="Z1349" s="615"/>
      <c r="AA1349" s="615"/>
      <c r="AB1349" s="615"/>
      <c r="AC1349" s="615"/>
      <c r="AF1349" s="615"/>
      <c r="AG1349" s="615"/>
      <c r="AH1349" s="615"/>
      <c r="AI1349" s="615"/>
    </row>
    <row r="1350" spans="1:35" s="616" customFormat="1">
      <c r="A1350" s="615"/>
      <c r="D1350" s="615"/>
      <c r="E1350" s="615"/>
      <c r="F1350" s="615"/>
      <c r="G1350" s="615"/>
      <c r="H1350" s="615"/>
      <c r="I1350" s="615"/>
      <c r="J1350" s="615"/>
      <c r="K1350" s="615"/>
      <c r="L1350" s="615"/>
      <c r="M1350" s="615"/>
      <c r="N1350" s="615"/>
      <c r="O1350" s="615"/>
      <c r="R1350" s="615"/>
      <c r="S1350" s="615"/>
      <c r="T1350" s="615"/>
      <c r="U1350" s="615"/>
      <c r="V1350" s="615"/>
      <c r="Y1350" s="615"/>
      <c r="Z1350" s="615"/>
      <c r="AA1350" s="615"/>
      <c r="AB1350" s="615"/>
      <c r="AC1350" s="615"/>
      <c r="AF1350" s="615"/>
      <c r="AG1350" s="615"/>
      <c r="AH1350" s="615"/>
      <c r="AI1350" s="615"/>
    </row>
    <row r="1351" spans="1:35" s="616" customFormat="1">
      <c r="A1351" s="615"/>
      <c r="D1351" s="615"/>
      <c r="E1351" s="615"/>
      <c r="F1351" s="615"/>
      <c r="G1351" s="615"/>
      <c r="H1351" s="615"/>
      <c r="I1351" s="615"/>
      <c r="J1351" s="615"/>
      <c r="K1351" s="615"/>
      <c r="L1351" s="615"/>
      <c r="M1351" s="615"/>
      <c r="N1351" s="615"/>
      <c r="O1351" s="615"/>
      <c r="R1351" s="615"/>
      <c r="S1351" s="615"/>
      <c r="T1351" s="615"/>
      <c r="U1351" s="615"/>
      <c r="V1351" s="615"/>
      <c r="Y1351" s="615"/>
      <c r="Z1351" s="615"/>
      <c r="AA1351" s="615"/>
      <c r="AB1351" s="615"/>
      <c r="AC1351" s="615"/>
      <c r="AF1351" s="615"/>
      <c r="AG1351" s="615"/>
      <c r="AH1351" s="615"/>
      <c r="AI1351" s="615"/>
    </row>
    <row r="1352" spans="1:35" s="616" customFormat="1">
      <c r="A1352" s="615"/>
      <c r="D1352" s="615"/>
      <c r="E1352" s="615"/>
      <c r="F1352" s="615"/>
      <c r="G1352" s="615"/>
      <c r="H1352" s="615"/>
      <c r="I1352" s="615"/>
      <c r="J1352" s="615"/>
      <c r="K1352" s="615"/>
      <c r="L1352" s="615"/>
      <c r="M1352" s="615"/>
      <c r="N1352" s="615"/>
      <c r="O1352" s="615"/>
      <c r="R1352" s="615"/>
      <c r="S1352" s="615"/>
      <c r="T1352" s="615"/>
      <c r="U1352" s="615"/>
      <c r="V1352" s="615"/>
      <c r="Y1352" s="615"/>
      <c r="Z1352" s="615"/>
      <c r="AA1352" s="615"/>
      <c r="AB1352" s="615"/>
      <c r="AC1352" s="615"/>
      <c r="AF1352" s="615"/>
      <c r="AG1352" s="615"/>
      <c r="AH1352" s="615"/>
      <c r="AI1352" s="615"/>
    </row>
    <row r="1353" spans="1:35" s="616" customFormat="1">
      <c r="A1353" s="615"/>
      <c r="D1353" s="615"/>
      <c r="E1353" s="615"/>
      <c r="F1353" s="615"/>
      <c r="G1353" s="615"/>
      <c r="H1353" s="615"/>
      <c r="I1353" s="615"/>
      <c r="J1353" s="615"/>
      <c r="K1353" s="615"/>
      <c r="L1353" s="615"/>
      <c r="M1353" s="615"/>
      <c r="N1353" s="615"/>
      <c r="O1353" s="615"/>
      <c r="R1353" s="615"/>
      <c r="S1353" s="615"/>
      <c r="T1353" s="615"/>
      <c r="U1353" s="615"/>
      <c r="V1353" s="615"/>
      <c r="Y1353" s="615"/>
      <c r="Z1353" s="615"/>
      <c r="AA1353" s="615"/>
      <c r="AB1353" s="615"/>
      <c r="AC1353" s="615"/>
      <c r="AF1353" s="615"/>
      <c r="AG1353" s="615"/>
      <c r="AH1353" s="615"/>
      <c r="AI1353" s="615"/>
    </row>
    <row r="1354" spans="1:35" s="616" customFormat="1">
      <c r="A1354" s="615"/>
      <c r="D1354" s="615"/>
      <c r="E1354" s="615"/>
      <c r="F1354" s="615"/>
      <c r="G1354" s="615"/>
      <c r="H1354" s="615"/>
      <c r="I1354" s="615"/>
      <c r="J1354" s="615"/>
      <c r="K1354" s="615"/>
      <c r="L1354" s="615"/>
      <c r="M1354" s="615"/>
      <c r="N1354" s="615"/>
      <c r="O1354" s="615"/>
      <c r="R1354" s="615"/>
      <c r="S1354" s="615"/>
      <c r="T1354" s="615"/>
      <c r="U1354" s="615"/>
      <c r="V1354" s="615"/>
      <c r="Y1354" s="615"/>
      <c r="Z1354" s="615"/>
      <c r="AA1354" s="615"/>
      <c r="AB1354" s="615"/>
      <c r="AC1354" s="615"/>
      <c r="AF1354" s="615"/>
      <c r="AG1354" s="615"/>
      <c r="AH1354" s="615"/>
      <c r="AI1354" s="615"/>
    </row>
    <row r="1355" spans="1:35" s="616" customFormat="1">
      <c r="A1355" s="615"/>
      <c r="D1355" s="615"/>
      <c r="E1355" s="615"/>
      <c r="F1355" s="615"/>
      <c r="G1355" s="615"/>
      <c r="H1355" s="615"/>
      <c r="I1355" s="615"/>
      <c r="J1355" s="615"/>
      <c r="K1355" s="615"/>
      <c r="L1355" s="615"/>
      <c r="M1355" s="615"/>
      <c r="N1355" s="615"/>
      <c r="O1355" s="615"/>
      <c r="R1355" s="615"/>
      <c r="S1355" s="615"/>
      <c r="T1355" s="615"/>
      <c r="U1355" s="615"/>
      <c r="V1355" s="615"/>
      <c r="Y1355" s="615"/>
      <c r="Z1355" s="615"/>
      <c r="AA1355" s="615"/>
      <c r="AB1355" s="615"/>
      <c r="AC1355" s="615"/>
      <c r="AF1355" s="615"/>
      <c r="AG1355" s="615"/>
      <c r="AH1355" s="615"/>
      <c r="AI1355" s="615"/>
    </row>
    <row r="1356" spans="1:35" s="616" customFormat="1">
      <c r="A1356" s="615"/>
      <c r="D1356" s="615"/>
      <c r="E1356" s="615"/>
      <c r="F1356" s="615"/>
      <c r="G1356" s="615"/>
      <c r="H1356" s="615"/>
      <c r="I1356" s="615"/>
      <c r="J1356" s="615"/>
      <c r="K1356" s="615"/>
      <c r="L1356" s="615"/>
      <c r="M1356" s="615"/>
      <c r="N1356" s="615"/>
      <c r="O1356" s="615"/>
      <c r="R1356" s="615"/>
      <c r="S1356" s="615"/>
      <c r="T1356" s="615"/>
      <c r="U1356" s="615"/>
      <c r="V1356" s="615"/>
      <c r="Y1356" s="615"/>
      <c r="Z1356" s="615"/>
      <c r="AA1356" s="615"/>
      <c r="AB1356" s="615"/>
      <c r="AC1356" s="615"/>
      <c r="AF1356" s="615"/>
      <c r="AG1356" s="615"/>
      <c r="AH1356" s="615"/>
      <c r="AI1356" s="615"/>
    </row>
    <row r="1357" spans="1:35" s="616" customFormat="1">
      <c r="A1357" s="615"/>
      <c r="D1357" s="615"/>
      <c r="E1357" s="615"/>
      <c r="F1357" s="615"/>
      <c r="G1357" s="615"/>
      <c r="H1357" s="615"/>
      <c r="I1357" s="615"/>
      <c r="J1357" s="615"/>
      <c r="K1357" s="615"/>
      <c r="L1357" s="615"/>
      <c r="M1357" s="615"/>
      <c r="N1357" s="615"/>
      <c r="O1357" s="615"/>
      <c r="R1357" s="615"/>
      <c r="S1357" s="615"/>
      <c r="T1357" s="615"/>
      <c r="U1357" s="615"/>
      <c r="V1357" s="615"/>
      <c r="Y1357" s="615"/>
      <c r="Z1357" s="615"/>
      <c r="AA1357" s="615"/>
      <c r="AB1357" s="615"/>
      <c r="AC1357" s="615"/>
      <c r="AF1357" s="615"/>
      <c r="AG1357" s="615"/>
      <c r="AH1357" s="615"/>
      <c r="AI1357" s="615"/>
    </row>
    <row r="1358" spans="1:35" s="616" customFormat="1">
      <c r="A1358" s="615"/>
      <c r="D1358" s="615"/>
      <c r="E1358" s="615"/>
      <c r="F1358" s="615"/>
      <c r="G1358" s="615"/>
      <c r="H1358" s="615"/>
      <c r="I1358" s="615"/>
      <c r="J1358" s="615"/>
      <c r="K1358" s="615"/>
      <c r="L1358" s="615"/>
      <c r="M1358" s="615"/>
      <c r="N1358" s="615"/>
      <c r="O1358" s="615"/>
      <c r="R1358" s="615"/>
      <c r="S1358" s="615"/>
      <c r="T1358" s="615"/>
      <c r="U1358" s="615"/>
      <c r="V1358" s="615"/>
      <c r="Y1358" s="615"/>
      <c r="Z1358" s="615"/>
      <c r="AA1358" s="615"/>
      <c r="AB1358" s="615"/>
      <c r="AC1358" s="615"/>
      <c r="AF1358" s="615"/>
      <c r="AG1358" s="615"/>
      <c r="AH1358" s="615"/>
      <c r="AI1358" s="615"/>
    </row>
    <row r="1359" spans="1:35" s="616" customFormat="1">
      <c r="A1359" s="615"/>
      <c r="D1359" s="615"/>
      <c r="E1359" s="615"/>
      <c r="F1359" s="615"/>
      <c r="G1359" s="615"/>
      <c r="H1359" s="615"/>
      <c r="I1359" s="615"/>
      <c r="J1359" s="615"/>
      <c r="K1359" s="615"/>
      <c r="L1359" s="615"/>
      <c r="M1359" s="615"/>
      <c r="N1359" s="615"/>
      <c r="O1359" s="615"/>
      <c r="R1359" s="615"/>
      <c r="S1359" s="615"/>
      <c r="T1359" s="615"/>
      <c r="U1359" s="615"/>
      <c r="V1359" s="615"/>
      <c r="Y1359" s="615"/>
      <c r="Z1359" s="615"/>
      <c r="AA1359" s="615"/>
      <c r="AB1359" s="615"/>
      <c r="AC1359" s="615"/>
      <c r="AF1359" s="615"/>
      <c r="AG1359" s="615"/>
      <c r="AH1359" s="615"/>
      <c r="AI1359" s="615"/>
    </row>
    <row r="1360" spans="1:35" s="616" customFormat="1">
      <c r="A1360" s="615"/>
      <c r="D1360" s="615"/>
      <c r="E1360" s="615"/>
      <c r="F1360" s="615"/>
      <c r="G1360" s="615"/>
      <c r="H1360" s="615"/>
      <c r="I1360" s="615"/>
      <c r="J1360" s="615"/>
      <c r="K1360" s="615"/>
      <c r="L1360" s="615"/>
      <c r="M1360" s="615"/>
      <c r="N1360" s="615"/>
      <c r="O1360" s="615"/>
      <c r="R1360" s="615"/>
      <c r="S1360" s="615"/>
      <c r="T1360" s="615"/>
      <c r="U1360" s="615"/>
      <c r="V1360" s="615"/>
      <c r="Y1360" s="615"/>
      <c r="Z1360" s="615"/>
      <c r="AA1360" s="615"/>
      <c r="AB1360" s="615"/>
      <c r="AC1360" s="615"/>
      <c r="AF1360" s="615"/>
      <c r="AG1360" s="615"/>
      <c r="AH1360" s="615"/>
      <c r="AI1360" s="615"/>
    </row>
    <row r="1361" spans="1:35" s="616" customFormat="1">
      <c r="A1361" s="615"/>
      <c r="D1361" s="615"/>
      <c r="E1361" s="615"/>
      <c r="F1361" s="615"/>
      <c r="G1361" s="615"/>
      <c r="H1361" s="615"/>
      <c r="I1361" s="615"/>
      <c r="J1361" s="615"/>
      <c r="K1361" s="615"/>
      <c r="L1361" s="615"/>
      <c r="M1361" s="615"/>
      <c r="N1361" s="615"/>
      <c r="O1361" s="615"/>
      <c r="R1361" s="615"/>
      <c r="S1361" s="615"/>
      <c r="T1361" s="615"/>
      <c r="U1361" s="615"/>
      <c r="V1361" s="615"/>
      <c r="Y1361" s="615"/>
      <c r="Z1361" s="615"/>
      <c r="AA1361" s="615"/>
      <c r="AB1361" s="615"/>
      <c r="AC1361" s="615"/>
      <c r="AF1361" s="615"/>
      <c r="AG1361" s="615"/>
      <c r="AH1361" s="615"/>
      <c r="AI1361" s="615"/>
    </row>
    <row r="1362" spans="1:35" s="616" customFormat="1">
      <c r="A1362" s="615"/>
      <c r="D1362" s="615"/>
      <c r="E1362" s="615"/>
      <c r="F1362" s="615"/>
      <c r="G1362" s="615"/>
      <c r="H1362" s="615"/>
      <c r="I1362" s="615"/>
      <c r="J1362" s="615"/>
      <c r="K1362" s="615"/>
      <c r="L1362" s="615"/>
      <c r="M1362" s="615"/>
      <c r="N1362" s="615"/>
      <c r="O1362" s="615"/>
      <c r="R1362" s="615"/>
      <c r="S1362" s="615"/>
      <c r="T1362" s="615"/>
      <c r="U1362" s="615"/>
      <c r="V1362" s="615"/>
      <c r="Y1362" s="615"/>
      <c r="Z1362" s="615"/>
      <c r="AA1362" s="615"/>
      <c r="AB1362" s="615"/>
      <c r="AC1362" s="615"/>
      <c r="AF1362" s="615"/>
      <c r="AG1362" s="615"/>
      <c r="AH1362" s="615"/>
      <c r="AI1362" s="615"/>
    </row>
    <row r="1363" spans="1:35" s="616" customFormat="1">
      <c r="A1363" s="615"/>
      <c r="D1363" s="615"/>
      <c r="E1363" s="615"/>
      <c r="F1363" s="615"/>
      <c r="G1363" s="615"/>
      <c r="H1363" s="615"/>
      <c r="I1363" s="615"/>
      <c r="J1363" s="615"/>
      <c r="K1363" s="615"/>
      <c r="L1363" s="615"/>
      <c r="M1363" s="615"/>
      <c r="N1363" s="615"/>
      <c r="O1363" s="615"/>
      <c r="R1363" s="615"/>
      <c r="S1363" s="615"/>
      <c r="T1363" s="615"/>
      <c r="U1363" s="615"/>
      <c r="V1363" s="615"/>
      <c r="Y1363" s="615"/>
      <c r="Z1363" s="615"/>
      <c r="AA1363" s="615"/>
      <c r="AB1363" s="615"/>
      <c r="AC1363" s="615"/>
      <c r="AF1363" s="615"/>
      <c r="AG1363" s="615"/>
      <c r="AH1363" s="615"/>
      <c r="AI1363" s="615"/>
    </row>
    <row r="1364" spans="1:35" s="616" customFormat="1">
      <c r="A1364" s="615"/>
      <c r="D1364" s="615"/>
      <c r="E1364" s="615"/>
      <c r="F1364" s="615"/>
      <c r="G1364" s="615"/>
      <c r="H1364" s="615"/>
      <c r="I1364" s="615"/>
      <c r="J1364" s="615"/>
      <c r="K1364" s="615"/>
      <c r="L1364" s="615"/>
      <c r="M1364" s="615"/>
      <c r="N1364" s="615"/>
      <c r="O1364" s="615"/>
      <c r="R1364" s="615"/>
      <c r="S1364" s="615"/>
      <c r="T1364" s="615"/>
      <c r="U1364" s="615"/>
      <c r="V1364" s="615"/>
      <c r="Y1364" s="615"/>
      <c r="Z1364" s="615"/>
      <c r="AA1364" s="615"/>
      <c r="AB1364" s="615"/>
      <c r="AC1364" s="615"/>
      <c r="AF1364" s="615"/>
      <c r="AG1364" s="615"/>
      <c r="AH1364" s="615"/>
      <c r="AI1364" s="615"/>
    </row>
    <row r="1365" spans="1:35" s="616" customFormat="1">
      <c r="A1365" s="615"/>
      <c r="D1365" s="615"/>
      <c r="E1365" s="615"/>
      <c r="F1365" s="615"/>
      <c r="G1365" s="615"/>
      <c r="H1365" s="615"/>
      <c r="I1365" s="615"/>
      <c r="J1365" s="615"/>
      <c r="K1365" s="615"/>
      <c r="L1365" s="615"/>
      <c r="M1365" s="615"/>
      <c r="N1365" s="615"/>
      <c r="O1365" s="615"/>
      <c r="R1365" s="615"/>
      <c r="S1365" s="615"/>
      <c r="T1365" s="615"/>
      <c r="U1365" s="615"/>
      <c r="V1365" s="615"/>
      <c r="Y1365" s="615"/>
      <c r="Z1365" s="615"/>
      <c r="AA1365" s="615"/>
      <c r="AB1365" s="615"/>
      <c r="AC1365" s="615"/>
      <c r="AF1365" s="615"/>
      <c r="AG1365" s="615"/>
      <c r="AH1365" s="615"/>
      <c r="AI1365" s="615"/>
    </row>
    <row r="1366" spans="1:35" s="616" customFormat="1">
      <c r="A1366" s="615"/>
      <c r="D1366" s="615"/>
      <c r="E1366" s="615"/>
      <c r="F1366" s="615"/>
      <c r="G1366" s="615"/>
      <c r="H1366" s="615"/>
      <c r="I1366" s="615"/>
      <c r="J1366" s="615"/>
      <c r="K1366" s="615"/>
      <c r="L1366" s="615"/>
      <c r="M1366" s="615"/>
      <c r="N1366" s="615"/>
      <c r="O1366" s="615"/>
      <c r="R1366" s="615"/>
      <c r="S1366" s="615"/>
      <c r="T1366" s="615"/>
      <c r="U1366" s="615"/>
      <c r="V1366" s="615"/>
      <c r="Y1366" s="615"/>
      <c r="Z1366" s="615"/>
      <c r="AA1366" s="615"/>
      <c r="AB1366" s="615"/>
      <c r="AC1366" s="615"/>
      <c r="AF1366" s="615"/>
      <c r="AG1366" s="615"/>
      <c r="AH1366" s="615"/>
      <c r="AI1366" s="615"/>
    </row>
    <row r="1367" spans="1:35" s="616" customFormat="1">
      <c r="A1367" s="615"/>
      <c r="D1367" s="615"/>
      <c r="E1367" s="615"/>
      <c r="F1367" s="615"/>
      <c r="G1367" s="615"/>
      <c r="H1367" s="615"/>
      <c r="I1367" s="615"/>
      <c r="J1367" s="615"/>
      <c r="K1367" s="615"/>
      <c r="L1367" s="615"/>
      <c r="M1367" s="615"/>
      <c r="N1367" s="615"/>
      <c r="O1367" s="615"/>
      <c r="R1367" s="615"/>
      <c r="S1367" s="615"/>
      <c r="T1367" s="615"/>
      <c r="U1367" s="615"/>
      <c r="V1367" s="615"/>
      <c r="Y1367" s="615"/>
      <c r="Z1367" s="615"/>
      <c r="AA1367" s="615"/>
      <c r="AB1367" s="615"/>
      <c r="AC1367" s="615"/>
      <c r="AF1367" s="615"/>
      <c r="AG1367" s="615"/>
      <c r="AH1367" s="615"/>
      <c r="AI1367" s="615"/>
    </row>
    <row r="1368" spans="1:35" s="616" customFormat="1">
      <c r="A1368" s="615"/>
      <c r="D1368" s="615"/>
      <c r="E1368" s="615"/>
      <c r="F1368" s="615"/>
      <c r="G1368" s="615"/>
      <c r="H1368" s="615"/>
      <c r="I1368" s="615"/>
      <c r="J1368" s="615"/>
      <c r="K1368" s="615"/>
      <c r="L1368" s="615"/>
      <c r="M1368" s="615"/>
      <c r="N1368" s="615"/>
      <c r="O1368" s="615"/>
      <c r="R1368" s="615"/>
      <c r="S1368" s="615"/>
      <c r="T1368" s="615"/>
      <c r="U1368" s="615"/>
      <c r="V1368" s="615"/>
      <c r="Y1368" s="615"/>
      <c r="Z1368" s="615"/>
      <c r="AA1368" s="615"/>
      <c r="AB1368" s="615"/>
      <c r="AC1368" s="615"/>
      <c r="AF1368" s="615"/>
      <c r="AG1368" s="615"/>
      <c r="AH1368" s="615"/>
      <c r="AI1368" s="615"/>
    </row>
    <row r="1369" spans="1:35" s="616" customFormat="1">
      <c r="A1369" s="615"/>
      <c r="D1369" s="615"/>
      <c r="E1369" s="615"/>
      <c r="F1369" s="615"/>
      <c r="G1369" s="615"/>
      <c r="H1369" s="615"/>
      <c r="I1369" s="615"/>
      <c r="J1369" s="615"/>
      <c r="K1369" s="615"/>
      <c r="L1369" s="615"/>
      <c r="M1369" s="615"/>
      <c r="N1369" s="615"/>
      <c r="O1369" s="615"/>
      <c r="R1369" s="615"/>
      <c r="S1369" s="615"/>
      <c r="T1369" s="615"/>
      <c r="U1369" s="615"/>
      <c r="V1369" s="615"/>
      <c r="Y1369" s="615"/>
      <c r="Z1369" s="615"/>
      <c r="AA1369" s="615"/>
      <c r="AB1369" s="615"/>
      <c r="AC1369" s="615"/>
      <c r="AF1369" s="615"/>
      <c r="AG1369" s="615"/>
      <c r="AH1369" s="615"/>
      <c r="AI1369" s="615"/>
    </row>
    <row r="1370" spans="1:35" s="616" customFormat="1">
      <c r="A1370" s="615"/>
      <c r="D1370" s="615"/>
      <c r="E1370" s="615"/>
      <c r="F1370" s="615"/>
      <c r="G1370" s="615"/>
      <c r="H1370" s="615"/>
      <c r="I1370" s="615"/>
      <c r="J1370" s="615"/>
      <c r="K1370" s="615"/>
      <c r="L1370" s="615"/>
      <c r="M1370" s="615"/>
      <c r="N1370" s="615"/>
      <c r="O1370" s="615"/>
      <c r="R1370" s="615"/>
      <c r="S1370" s="615"/>
      <c r="T1370" s="615"/>
      <c r="U1370" s="615"/>
      <c r="V1370" s="615"/>
      <c r="Y1370" s="615"/>
      <c r="Z1370" s="615"/>
      <c r="AA1370" s="615"/>
      <c r="AB1370" s="615"/>
      <c r="AC1370" s="615"/>
      <c r="AF1370" s="615"/>
      <c r="AG1370" s="615"/>
      <c r="AH1370" s="615"/>
      <c r="AI1370" s="615"/>
    </row>
    <row r="1371" spans="1:35" s="616" customFormat="1">
      <c r="A1371" s="615"/>
      <c r="D1371" s="615"/>
      <c r="E1371" s="615"/>
      <c r="F1371" s="615"/>
      <c r="G1371" s="615"/>
      <c r="H1371" s="615"/>
      <c r="I1371" s="615"/>
      <c r="J1371" s="615"/>
      <c r="K1371" s="615"/>
      <c r="L1371" s="615"/>
      <c r="M1371" s="615"/>
      <c r="N1371" s="615"/>
      <c r="O1371" s="615"/>
      <c r="R1371" s="615"/>
      <c r="S1371" s="615"/>
      <c r="T1371" s="615"/>
      <c r="U1371" s="615"/>
      <c r="V1371" s="615"/>
      <c r="Y1371" s="615"/>
      <c r="Z1371" s="615"/>
      <c r="AA1371" s="615"/>
      <c r="AB1371" s="615"/>
      <c r="AC1371" s="615"/>
      <c r="AF1371" s="615"/>
      <c r="AG1371" s="615"/>
      <c r="AH1371" s="615"/>
      <c r="AI1371" s="615"/>
    </row>
    <row r="1372" spans="1:35" s="616" customFormat="1">
      <c r="A1372" s="615"/>
      <c r="D1372" s="615"/>
      <c r="E1372" s="615"/>
      <c r="F1372" s="615"/>
      <c r="G1372" s="615"/>
      <c r="H1372" s="615"/>
      <c r="I1372" s="615"/>
      <c r="J1372" s="615"/>
      <c r="K1372" s="615"/>
      <c r="L1372" s="615"/>
      <c r="M1372" s="615"/>
      <c r="N1372" s="615"/>
      <c r="O1372" s="615"/>
      <c r="R1372" s="615"/>
      <c r="S1372" s="615"/>
      <c r="T1372" s="615"/>
      <c r="U1372" s="615"/>
      <c r="V1372" s="615"/>
      <c r="Y1372" s="615"/>
      <c r="Z1372" s="615"/>
      <c r="AA1372" s="615"/>
      <c r="AB1372" s="615"/>
      <c r="AC1372" s="615"/>
      <c r="AF1372" s="615"/>
      <c r="AG1372" s="615"/>
      <c r="AH1372" s="615"/>
      <c r="AI1372" s="615"/>
    </row>
    <row r="1373" spans="1:35" s="616" customFormat="1">
      <c r="A1373" s="615"/>
      <c r="D1373" s="615"/>
      <c r="E1373" s="615"/>
      <c r="F1373" s="615"/>
      <c r="G1373" s="615"/>
      <c r="H1373" s="615"/>
      <c r="I1373" s="615"/>
      <c r="J1373" s="615"/>
      <c r="K1373" s="615"/>
      <c r="L1373" s="615"/>
      <c r="M1373" s="615"/>
      <c r="N1373" s="615"/>
      <c r="O1373" s="615"/>
      <c r="R1373" s="615"/>
      <c r="S1373" s="615"/>
      <c r="T1373" s="615"/>
      <c r="U1373" s="615"/>
      <c r="V1373" s="615"/>
      <c r="Y1373" s="615"/>
      <c r="Z1373" s="615"/>
      <c r="AA1373" s="615"/>
      <c r="AB1373" s="615"/>
      <c r="AC1373" s="615"/>
      <c r="AF1373" s="615"/>
      <c r="AG1373" s="615"/>
      <c r="AH1373" s="615"/>
      <c r="AI1373" s="615"/>
    </row>
    <row r="1374" spans="1:35" s="616" customFormat="1">
      <c r="A1374" s="615"/>
      <c r="D1374" s="615"/>
      <c r="E1374" s="615"/>
      <c r="F1374" s="615"/>
      <c r="G1374" s="615"/>
      <c r="H1374" s="615"/>
      <c r="I1374" s="615"/>
      <c r="J1374" s="615"/>
      <c r="K1374" s="615"/>
      <c r="L1374" s="615"/>
      <c r="M1374" s="615"/>
      <c r="N1374" s="615"/>
      <c r="O1374" s="615"/>
      <c r="R1374" s="615"/>
      <c r="S1374" s="615"/>
      <c r="T1374" s="615"/>
      <c r="U1374" s="615"/>
      <c r="V1374" s="615"/>
      <c r="Y1374" s="615"/>
      <c r="Z1374" s="615"/>
      <c r="AA1374" s="615"/>
      <c r="AB1374" s="615"/>
      <c r="AC1374" s="615"/>
      <c r="AF1374" s="615"/>
      <c r="AG1374" s="615"/>
      <c r="AH1374" s="615"/>
      <c r="AI1374" s="615"/>
    </row>
    <row r="1375" spans="1:35" s="616" customFormat="1">
      <c r="A1375" s="615"/>
      <c r="D1375" s="615"/>
      <c r="E1375" s="615"/>
      <c r="F1375" s="615"/>
      <c r="G1375" s="615"/>
      <c r="H1375" s="615"/>
      <c r="I1375" s="615"/>
      <c r="J1375" s="615"/>
      <c r="K1375" s="615"/>
      <c r="L1375" s="615"/>
      <c r="M1375" s="615"/>
      <c r="N1375" s="615"/>
      <c r="O1375" s="615"/>
      <c r="R1375" s="615"/>
      <c r="S1375" s="615"/>
      <c r="T1375" s="615"/>
      <c r="U1375" s="615"/>
      <c r="V1375" s="615"/>
      <c r="Y1375" s="615"/>
      <c r="Z1375" s="615"/>
      <c r="AA1375" s="615"/>
      <c r="AB1375" s="615"/>
      <c r="AC1375" s="615"/>
      <c r="AF1375" s="615"/>
      <c r="AG1375" s="615"/>
      <c r="AH1375" s="615"/>
      <c r="AI1375" s="615"/>
    </row>
    <row r="1376" spans="1:35" s="616" customFormat="1">
      <c r="A1376" s="615"/>
      <c r="D1376" s="615"/>
      <c r="E1376" s="615"/>
      <c r="F1376" s="615"/>
      <c r="G1376" s="615"/>
      <c r="H1376" s="615"/>
      <c r="I1376" s="615"/>
      <c r="J1376" s="615"/>
      <c r="K1376" s="615"/>
      <c r="L1376" s="615"/>
      <c r="M1376" s="615"/>
      <c r="N1376" s="615"/>
      <c r="O1376" s="615"/>
      <c r="R1376" s="615"/>
      <c r="S1376" s="615"/>
      <c r="T1376" s="615"/>
      <c r="U1376" s="615"/>
      <c r="V1376" s="615"/>
      <c r="Y1376" s="615"/>
      <c r="Z1376" s="615"/>
      <c r="AA1376" s="615"/>
      <c r="AB1376" s="615"/>
      <c r="AC1376" s="615"/>
      <c r="AF1376" s="615"/>
      <c r="AG1376" s="615"/>
      <c r="AH1376" s="615"/>
      <c r="AI1376" s="615"/>
    </row>
    <row r="1377" spans="1:35" s="616" customFormat="1">
      <c r="A1377" s="615"/>
      <c r="D1377" s="615"/>
      <c r="E1377" s="615"/>
      <c r="F1377" s="615"/>
      <c r="G1377" s="615"/>
      <c r="H1377" s="615"/>
      <c r="I1377" s="615"/>
      <c r="J1377" s="615"/>
      <c r="K1377" s="615"/>
      <c r="L1377" s="615"/>
      <c r="M1377" s="615"/>
      <c r="N1377" s="615"/>
      <c r="O1377" s="615"/>
      <c r="R1377" s="615"/>
      <c r="S1377" s="615"/>
      <c r="T1377" s="615"/>
      <c r="U1377" s="615"/>
      <c r="V1377" s="615"/>
      <c r="Y1377" s="615"/>
      <c r="Z1377" s="615"/>
      <c r="AA1377" s="615"/>
      <c r="AB1377" s="615"/>
      <c r="AC1377" s="615"/>
      <c r="AF1377" s="615"/>
      <c r="AG1377" s="615"/>
      <c r="AH1377" s="615"/>
      <c r="AI1377" s="615"/>
    </row>
    <row r="1378" spans="1:35" s="616" customFormat="1">
      <c r="A1378" s="615"/>
      <c r="D1378" s="615"/>
      <c r="E1378" s="615"/>
      <c r="F1378" s="615"/>
      <c r="G1378" s="615"/>
      <c r="H1378" s="615"/>
      <c r="I1378" s="615"/>
      <c r="J1378" s="615"/>
      <c r="K1378" s="615"/>
      <c r="L1378" s="615"/>
      <c r="M1378" s="615"/>
      <c r="N1378" s="615"/>
      <c r="O1378" s="615"/>
      <c r="R1378" s="615"/>
      <c r="S1378" s="615"/>
      <c r="T1378" s="615"/>
      <c r="U1378" s="615"/>
      <c r="V1378" s="615"/>
      <c r="Y1378" s="615"/>
      <c r="Z1378" s="615"/>
      <c r="AA1378" s="615"/>
      <c r="AB1378" s="615"/>
      <c r="AC1378" s="615"/>
      <c r="AF1378" s="615"/>
      <c r="AG1378" s="615"/>
      <c r="AH1378" s="615"/>
      <c r="AI1378" s="615"/>
    </row>
    <row r="1379" spans="1:35" s="616" customFormat="1">
      <c r="A1379" s="615"/>
      <c r="D1379" s="615"/>
      <c r="E1379" s="615"/>
      <c r="F1379" s="615"/>
      <c r="G1379" s="615"/>
      <c r="H1379" s="615"/>
      <c r="I1379" s="615"/>
      <c r="J1379" s="615"/>
      <c r="K1379" s="615"/>
      <c r="L1379" s="615"/>
      <c r="M1379" s="615"/>
      <c r="N1379" s="615"/>
      <c r="O1379" s="615"/>
      <c r="R1379" s="615"/>
      <c r="S1379" s="615"/>
      <c r="T1379" s="615"/>
      <c r="U1379" s="615"/>
      <c r="V1379" s="615"/>
      <c r="Y1379" s="615"/>
      <c r="Z1379" s="615"/>
      <c r="AA1379" s="615"/>
      <c r="AB1379" s="615"/>
      <c r="AC1379" s="615"/>
      <c r="AF1379" s="615"/>
      <c r="AG1379" s="615"/>
      <c r="AH1379" s="615"/>
      <c r="AI1379" s="615"/>
    </row>
    <row r="1380" spans="1:35" s="616" customFormat="1">
      <c r="A1380" s="615"/>
      <c r="D1380" s="615"/>
      <c r="E1380" s="615"/>
      <c r="F1380" s="615"/>
      <c r="G1380" s="615"/>
      <c r="H1380" s="615"/>
      <c r="I1380" s="615"/>
      <c r="J1380" s="615"/>
      <c r="K1380" s="615"/>
      <c r="L1380" s="615"/>
      <c r="M1380" s="615"/>
      <c r="N1380" s="615"/>
      <c r="O1380" s="615"/>
      <c r="R1380" s="615"/>
      <c r="S1380" s="615"/>
      <c r="T1380" s="615"/>
      <c r="U1380" s="615"/>
      <c r="V1380" s="615"/>
      <c r="Y1380" s="615"/>
      <c r="Z1380" s="615"/>
      <c r="AA1380" s="615"/>
      <c r="AB1380" s="615"/>
      <c r="AC1380" s="615"/>
      <c r="AF1380" s="615"/>
      <c r="AG1380" s="615"/>
      <c r="AH1380" s="615"/>
      <c r="AI1380" s="615"/>
    </row>
    <row r="1381" spans="1:35" s="616" customFormat="1">
      <c r="A1381" s="615"/>
      <c r="D1381" s="615"/>
      <c r="E1381" s="615"/>
      <c r="F1381" s="615"/>
      <c r="G1381" s="615"/>
      <c r="H1381" s="615"/>
      <c r="I1381" s="615"/>
      <c r="J1381" s="615"/>
      <c r="K1381" s="615"/>
      <c r="L1381" s="615"/>
      <c r="M1381" s="615"/>
      <c r="N1381" s="615"/>
      <c r="O1381" s="615"/>
      <c r="R1381" s="615"/>
      <c r="S1381" s="615"/>
      <c r="T1381" s="615"/>
      <c r="U1381" s="615"/>
      <c r="V1381" s="615"/>
      <c r="Y1381" s="615"/>
      <c r="Z1381" s="615"/>
      <c r="AA1381" s="615"/>
      <c r="AB1381" s="615"/>
      <c r="AC1381" s="615"/>
      <c r="AF1381" s="615"/>
      <c r="AG1381" s="615"/>
      <c r="AH1381" s="615"/>
      <c r="AI1381" s="615"/>
    </row>
    <row r="1382" spans="1:35" s="616" customFormat="1">
      <c r="A1382" s="615"/>
      <c r="D1382" s="615"/>
      <c r="E1382" s="615"/>
      <c r="F1382" s="615"/>
      <c r="G1382" s="615"/>
      <c r="H1382" s="615"/>
      <c r="I1382" s="615"/>
      <c r="J1382" s="615"/>
      <c r="K1382" s="615"/>
      <c r="L1382" s="615"/>
      <c r="M1382" s="615"/>
      <c r="N1382" s="615"/>
      <c r="O1382" s="615"/>
      <c r="R1382" s="615"/>
      <c r="S1382" s="615"/>
      <c r="T1382" s="615"/>
      <c r="U1382" s="615"/>
      <c r="V1382" s="615"/>
      <c r="Y1382" s="615"/>
      <c r="Z1382" s="615"/>
      <c r="AA1382" s="615"/>
      <c r="AB1382" s="615"/>
      <c r="AC1382" s="615"/>
      <c r="AF1382" s="615"/>
      <c r="AG1382" s="615"/>
      <c r="AH1382" s="615"/>
      <c r="AI1382" s="615"/>
    </row>
    <row r="1383" spans="1:35" s="616" customFormat="1">
      <c r="A1383" s="615"/>
      <c r="D1383" s="615"/>
      <c r="E1383" s="615"/>
      <c r="F1383" s="615"/>
      <c r="G1383" s="615"/>
      <c r="H1383" s="615"/>
      <c r="I1383" s="615"/>
      <c r="J1383" s="615"/>
      <c r="K1383" s="615"/>
      <c r="L1383" s="615"/>
      <c r="M1383" s="615"/>
      <c r="N1383" s="615"/>
      <c r="O1383" s="615"/>
      <c r="R1383" s="615"/>
      <c r="S1383" s="615"/>
      <c r="T1383" s="615"/>
      <c r="U1383" s="615"/>
      <c r="V1383" s="615"/>
      <c r="Y1383" s="615"/>
      <c r="Z1383" s="615"/>
      <c r="AA1383" s="615"/>
      <c r="AB1383" s="615"/>
      <c r="AC1383" s="615"/>
      <c r="AF1383" s="615"/>
      <c r="AG1383" s="615"/>
      <c r="AH1383" s="615"/>
      <c r="AI1383" s="615"/>
    </row>
    <row r="1384" spans="1:35" s="616" customFormat="1">
      <c r="A1384" s="615"/>
      <c r="D1384" s="615"/>
      <c r="E1384" s="615"/>
      <c r="F1384" s="615"/>
      <c r="G1384" s="615"/>
      <c r="H1384" s="615"/>
      <c r="I1384" s="615"/>
      <c r="J1384" s="615"/>
      <c r="K1384" s="615"/>
      <c r="L1384" s="615"/>
      <c r="M1384" s="615"/>
      <c r="N1384" s="615"/>
      <c r="O1384" s="615"/>
      <c r="R1384" s="615"/>
      <c r="S1384" s="615"/>
      <c r="T1384" s="615"/>
      <c r="U1384" s="615"/>
      <c r="V1384" s="615"/>
      <c r="Y1384" s="615"/>
      <c r="Z1384" s="615"/>
      <c r="AA1384" s="615"/>
      <c r="AB1384" s="615"/>
      <c r="AC1384" s="615"/>
      <c r="AF1384" s="615"/>
      <c r="AG1384" s="615"/>
      <c r="AH1384" s="615"/>
      <c r="AI1384" s="615"/>
    </row>
    <row r="1385" spans="1:35" s="616" customFormat="1">
      <c r="A1385" s="615"/>
      <c r="D1385" s="615"/>
      <c r="E1385" s="615"/>
      <c r="F1385" s="615"/>
      <c r="G1385" s="615"/>
      <c r="H1385" s="615"/>
      <c r="I1385" s="615"/>
      <c r="J1385" s="615"/>
      <c r="K1385" s="615"/>
      <c r="L1385" s="615"/>
      <c r="M1385" s="615"/>
      <c r="N1385" s="615"/>
      <c r="O1385" s="615"/>
      <c r="R1385" s="615"/>
      <c r="S1385" s="615"/>
      <c r="T1385" s="615"/>
      <c r="U1385" s="615"/>
      <c r="V1385" s="615"/>
      <c r="Y1385" s="615"/>
      <c r="Z1385" s="615"/>
      <c r="AA1385" s="615"/>
      <c r="AB1385" s="615"/>
      <c r="AC1385" s="615"/>
      <c r="AF1385" s="615"/>
      <c r="AG1385" s="615"/>
      <c r="AH1385" s="615"/>
      <c r="AI1385" s="615"/>
    </row>
    <row r="1386" spans="1:35" s="616" customFormat="1">
      <c r="A1386" s="615"/>
      <c r="D1386" s="615"/>
      <c r="E1386" s="615"/>
      <c r="F1386" s="615"/>
      <c r="G1386" s="615"/>
      <c r="H1386" s="615"/>
      <c r="I1386" s="615"/>
      <c r="J1386" s="615"/>
      <c r="K1386" s="615"/>
      <c r="L1386" s="615"/>
      <c r="M1386" s="615"/>
      <c r="N1386" s="615"/>
      <c r="O1386" s="615"/>
      <c r="R1386" s="615"/>
      <c r="S1386" s="615"/>
      <c r="T1386" s="615"/>
      <c r="U1386" s="615"/>
      <c r="V1386" s="615"/>
      <c r="Y1386" s="615"/>
      <c r="Z1386" s="615"/>
      <c r="AA1386" s="615"/>
      <c r="AB1386" s="615"/>
      <c r="AC1386" s="615"/>
      <c r="AF1386" s="615"/>
      <c r="AG1386" s="615"/>
      <c r="AH1386" s="615"/>
      <c r="AI1386" s="615"/>
    </row>
    <row r="1387" spans="1:35" s="616" customFormat="1">
      <c r="A1387" s="615"/>
      <c r="D1387" s="615"/>
      <c r="E1387" s="615"/>
      <c r="F1387" s="615"/>
      <c r="G1387" s="615"/>
      <c r="H1387" s="615"/>
      <c r="I1387" s="615"/>
      <c r="J1387" s="615"/>
      <c r="K1387" s="615"/>
      <c r="L1387" s="615"/>
      <c r="M1387" s="615"/>
      <c r="N1387" s="615"/>
      <c r="O1387" s="615"/>
      <c r="R1387" s="615"/>
      <c r="S1387" s="615"/>
      <c r="T1387" s="615"/>
      <c r="U1387" s="615"/>
      <c r="V1387" s="615"/>
      <c r="Y1387" s="615"/>
      <c r="Z1387" s="615"/>
      <c r="AA1387" s="615"/>
      <c r="AB1387" s="615"/>
      <c r="AC1387" s="615"/>
      <c r="AF1387" s="615"/>
      <c r="AG1387" s="615"/>
      <c r="AH1387" s="615"/>
      <c r="AI1387" s="615"/>
    </row>
    <row r="1388" spans="1:35" s="616" customFormat="1">
      <c r="A1388" s="615"/>
      <c r="D1388" s="615"/>
      <c r="E1388" s="615"/>
      <c r="F1388" s="615"/>
      <c r="G1388" s="615"/>
      <c r="H1388" s="615"/>
      <c r="I1388" s="615"/>
      <c r="J1388" s="615"/>
      <c r="K1388" s="615"/>
      <c r="L1388" s="615"/>
      <c r="M1388" s="615"/>
      <c r="N1388" s="615"/>
      <c r="O1388" s="615"/>
      <c r="R1388" s="615"/>
      <c r="S1388" s="615"/>
      <c r="T1388" s="615"/>
      <c r="U1388" s="615"/>
      <c r="V1388" s="615"/>
      <c r="Y1388" s="615"/>
      <c r="Z1388" s="615"/>
      <c r="AA1388" s="615"/>
      <c r="AB1388" s="615"/>
      <c r="AC1388" s="615"/>
      <c r="AF1388" s="615"/>
      <c r="AG1388" s="615"/>
      <c r="AH1388" s="615"/>
      <c r="AI1388" s="615"/>
    </row>
    <row r="1389" spans="1:35" s="616" customFormat="1">
      <c r="A1389" s="615"/>
      <c r="D1389" s="615"/>
      <c r="E1389" s="615"/>
      <c r="F1389" s="615"/>
      <c r="G1389" s="615"/>
      <c r="H1389" s="615"/>
      <c r="I1389" s="615"/>
      <c r="J1389" s="615"/>
      <c r="K1389" s="615"/>
      <c r="L1389" s="615"/>
      <c r="M1389" s="615"/>
      <c r="N1389" s="615"/>
      <c r="O1389" s="615"/>
      <c r="R1389" s="615"/>
      <c r="S1389" s="615"/>
      <c r="T1389" s="615"/>
      <c r="U1389" s="615"/>
      <c r="V1389" s="615"/>
      <c r="Y1389" s="615"/>
      <c r="Z1389" s="615"/>
      <c r="AA1389" s="615"/>
      <c r="AB1389" s="615"/>
      <c r="AC1389" s="615"/>
      <c r="AF1389" s="615"/>
      <c r="AG1389" s="615"/>
      <c r="AH1389" s="615"/>
      <c r="AI1389" s="615"/>
    </row>
    <row r="1390" spans="1:35" s="616" customFormat="1">
      <c r="A1390" s="615"/>
      <c r="D1390" s="615"/>
      <c r="E1390" s="615"/>
      <c r="F1390" s="615"/>
      <c r="G1390" s="615"/>
      <c r="H1390" s="615"/>
      <c r="I1390" s="615"/>
      <c r="J1390" s="615"/>
      <c r="K1390" s="615"/>
      <c r="L1390" s="615"/>
      <c r="M1390" s="615"/>
      <c r="N1390" s="615"/>
      <c r="O1390" s="615"/>
      <c r="R1390" s="615"/>
      <c r="S1390" s="615"/>
      <c r="T1390" s="615"/>
      <c r="U1390" s="615"/>
      <c r="V1390" s="615"/>
      <c r="Y1390" s="615"/>
      <c r="Z1390" s="615"/>
      <c r="AA1390" s="615"/>
      <c r="AB1390" s="615"/>
      <c r="AC1390" s="615"/>
      <c r="AF1390" s="615"/>
      <c r="AG1390" s="615"/>
      <c r="AH1390" s="615"/>
      <c r="AI1390" s="615"/>
    </row>
    <row r="1391" spans="1:35" s="616" customFormat="1">
      <c r="A1391" s="615"/>
      <c r="D1391" s="615"/>
      <c r="E1391" s="615"/>
      <c r="F1391" s="615"/>
      <c r="G1391" s="615"/>
      <c r="H1391" s="615"/>
      <c r="I1391" s="615"/>
      <c r="J1391" s="615"/>
      <c r="K1391" s="615"/>
      <c r="L1391" s="615"/>
      <c r="M1391" s="615"/>
      <c r="N1391" s="615"/>
      <c r="O1391" s="615"/>
      <c r="R1391" s="615"/>
      <c r="S1391" s="615"/>
      <c r="T1391" s="615"/>
      <c r="U1391" s="615"/>
      <c r="V1391" s="615"/>
      <c r="Y1391" s="615"/>
      <c r="Z1391" s="615"/>
      <c r="AA1391" s="615"/>
      <c r="AB1391" s="615"/>
      <c r="AC1391" s="615"/>
      <c r="AF1391" s="615"/>
      <c r="AG1391" s="615"/>
      <c r="AH1391" s="615"/>
      <c r="AI1391" s="615"/>
    </row>
    <row r="1392" spans="1:35" s="616" customFormat="1">
      <c r="A1392" s="615"/>
      <c r="D1392" s="615"/>
      <c r="E1392" s="615"/>
      <c r="F1392" s="615"/>
      <c r="G1392" s="615"/>
      <c r="H1392" s="615"/>
      <c r="I1392" s="615"/>
      <c r="J1392" s="615"/>
      <c r="K1392" s="615"/>
      <c r="L1392" s="615"/>
      <c r="M1392" s="615"/>
      <c r="N1392" s="615"/>
      <c r="O1392" s="615"/>
      <c r="R1392" s="615"/>
      <c r="S1392" s="615"/>
      <c r="T1392" s="615"/>
      <c r="U1392" s="615"/>
      <c r="V1392" s="615"/>
      <c r="Y1392" s="615"/>
      <c r="Z1392" s="615"/>
      <c r="AA1392" s="615"/>
      <c r="AB1392" s="615"/>
      <c r="AC1392" s="615"/>
      <c r="AF1392" s="615"/>
      <c r="AG1392" s="615"/>
      <c r="AH1392" s="615"/>
      <c r="AI1392" s="615"/>
    </row>
    <row r="1393" spans="1:35" s="616" customFormat="1">
      <c r="A1393" s="615"/>
      <c r="D1393" s="615"/>
      <c r="E1393" s="615"/>
      <c r="F1393" s="615"/>
      <c r="G1393" s="615"/>
      <c r="H1393" s="615"/>
      <c r="I1393" s="615"/>
      <c r="J1393" s="615"/>
      <c r="K1393" s="615"/>
      <c r="L1393" s="615"/>
      <c r="M1393" s="615"/>
      <c r="N1393" s="615"/>
      <c r="O1393" s="615"/>
      <c r="R1393" s="615"/>
      <c r="S1393" s="615"/>
      <c r="T1393" s="615"/>
      <c r="U1393" s="615"/>
      <c r="V1393" s="615"/>
      <c r="Y1393" s="615"/>
      <c r="Z1393" s="615"/>
      <c r="AA1393" s="615"/>
      <c r="AB1393" s="615"/>
      <c r="AC1393" s="615"/>
      <c r="AF1393" s="615"/>
      <c r="AG1393" s="615"/>
      <c r="AH1393" s="615"/>
      <c r="AI1393" s="615"/>
    </row>
    <row r="1394" spans="1:35" s="616" customFormat="1">
      <c r="A1394" s="615"/>
      <c r="D1394" s="615"/>
      <c r="E1394" s="615"/>
      <c r="F1394" s="615"/>
      <c r="G1394" s="615"/>
      <c r="H1394" s="615"/>
      <c r="I1394" s="615"/>
      <c r="J1394" s="615"/>
      <c r="K1394" s="615"/>
      <c r="L1394" s="615"/>
      <c r="M1394" s="615"/>
      <c r="N1394" s="615"/>
      <c r="O1394" s="615"/>
      <c r="R1394" s="615"/>
      <c r="S1394" s="615"/>
      <c r="T1394" s="615"/>
      <c r="U1394" s="615"/>
      <c r="V1394" s="615"/>
      <c r="Y1394" s="615"/>
      <c r="Z1394" s="615"/>
      <c r="AA1394" s="615"/>
      <c r="AB1394" s="615"/>
      <c r="AC1394" s="615"/>
      <c r="AF1394" s="615"/>
      <c r="AG1394" s="615"/>
      <c r="AH1394" s="615"/>
      <c r="AI1394" s="615"/>
    </row>
    <row r="1395" spans="1:35" s="616" customFormat="1">
      <c r="A1395" s="615"/>
      <c r="D1395" s="615"/>
      <c r="E1395" s="615"/>
      <c r="F1395" s="615"/>
      <c r="G1395" s="615"/>
      <c r="H1395" s="615"/>
      <c r="I1395" s="615"/>
      <c r="J1395" s="615"/>
      <c r="K1395" s="615"/>
      <c r="L1395" s="615"/>
      <c r="M1395" s="615"/>
      <c r="N1395" s="615"/>
      <c r="O1395" s="615"/>
      <c r="R1395" s="615"/>
      <c r="S1395" s="615"/>
      <c r="T1395" s="615"/>
      <c r="U1395" s="615"/>
      <c r="V1395" s="615"/>
      <c r="Y1395" s="615"/>
      <c r="Z1395" s="615"/>
      <c r="AA1395" s="615"/>
      <c r="AB1395" s="615"/>
      <c r="AC1395" s="615"/>
      <c r="AF1395" s="615"/>
      <c r="AG1395" s="615"/>
      <c r="AH1395" s="615"/>
      <c r="AI1395" s="615"/>
    </row>
    <row r="1396" spans="1:35" s="616" customFormat="1">
      <c r="A1396" s="615"/>
      <c r="D1396" s="615"/>
      <c r="E1396" s="615"/>
      <c r="F1396" s="615"/>
      <c r="G1396" s="615"/>
      <c r="H1396" s="615"/>
      <c r="I1396" s="615"/>
      <c r="J1396" s="615"/>
      <c r="K1396" s="615"/>
      <c r="L1396" s="615"/>
      <c r="M1396" s="615"/>
      <c r="N1396" s="615"/>
      <c r="O1396" s="615"/>
      <c r="R1396" s="615"/>
      <c r="S1396" s="615"/>
      <c r="T1396" s="615"/>
      <c r="U1396" s="615"/>
      <c r="V1396" s="615"/>
      <c r="Y1396" s="615"/>
      <c r="Z1396" s="615"/>
      <c r="AA1396" s="615"/>
      <c r="AB1396" s="615"/>
      <c r="AC1396" s="615"/>
      <c r="AF1396" s="615"/>
      <c r="AG1396" s="615"/>
      <c r="AH1396" s="615"/>
      <c r="AI1396" s="615"/>
    </row>
    <row r="1397" spans="1:35" s="616" customFormat="1">
      <c r="A1397" s="615"/>
      <c r="D1397" s="615"/>
      <c r="E1397" s="615"/>
      <c r="F1397" s="615"/>
      <c r="G1397" s="615"/>
      <c r="H1397" s="615"/>
      <c r="I1397" s="615"/>
      <c r="J1397" s="615"/>
      <c r="K1397" s="615"/>
      <c r="L1397" s="615"/>
      <c r="M1397" s="615"/>
      <c r="N1397" s="615"/>
      <c r="O1397" s="615"/>
      <c r="R1397" s="615"/>
      <c r="S1397" s="615"/>
      <c r="T1397" s="615"/>
      <c r="U1397" s="615"/>
      <c r="V1397" s="615"/>
      <c r="Y1397" s="615"/>
      <c r="Z1397" s="615"/>
      <c r="AA1397" s="615"/>
      <c r="AB1397" s="615"/>
      <c r="AC1397" s="615"/>
      <c r="AF1397" s="615"/>
      <c r="AG1397" s="615"/>
      <c r="AH1397" s="615"/>
      <c r="AI1397" s="615"/>
    </row>
    <row r="1398" spans="1:35" s="616" customFormat="1">
      <c r="A1398" s="615"/>
      <c r="D1398" s="615"/>
      <c r="E1398" s="615"/>
      <c r="F1398" s="615"/>
      <c r="G1398" s="615"/>
      <c r="H1398" s="615"/>
      <c r="I1398" s="615"/>
      <c r="J1398" s="615"/>
      <c r="K1398" s="615"/>
      <c r="L1398" s="615"/>
      <c r="M1398" s="615"/>
      <c r="N1398" s="615"/>
      <c r="O1398" s="615"/>
      <c r="R1398" s="615"/>
      <c r="S1398" s="615"/>
      <c r="T1398" s="615"/>
      <c r="U1398" s="615"/>
      <c r="V1398" s="615"/>
      <c r="Y1398" s="615"/>
      <c r="Z1398" s="615"/>
      <c r="AA1398" s="615"/>
      <c r="AB1398" s="615"/>
      <c r="AC1398" s="615"/>
      <c r="AF1398" s="615"/>
      <c r="AG1398" s="615"/>
      <c r="AH1398" s="615"/>
      <c r="AI1398" s="615"/>
    </row>
    <row r="1399" spans="1:35" s="616" customFormat="1">
      <c r="A1399" s="615"/>
      <c r="D1399" s="615"/>
      <c r="E1399" s="615"/>
      <c r="F1399" s="615"/>
      <c r="G1399" s="615"/>
      <c r="H1399" s="615"/>
      <c r="I1399" s="615"/>
      <c r="J1399" s="615"/>
      <c r="K1399" s="615"/>
      <c r="L1399" s="615"/>
      <c r="M1399" s="615"/>
      <c r="N1399" s="615"/>
      <c r="O1399" s="615"/>
      <c r="R1399" s="615"/>
      <c r="S1399" s="615"/>
      <c r="T1399" s="615"/>
      <c r="U1399" s="615"/>
      <c r="V1399" s="615"/>
      <c r="Y1399" s="615"/>
      <c r="Z1399" s="615"/>
      <c r="AA1399" s="615"/>
      <c r="AB1399" s="615"/>
      <c r="AC1399" s="615"/>
      <c r="AF1399" s="615"/>
      <c r="AG1399" s="615"/>
      <c r="AH1399" s="615"/>
      <c r="AI1399" s="615"/>
    </row>
    <row r="1400" spans="1:35" s="616" customFormat="1">
      <c r="A1400" s="615"/>
      <c r="D1400" s="615"/>
      <c r="E1400" s="615"/>
      <c r="F1400" s="615"/>
      <c r="G1400" s="615"/>
      <c r="H1400" s="615"/>
      <c r="I1400" s="615"/>
      <c r="J1400" s="615"/>
      <c r="K1400" s="615"/>
      <c r="L1400" s="615"/>
      <c r="M1400" s="615"/>
      <c r="N1400" s="615"/>
      <c r="O1400" s="615"/>
      <c r="R1400" s="615"/>
      <c r="S1400" s="615"/>
      <c r="T1400" s="615"/>
      <c r="U1400" s="615"/>
      <c r="V1400" s="615"/>
      <c r="Y1400" s="615"/>
      <c r="Z1400" s="615"/>
      <c r="AA1400" s="615"/>
      <c r="AB1400" s="615"/>
      <c r="AC1400" s="615"/>
      <c r="AF1400" s="615"/>
      <c r="AG1400" s="615"/>
      <c r="AH1400" s="615"/>
      <c r="AI1400" s="615"/>
    </row>
    <row r="1401" spans="1:35" s="616" customFormat="1">
      <c r="A1401" s="615"/>
      <c r="D1401" s="615"/>
      <c r="E1401" s="615"/>
      <c r="F1401" s="615"/>
      <c r="G1401" s="615"/>
      <c r="H1401" s="615"/>
      <c r="I1401" s="615"/>
      <c r="J1401" s="615"/>
      <c r="K1401" s="615"/>
      <c r="L1401" s="615"/>
      <c r="M1401" s="615"/>
      <c r="N1401" s="615"/>
      <c r="O1401" s="615"/>
      <c r="R1401" s="615"/>
      <c r="S1401" s="615"/>
      <c r="T1401" s="615"/>
      <c r="U1401" s="615"/>
      <c r="V1401" s="615"/>
      <c r="Y1401" s="615"/>
      <c r="Z1401" s="615"/>
      <c r="AA1401" s="615"/>
      <c r="AB1401" s="615"/>
      <c r="AC1401" s="615"/>
      <c r="AF1401" s="615"/>
      <c r="AG1401" s="615"/>
      <c r="AH1401" s="615"/>
      <c r="AI1401" s="615"/>
    </row>
    <row r="1402" spans="1:35" s="616" customFormat="1">
      <c r="A1402" s="615"/>
      <c r="D1402" s="615"/>
      <c r="E1402" s="615"/>
      <c r="F1402" s="615"/>
      <c r="G1402" s="615"/>
      <c r="H1402" s="615"/>
      <c r="I1402" s="615"/>
      <c r="J1402" s="615"/>
      <c r="K1402" s="615"/>
      <c r="L1402" s="615"/>
      <c r="M1402" s="615"/>
      <c r="N1402" s="615"/>
      <c r="O1402" s="615"/>
      <c r="R1402" s="615"/>
      <c r="S1402" s="615"/>
      <c r="T1402" s="615"/>
      <c r="U1402" s="615"/>
      <c r="V1402" s="615"/>
      <c r="Y1402" s="615"/>
      <c r="Z1402" s="615"/>
      <c r="AA1402" s="615"/>
      <c r="AB1402" s="615"/>
      <c r="AC1402" s="615"/>
      <c r="AF1402" s="615"/>
      <c r="AG1402" s="615"/>
      <c r="AH1402" s="615"/>
      <c r="AI1402" s="615"/>
    </row>
    <row r="1403" spans="1:35" s="616" customFormat="1">
      <c r="A1403" s="615"/>
      <c r="D1403" s="615"/>
      <c r="E1403" s="615"/>
      <c r="F1403" s="615"/>
      <c r="G1403" s="615"/>
      <c r="H1403" s="615"/>
      <c r="I1403" s="615"/>
      <c r="J1403" s="615"/>
      <c r="K1403" s="615"/>
      <c r="L1403" s="615"/>
      <c r="M1403" s="615"/>
      <c r="N1403" s="615"/>
      <c r="O1403" s="615"/>
      <c r="R1403" s="615"/>
      <c r="S1403" s="615"/>
      <c r="T1403" s="615"/>
      <c r="U1403" s="615"/>
      <c r="V1403" s="615"/>
      <c r="Y1403" s="615"/>
      <c r="Z1403" s="615"/>
      <c r="AA1403" s="615"/>
      <c r="AB1403" s="615"/>
      <c r="AC1403" s="615"/>
      <c r="AF1403" s="615"/>
      <c r="AG1403" s="615"/>
      <c r="AH1403" s="615"/>
      <c r="AI1403" s="615"/>
    </row>
    <row r="1404" spans="1:35" s="616" customFormat="1">
      <c r="A1404" s="615"/>
      <c r="D1404" s="615"/>
      <c r="E1404" s="615"/>
      <c r="F1404" s="615"/>
      <c r="G1404" s="615"/>
      <c r="H1404" s="615"/>
      <c r="I1404" s="615"/>
      <c r="J1404" s="615"/>
      <c r="K1404" s="615"/>
      <c r="L1404" s="615"/>
      <c r="M1404" s="615"/>
      <c r="N1404" s="615"/>
      <c r="O1404" s="615"/>
      <c r="R1404" s="615"/>
      <c r="S1404" s="615"/>
      <c r="T1404" s="615"/>
      <c r="U1404" s="615"/>
      <c r="V1404" s="615"/>
      <c r="Y1404" s="615"/>
      <c r="Z1404" s="615"/>
      <c r="AA1404" s="615"/>
      <c r="AB1404" s="615"/>
      <c r="AC1404" s="615"/>
      <c r="AF1404" s="615"/>
      <c r="AG1404" s="615"/>
      <c r="AH1404" s="615"/>
      <c r="AI1404" s="615"/>
    </row>
    <row r="1405" spans="1:35" s="616" customFormat="1">
      <c r="A1405" s="615"/>
      <c r="D1405" s="615"/>
      <c r="E1405" s="615"/>
      <c r="F1405" s="615"/>
      <c r="G1405" s="615"/>
      <c r="H1405" s="615"/>
      <c r="I1405" s="615"/>
      <c r="J1405" s="615"/>
      <c r="K1405" s="615"/>
      <c r="L1405" s="615"/>
      <c r="M1405" s="615"/>
      <c r="N1405" s="615"/>
      <c r="O1405" s="615"/>
      <c r="R1405" s="615"/>
      <c r="S1405" s="615"/>
      <c r="T1405" s="615"/>
      <c r="U1405" s="615"/>
      <c r="V1405" s="615"/>
      <c r="Y1405" s="615"/>
      <c r="Z1405" s="615"/>
      <c r="AA1405" s="615"/>
      <c r="AB1405" s="615"/>
      <c r="AC1405" s="615"/>
      <c r="AF1405" s="615"/>
      <c r="AG1405" s="615"/>
      <c r="AH1405" s="615"/>
      <c r="AI1405" s="615"/>
    </row>
    <row r="1406" spans="1:35" s="616" customFormat="1">
      <c r="A1406" s="615"/>
      <c r="D1406" s="615"/>
      <c r="E1406" s="615"/>
      <c r="F1406" s="615"/>
      <c r="G1406" s="615"/>
      <c r="H1406" s="615"/>
      <c r="I1406" s="615"/>
      <c r="J1406" s="615"/>
      <c r="K1406" s="615"/>
      <c r="L1406" s="615"/>
      <c r="M1406" s="615"/>
      <c r="N1406" s="615"/>
      <c r="O1406" s="615"/>
      <c r="R1406" s="615"/>
      <c r="S1406" s="615"/>
      <c r="T1406" s="615"/>
      <c r="U1406" s="615"/>
      <c r="V1406" s="615"/>
      <c r="Y1406" s="615"/>
      <c r="Z1406" s="615"/>
      <c r="AA1406" s="615"/>
      <c r="AB1406" s="615"/>
      <c r="AC1406" s="615"/>
      <c r="AF1406" s="615"/>
      <c r="AG1406" s="615"/>
      <c r="AH1406" s="615"/>
      <c r="AI1406" s="615"/>
    </row>
    <row r="1407" spans="1:35" s="616" customFormat="1">
      <c r="A1407" s="615"/>
      <c r="D1407" s="615"/>
      <c r="E1407" s="615"/>
      <c r="F1407" s="615"/>
      <c r="G1407" s="615"/>
      <c r="H1407" s="615"/>
      <c r="I1407" s="615"/>
      <c r="J1407" s="615"/>
      <c r="K1407" s="615"/>
      <c r="L1407" s="615"/>
      <c r="M1407" s="615"/>
      <c r="N1407" s="615"/>
      <c r="O1407" s="615"/>
      <c r="R1407" s="615"/>
      <c r="S1407" s="615"/>
      <c r="T1407" s="615"/>
      <c r="U1407" s="615"/>
      <c r="V1407" s="615"/>
      <c r="Y1407" s="615"/>
      <c r="Z1407" s="615"/>
      <c r="AA1407" s="615"/>
      <c r="AB1407" s="615"/>
      <c r="AC1407" s="615"/>
      <c r="AF1407" s="615"/>
      <c r="AG1407" s="615"/>
      <c r="AH1407" s="615"/>
      <c r="AI1407" s="615"/>
    </row>
    <row r="1408" spans="1:35" s="616" customFormat="1">
      <c r="A1408" s="615"/>
      <c r="D1408" s="615"/>
      <c r="E1408" s="615"/>
      <c r="F1408" s="615"/>
      <c r="G1408" s="615"/>
      <c r="H1408" s="615"/>
      <c r="I1408" s="615"/>
      <c r="J1408" s="615"/>
      <c r="K1408" s="615"/>
      <c r="L1408" s="615"/>
      <c r="M1408" s="615"/>
      <c r="N1408" s="615"/>
      <c r="O1408" s="615"/>
      <c r="R1408" s="615"/>
      <c r="S1408" s="615"/>
      <c r="T1408" s="615"/>
      <c r="U1408" s="615"/>
      <c r="V1408" s="615"/>
      <c r="Y1408" s="615"/>
      <c r="Z1408" s="615"/>
      <c r="AA1408" s="615"/>
      <c r="AB1408" s="615"/>
      <c r="AC1408" s="615"/>
      <c r="AF1408" s="615"/>
      <c r="AG1408" s="615"/>
      <c r="AH1408" s="615"/>
      <c r="AI1408" s="615"/>
    </row>
    <row r="1409" spans="1:35" s="616" customFormat="1">
      <c r="A1409" s="615"/>
      <c r="D1409" s="615"/>
      <c r="E1409" s="615"/>
      <c r="F1409" s="615"/>
      <c r="G1409" s="615"/>
      <c r="H1409" s="615"/>
      <c r="I1409" s="615"/>
      <c r="J1409" s="615"/>
      <c r="K1409" s="615"/>
      <c r="L1409" s="615"/>
      <c r="M1409" s="615"/>
      <c r="N1409" s="615"/>
      <c r="O1409" s="615"/>
      <c r="R1409" s="615"/>
      <c r="S1409" s="615"/>
      <c r="T1409" s="615"/>
      <c r="U1409" s="615"/>
      <c r="V1409" s="615"/>
      <c r="Y1409" s="615"/>
      <c r="Z1409" s="615"/>
      <c r="AA1409" s="615"/>
      <c r="AB1409" s="615"/>
      <c r="AC1409" s="615"/>
      <c r="AF1409" s="615"/>
      <c r="AG1409" s="615"/>
      <c r="AH1409" s="615"/>
      <c r="AI1409" s="615"/>
    </row>
    <row r="1410" spans="1:35" s="616" customFormat="1">
      <c r="A1410" s="615"/>
      <c r="D1410" s="615"/>
      <c r="E1410" s="615"/>
      <c r="F1410" s="615"/>
      <c r="G1410" s="615"/>
      <c r="H1410" s="615"/>
      <c r="I1410" s="615"/>
      <c r="J1410" s="615"/>
      <c r="K1410" s="615"/>
      <c r="L1410" s="615"/>
      <c r="M1410" s="615"/>
      <c r="N1410" s="615"/>
      <c r="O1410" s="615"/>
      <c r="R1410" s="615"/>
      <c r="S1410" s="615"/>
      <c r="T1410" s="615"/>
      <c r="U1410" s="615"/>
      <c r="V1410" s="615"/>
      <c r="Y1410" s="615"/>
      <c r="Z1410" s="615"/>
      <c r="AA1410" s="615"/>
      <c r="AB1410" s="615"/>
      <c r="AC1410" s="615"/>
      <c r="AF1410" s="615"/>
      <c r="AG1410" s="615"/>
      <c r="AH1410" s="615"/>
      <c r="AI1410" s="615"/>
    </row>
    <row r="1411" spans="1:35" s="616" customFormat="1">
      <c r="A1411" s="615"/>
      <c r="D1411" s="615"/>
      <c r="E1411" s="615"/>
      <c r="F1411" s="615"/>
      <c r="G1411" s="615"/>
      <c r="H1411" s="615"/>
      <c r="I1411" s="615"/>
      <c r="J1411" s="615"/>
      <c r="K1411" s="615"/>
      <c r="L1411" s="615"/>
      <c r="M1411" s="615"/>
      <c r="N1411" s="615"/>
      <c r="O1411" s="615"/>
      <c r="R1411" s="615"/>
      <c r="S1411" s="615"/>
      <c r="T1411" s="615"/>
      <c r="U1411" s="615"/>
      <c r="V1411" s="615"/>
      <c r="Y1411" s="615"/>
      <c r="Z1411" s="615"/>
      <c r="AA1411" s="615"/>
      <c r="AB1411" s="615"/>
      <c r="AC1411" s="615"/>
      <c r="AF1411" s="615"/>
      <c r="AG1411" s="615"/>
      <c r="AH1411" s="615"/>
      <c r="AI1411" s="615"/>
    </row>
    <row r="1412" spans="1:35" s="616" customFormat="1">
      <c r="A1412" s="615"/>
      <c r="D1412" s="615"/>
      <c r="E1412" s="615"/>
      <c r="F1412" s="615"/>
      <c r="G1412" s="615"/>
      <c r="H1412" s="615"/>
      <c r="I1412" s="615"/>
      <c r="J1412" s="615"/>
      <c r="K1412" s="615"/>
      <c r="L1412" s="615"/>
      <c r="M1412" s="615"/>
      <c r="N1412" s="615"/>
      <c r="O1412" s="615"/>
      <c r="R1412" s="615"/>
      <c r="S1412" s="615"/>
      <c r="T1412" s="615"/>
      <c r="U1412" s="615"/>
      <c r="V1412" s="615"/>
      <c r="Y1412" s="615"/>
      <c r="Z1412" s="615"/>
      <c r="AA1412" s="615"/>
      <c r="AB1412" s="615"/>
      <c r="AC1412" s="615"/>
      <c r="AF1412" s="615"/>
      <c r="AG1412" s="615"/>
      <c r="AH1412" s="615"/>
      <c r="AI1412" s="615"/>
    </row>
    <row r="1413" spans="1:35" s="616" customFormat="1">
      <c r="A1413" s="615"/>
      <c r="D1413" s="615"/>
      <c r="E1413" s="615"/>
      <c r="F1413" s="615"/>
      <c r="G1413" s="615"/>
      <c r="H1413" s="615"/>
      <c r="I1413" s="615"/>
      <c r="J1413" s="615"/>
      <c r="K1413" s="615"/>
      <c r="L1413" s="615"/>
      <c r="M1413" s="615"/>
      <c r="N1413" s="615"/>
      <c r="O1413" s="615"/>
      <c r="R1413" s="615"/>
      <c r="S1413" s="615"/>
      <c r="T1413" s="615"/>
      <c r="U1413" s="615"/>
      <c r="V1413" s="615"/>
      <c r="Y1413" s="615"/>
      <c r="Z1413" s="615"/>
      <c r="AA1413" s="615"/>
      <c r="AB1413" s="615"/>
      <c r="AC1413" s="615"/>
      <c r="AF1413" s="615"/>
      <c r="AG1413" s="615"/>
      <c r="AH1413" s="615"/>
      <c r="AI1413" s="615"/>
    </row>
    <row r="1414" spans="1:35" s="616" customFormat="1">
      <c r="A1414" s="615"/>
      <c r="D1414" s="615"/>
      <c r="E1414" s="615"/>
      <c r="F1414" s="615"/>
      <c r="G1414" s="615"/>
      <c r="H1414" s="615"/>
      <c r="I1414" s="615"/>
      <c r="J1414" s="615"/>
      <c r="K1414" s="615"/>
      <c r="L1414" s="615"/>
      <c r="M1414" s="615"/>
      <c r="N1414" s="615"/>
      <c r="O1414" s="615"/>
      <c r="R1414" s="615"/>
      <c r="S1414" s="615"/>
      <c r="T1414" s="615"/>
      <c r="U1414" s="615"/>
      <c r="V1414" s="615"/>
      <c r="Y1414" s="615"/>
      <c r="Z1414" s="615"/>
      <c r="AA1414" s="615"/>
      <c r="AB1414" s="615"/>
      <c r="AC1414" s="615"/>
      <c r="AF1414" s="615"/>
      <c r="AG1414" s="615"/>
      <c r="AH1414" s="615"/>
      <c r="AI1414" s="615"/>
    </row>
    <row r="1415" spans="1:35" s="616" customFormat="1">
      <c r="A1415" s="615"/>
      <c r="D1415" s="615"/>
      <c r="E1415" s="615"/>
      <c r="F1415" s="615"/>
      <c r="G1415" s="615"/>
      <c r="H1415" s="615"/>
      <c r="I1415" s="615"/>
      <c r="J1415" s="615"/>
      <c r="K1415" s="615"/>
      <c r="L1415" s="615"/>
      <c r="M1415" s="615"/>
      <c r="N1415" s="615"/>
      <c r="O1415" s="615"/>
      <c r="R1415" s="615"/>
      <c r="S1415" s="615"/>
      <c r="T1415" s="615"/>
      <c r="U1415" s="615"/>
      <c r="V1415" s="615"/>
      <c r="Y1415" s="615"/>
      <c r="Z1415" s="615"/>
      <c r="AA1415" s="615"/>
      <c r="AB1415" s="615"/>
      <c r="AC1415" s="615"/>
      <c r="AF1415" s="615"/>
      <c r="AG1415" s="615"/>
      <c r="AH1415" s="615"/>
      <c r="AI1415" s="615"/>
    </row>
    <row r="1416" spans="1:35" s="616" customFormat="1">
      <c r="A1416" s="615"/>
      <c r="D1416" s="615"/>
      <c r="E1416" s="615"/>
      <c r="F1416" s="615"/>
      <c r="G1416" s="615"/>
      <c r="H1416" s="615"/>
      <c r="I1416" s="615"/>
      <c r="J1416" s="615"/>
      <c r="K1416" s="615"/>
      <c r="L1416" s="615"/>
      <c r="M1416" s="615"/>
      <c r="N1416" s="615"/>
      <c r="O1416" s="615"/>
      <c r="R1416" s="615"/>
      <c r="S1416" s="615"/>
      <c r="T1416" s="615"/>
      <c r="U1416" s="615"/>
      <c r="V1416" s="615"/>
      <c r="Y1416" s="615"/>
      <c r="Z1416" s="615"/>
      <c r="AA1416" s="615"/>
      <c r="AB1416" s="615"/>
      <c r="AC1416" s="615"/>
      <c r="AF1416" s="615"/>
      <c r="AG1416" s="615"/>
      <c r="AH1416" s="615"/>
      <c r="AI1416" s="615"/>
    </row>
    <row r="1417" spans="1:35" s="616" customFormat="1">
      <c r="A1417" s="615"/>
      <c r="D1417" s="615"/>
      <c r="E1417" s="615"/>
      <c r="F1417" s="615"/>
      <c r="G1417" s="615"/>
      <c r="H1417" s="615"/>
      <c r="I1417" s="615"/>
      <c r="J1417" s="615"/>
      <c r="K1417" s="615"/>
      <c r="L1417" s="615"/>
      <c r="M1417" s="615"/>
      <c r="N1417" s="615"/>
      <c r="O1417" s="615"/>
      <c r="R1417" s="615"/>
      <c r="S1417" s="615"/>
      <c r="T1417" s="615"/>
      <c r="U1417" s="615"/>
      <c r="V1417" s="615"/>
      <c r="Y1417" s="615"/>
      <c r="Z1417" s="615"/>
      <c r="AA1417" s="615"/>
      <c r="AB1417" s="615"/>
      <c r="AC1417" s="615"/>
      <c r="AF1417" s="615"/>
      <c r="AG1417" s="615"/>
      <c r="AH1417" s="615"/>
      <c r="AI1417" s="615"/>
    </row>
    <row r="1418" spans="1:35" s="616" customFormat="1">
      <c r="A1418" s="615"/>
      <c r="D1418" s="615"/>
      <c r="E1418" s="615"/>
      <c r="F1418" s="615"/>
      <c r="G1418" s="615"/>
      <c r="H1418" s="615"/>
      <c r="I1418" s="615"/>
      <c r="J1418" s="615"/>
      <c r="K1418" s="615"/>
      <c r="L1418" s="615"/>
      <c r="M1418" s="615"/>
      <c r="N1418" s="615"/>
      <c r="O1418" s="615"/>
      <c r="R1418" s="615"/>
      <c r="S1418" s="615"/>
      <c r="T1418" s="615"/>
      <c r="U1418" s="615"/>
      <c r="V1418" s="615"/>
      <c r="Y1418" s="615"/>
      <c r="Z1418" s="615"/>
      <c r="AA1418" s="615"/>
      <c r="AB1418" s="615"/>
      <c r="AC1418" s="615"/>
      <c r="AF1418" s="615"/>
      <c r="AG1418" s="615"/>
      <c r="AH1418" s="615"/>
      <c r="AI1418" s="615"/>
    </row>
    <row r="1419" spans="1:35" s="616" customFormat="1">
      <c r="A1419" s="615"/>
      <c r="D1419" s="615"/>
      <c r="E1419" s="615"/>
      <c r="F1419" s="615"/>
      <c r="G1419" s="615"/>
      <c r="H1419" s="615"/>
      <c r="I1419" s="615"/>
      <c r="J1419" s="615"/>
      <c r="K1419" s="615"/>
      <c r="L1419" s="615"/>
      <c r="M1419" s="615"/>
      <c r="N1419" s="615"/>
      <c r="O1419" s="615"/>
      <c r="R1419" s="615"/>
      <c r="S1419" s="615"/>
      <c r="T1419" s="615"/>
      <c r="U1419" s="615"/>
      <c r="V1419" s="615"/>
      <c r="Y1419" s="615"/>
      <c r="Z1419" s="615"/>
      <c r="AA1419" s="615"/>
      <c r="AB1419" s="615"/>
      <c r="AC1419" s="615"/>
      <c r="AF1419" s="615"/>
      <c r="AG1419" s="615"/>
      <c r="AH1419" s="615"/>
      <c r="AI1419" s="615"/>
    </row>
    <row r="1420" spans="1:35" s="616" customFormat="1">
      <c r="A1420" s="615"/>
      <c r="D1420" s="615"/>
      <c r="E1420" s="615"/>
      <c r="F1420" s="615"/>
      <c r="G1420" s="615"/>
      <c r="H1420" s="615"/>
      <c r="I1420" s="615"/>
      <c r="J1420" s="615"/>
      <c r="K1420" s="615"/>
      <c r="L1420" s="615"/>
      <c r="M1420" s="615"/>
      <c r="N1420" s="615"/>
      <c r="O1420" s="615"/>
      <c r="R1420" s="615"/>
      <c r="S1420" s="615"/>
      <c r="T1420" s="615"/>
      <c r="U1420" s="615"/>
      <c r="V1420" s="615"/>
      <c r="Y1420" s="615"/>
      <c r="Z1420" s="615"/>
      <c r="AA1420" s="615"/>
      <c r="AB1420" s="615"/>
      <c r="AC1420" s="615"/>
      <c r="AF1420" s="615"/>
      <c r="AG1420" s="615"/>
      <c r="AH1420" s="615"/>
      <c r="AI1420" s="615"/>
    </row>
    <row r="1421" spans="1:35" s="616" customFormat="1">
      <c r="A1421" s="615"/>
      <c r="D1421" s="615"/>
      <c r="E1421" s="615"/>
      <c r="F1421" s="615"/>
      <c r="G1421" s="615"/>
      <c r="H1421" s="615"/>
      <c r="I1421" s="615"/>
      <c r="J1421" s="615"/>
      <c r="K1421" s="615"/>
      <c r="L1421" s="615"/>
      <c r="M1421" s="615"/>
      <c r="N1421" s="615"/>
      <c r="O1421" s="615"/>
      <c r="R1421" s="615"/>
      <c r="S1421" s="615"/>
      <c r="T1421" s="615"/>
      <c r="U1421" s="615"/>
      <c r="V1421" s="615"/>
      <c r="Y1421" s="615"/>
      <c r="Z1421" s="615"/>
      <c r="AA1421" s="615"/>
      <c r="AB1421" s="615"/>
      <c r="AC1421" s="615"/>
      <c r="AF1421" s="615"/>
      <c r="AG1421" s="615"/>
      <c r="AH1421" s="615"/>
      <c r="AI1421" s="615"/>
    </row>
    <row r="1422" spans="1:35" s="616" customFormat="1">
      <c r="A1422" s="615"/>
      <c r="D1422" s="615"/>
      <c r="E1422" s="615"/>
      <c r="F1422" s="615"/>
      <c r="G1422" s="615"/>
      <c r="H1422" s="615"/>
      <c r="I1422" s="615"/>
      <c r="J1422" s="615"/>
      <c r="K1422" s="615"/>
      <c r="L1422" s="615"/>
      <c r="M1422" s="615"/>
      <c r="N1422" s="615"/>
      <c r="O1422" s="615"/>
      <c r="R1422" s="615"/>
      <c r="S1422" s="615"/>
      <c r="T1422" s="615"/>
      <c r="U1422" s="615"/>
      <c r="V1422" s="615"/>
      <c r="Y1422" s="615"/>
      <c r="Z1422" s="615"/>
      <c r="AA1422" s="615"/>
      <c r="AB1422" s="615"/>
      <c r="AC1422" s="615"/>
      <c r="AF1422" s="615"/>
      <c r="AG1422" s="615"/>
      <c r="AH1422" s="615"/>
      <c r="AI1422" s="615"/>
    </row>
    <row r="1423" spans="1:35" s="616" customFormat="1">
      <c r="A1423" s="615"/>
      <c r="D1423" s="615"/>
      <c r="E1423" s="615"/>
      <c r="F1423" s="615"/>
      <c r="G1423" s="615"/>
      <c r="H1423" s="615"/>
      <c r="I1423" s="615"/>
      <c r="J1423" s="615"/>
      <c r="K1423" s="615"/>
      <c r="L1423" s="615"/>
      <c r="M1423" s="615"/>
      <c r="N1423" s="615"/>
      <c r="O1423" s="615"/>
      <c r="R1423" s="615"/>
      <c r="S1423" s="615"/>
      <c r="T1423" s="615"/>
      <c r="U1423" s="615"/>
      <c r="V1423" s="615"/>
      <c r="Y1423" s="615"/>
      <c r="Z1423" s="615"/>
      <c r="AA1423" s="615"/>
      <c r="AB1423" s="615"/>
      <c r="AC1423" s="615"/>
      <c r="AF1423" s="615"/>
      <c r="AG1423" s="615"/>
      <c r="AH1423" s="615"/>
      <c r="AI1423" s="615"/>
    </row>
    <row r="1424" spans="1:35" s="616" customFormat="1">
      <c r="A1424" s="615"/>
      <c r="D1424" s="615"/>
      <c r="E1424" s="615"/>
      <c r="F1424" s="615"/>
      <c r="G1424" s="615"/>
      <c r="H1424" s="615"/>
      <c r="I1424" s="615"/>
      <c r="J1424" s="615"/>
      <c r="K1424" s="615"/>
      <c r="L1424" s="615"/>
      <c r="M1424" s="615"/>
      <c r="N1424" s="615"/>
      <c r="O1424" s="615"/>
      <c r="R1424" s="615"/>
      <c r="S1424" s="615"/>
      <c r="T1424" s="615"/>
      <c r="U1424" s="615"/>
      <c r="V1424" s="615"/>
      <c r="Y1424" s="615"/>
      <c r="Z1424" s="615"/>
      <c r="AA1424" s="615"/>
      <c r="AB1424" s="615"/>
      <c r="AC1424" s="615"/>
      <c r="AF1424" s="615"/>
      <c r="AG1424" s="615"/>
      <c r="AH1424" s="615"/>
      <c r="AI1424" s="615"/>
    </row>
    <row r="1425" spans="1:35" s="616" customFormat="1">
      <c r="A1425" s="615"/>
      <c r="D1425" s="615"/>
      <c r="E1425" s="615"/>
      <c r="F1425" s="615"/>
      <c r="G1425" s="615"/>
      <c r="H1425" s="615"/>
      <c r="I1425" s="615"/>
      <c r="J1425" s="615"/>
      <c r="K1425" s="615"/>
      <c r="L1425" s="615"/>
      <c r="M1425" s="615"/>
      <c r="N1425" s="615"/>
      <c r="O1425" s="615"/>
      <c r="R1425" s="615"/>
      <c r="S1425" s="615"/>
      <c r="T1425" s="615"/>
      <c r="U1425" s="615"/>
      <c r="V1425" s="615"/>
      <c r="Y1425" s="615"/>
      <c r="Z1425" s="615"/>
      <c r="AA1425" s="615"/>
      <c r="AB1425" s="615"/>
      <c r="AC1425" s="615"/>
      <c r="AF1425" s="615"/>
      <c r="AG1425" s="615"/>
      <c r="AH1425" s="615"/>
      <c r="AI1425" s="615"/>
    </row>
    <row r="1426" spans="1:35" s="616" customFormat="1">
      <c r="A1426" s="615"/>
      <c r="D1426" s="615"/>
      <c r="E1426" s="615"/>
      <c r="F1426" s="615"/>
      <c r="G1426" s="615"/>
      <c r="H1426" s="615"/>
      <c r="I1426" s="615"/>
      <c r="J1426" s="615"/>
      <c r="K1426" s="615"/>
      <c r="L1426" s="615"/>
      <c r="M1426" s="615"/>
      <c r="N1426" s="615"/>
      <c r="O1426" s="615"/>
      <c r="R1426" s="615"/>
      <c r="S1426" s="615"/>
      <c r="T1426" s="615"/>
      <c r="U1426" s="615"/>
      <c r="V1426" s="615"/>
      <c r="Y1426" s="615"/>
      <c r="Z1426" s="615"/>
      <c r="AA1426" s="615"/>
      <c r="AB1426" s="615"/>
      <c r="AC1426" s="615"/>
      <c r="AF1426" s="615"/>
      <c r="AG1426" s="615"/>
      <c r="AH1426" s="615"/>
      <c r="AI1426" s="615"/>
    </row>
    <row r="1427" spans="1:35" s="616" customFormat="1">
      <c r="A1427" s="615"/>
      <c r="D1427" s="615"/>
      <c r="E1427" s="615"/>
      <c r="F1427" s="615"/>
      <c r="G1427" s="615"/>
      <c r="H1427" s="615"/>
      <c r="I1427" s="615"/>
      <c r="J1427" s="615"/>
      <c r="K1427" s="615"/>
      <c r="L1427" s="615"/>
      <c r="M1427" s="615"/>
      <c r="N1427" s="615"/>
      <c r="O1427" s="615"/>
      <c r="R1427" s="615"/>
      <c r="S1427" s="615"/>
      <c r="T1427" s="615"/>
      <c r="U1427" s="615"/>
      <c r="V1427" s="615"/>
      <c r="Y1427" s="615"/>
      <c r="Z1427" s="615"/>
      <c r="AA1427" s="615"/>
      <c r="AB1427" s="615"/>
      <c r="AC1427" s="615"/>
      <c r="AF1427" s="615"/>
      <c r="AG1427" s="615"/>
      <c r="AH1427" s="615"/>
      <c r="AI1427" s="615"/>
    </row>
    <row r="1428" spans="1:35" s="616" customFormat="1">
      <c r="A1428" s="615"/>
      <c r="D1428" s="615"/>
      <c r="E1428" s="615"/>
      <c r="F1428" s="615"/>
      <c r="G1428" s="615"/>
      <c r="H1428" s="615"/>
      <c r="I1428" s="615"/>
      <c r="J1428" s="615"/>
      <c r="K1428" s="615"/>
      <c r="L1428" s="615"/>
      <c r="M1428" s="615"/>
      <c r="N1428" s="615"/>
      <c r="O1428" s="615"/>
      <c r="R1428" s="615"/>
      <c r="S1428" s="615"/>
      <c r="T1428" s="615"/>
      <c r="U1428" s="615"/>
      <c r="V1428" s="615"/>
      <c r="Y1428" s="615"/>
      <c r="Z1428" s="615"/>
      <c r="AA1428" s="615"/>
      <c r="AB1428" s="615"/>
      <c r="AC1428" s="615"/>
      <c r="AF1428" s="615"/>
      <c r="AG1428" s="615"/>
      <c r="AH1428" s="615"/>
      <c r="AI1428" s="615"/>
    </row>
    <row r="1429" spans="1:35" s="616" customFormat="1">
      <c r="A1429" s="615"/>
      <c r="D1429" s="615"/>
      <c r="E1429" s="615"/>
      <c r="F1429" s="615"/>
      <c r="G1429" s="615"/>
      <c r="H1429" s="615"/>
      <c r="I1429" s="615"/>
      <c r="J1429" s="615"/>
      <c r="K1429" s="615"/>
      <c r="L1429" s="615"/>
      <c r="M1429" s="615"/>
      <c r="N1429" s="615"/>
      <c r="O1429" s="615"/>
      <c r="R1429" s="615"/>
      <c r="S1429" s="615"/>
      <c r="T1429" s="615"/>
      <c r="U1429" s="615"/>
      <c r="V1429" s="615"/>
      <c r="Y1429" s="615"/>
      <c r="Z1429" s="615"/>
      <c r="AA1429" s="615"/>
      <c r="AB1429" s="615"/>
      <c r="AC1429" s="615"/>
      <c r="AF1429" s="615"/>
      <c r="AG1429" s="615"/>
      <c r="AH1429" s="615"/>
      <c r="AI1429" s="615"/>
    </row>
    <row r="1430" spans="1:35" s="616" customFormat="1">
      <c r="A1430" s="615"/>
      <c r="D1430" s="615"/>
      <c r="E1430" s="615"/>
      <c r="F1430" s="615"/>
      <c r="G1430" s="615"/>
      <c r="H1430" s="615"/>
      <c r="I1430" s="615"/>
      <c r="J1430" s="615"/>
      <c r="K1430" s="615"/>
      <c r="L1430" s="615"/>
      <c r="M1430" s="615"/>
      <c r="N1430" s="615"/>
      <c r="O1430" s="615"/>
      <c r="R1430" s="615"/>
      <c r="S1430" s="615"/>
      <c r="T1430" s="615"/>
      <c r="U1430" s="615"/>
      <c r="V1430" s="615"/>
      <c r="Y1430" s="615"/>
      <c r="Z1430" s="615"/>
      <c r="AA1430" s="615"/>
      <c r="AB1430" s="615"/>
      <c r="AC1430" s="615"/>
      <c r="AF1430" s="615"/>
      <c r="AG1430" s="615"/>
      <c r="AH1430" s="615"/>
      <c r="AI1430" s="615"/>
    </row>
    <row r="1431" spans="1:35" s="616" customFormat="1">
      <c r="A1431" s="615"/>
      <c r="D1431" s="615"/>
      <c r="E1431" s="615"/>
      <c r="F1431" s="615"/>
      <c r="G1431" s="615"/>
      <c r="H1431" s="615"/>
      <c r="I1431" s="615"/>
      <c r="J1431" s="615"/>
      <c r="K1431" s="615"/>
      <c r="L1431" s="615"/>
      <c r="M1431" s="615"/>
      <c r="N1431" s="615"/>
      <c r="O1431" s="615"/>
      <c r="R1431" s="615"/>
      <c r="S1431" s="615"/>
      <c r="T1431" s="615"/>
      <c r="U1431" s="615"/>
      <c r="V1431" s="615"/>
      <c r="Y1431" s="615"/>
      <c r="Z1431" s="615"/>
      <c r="AA1431" s="615"/>
      <c r="AB1431" s="615"/>
      <c r="AC1431" s="615"/>
      <c r="AF1431" s="615"/>
      <c r="AG1431" s="615"/>
      <c r="AH1431" s="615"/>
      <c r="AI1431" s="615"/>
    </row>
    <row r="1432" spans="1:35" s="616" customFormat="1">
      <c r="A1432" s="615"/>
      <c r="D1432" s="615"/>
      <c r="E1432" s="615"/>
      <c r="F1432" s="615"/>
      <c r="G1432" s="615"/>
      <c r="H1432" s="615"/>
      <c r="I1432" s="615"/>
      <c r="J1432" s="615"/>
      <c r="K1432" s="615"/>
      <c r="L1432" s="615"/>
      <c r="M1432" s="615"/>
      <c r="N1432" s="615"/>
      <c r="O1432" s="615"/>
      <c r="R1432" s="615"/>
      <c r="S1432" s="615"/>
      <c r="T1432" s="615"/>
      <c r="U1432" s="615"/>
      <c r="V1432" s="615"/>
      <c r="Y1432" s="615"/>
      <c r="Z1432" s="615"/>
      <c r="AA1432" s="615"/>
      <c r="AB1432" s="615"/>
      <c r="AC1432" s="615"/>
      <c r="AF1432" s="615"/>
      <c r="AG1432" s="615"/>
      <c r="AH1432" s="615"/>
      <c r="AI1432" s="615"/>
    </row>
    <row r="1433" spans="1:35" s="616" customFormat="1">
      <c r="A1433" s="615"/>
      <c r="D1433" s="615"/>
      <c r="E1433" s="615"/>
      <c r="F1433" s="615"/>
      <c r="G1433" s="615"/>
      <c r="H1433" s="615"/>
      <c r="I1433" s="615"/>
      <c r="J1433" s="615"/>
      <c r="K1433" s="615"/>
      <c r="L1433" s="615"/>
      <c r="M1433" s="615"/>
      <c r="N1433" s="615"/>
      <c r="O1433" s="615"/>
      <c r="R1433" s="615"/>
      <c r="S1433" s="615"/>
      <c r="T1433" s="615"/>
      <c r="U1433" s="615"/>
      <c r="V1433" s="615"/>
      <c r="Y1433" s="615"/>
      <c r="Z1433" s="615"/>
      <c r="AA1433" s="615"/>
      <c r="AB1433" s="615"/>
      <c r="AC1433" s="615"/>
      <c r="AF1433" s="615"/>
      <c r="AG1433" s="615"/>
      <c r="AH1433" s="615"/>
      <c r="AI1433" s="615"/>
    </row>
    <row r="1434" spans="1:35" s="616" customFormat="1">
      <c r="A1434" s="615"/>
      <c r="D1434" s="615"/>
      <c r="E1434" s="615"/>
      <c r="F1434" s="615"/>
      <c r="G1434" s="615"/>
      <c r="H1434" s="615"/>
      <c r="I1434" s="615"/>
      <c r="J1434" s="615"/>
      <c r="K1434" s="615"/>
      <c r="L1434" s="615"/>
      <c r="M1434" s="615"/>
      <c r="N1434" s="615"/>
      <c r="O1434" s="615"/>
      <c r="R1434" s="615"/>
      <c r="S1434" s="615"/>
      <c r="T1434" s="615"/>
      <c r="U1434" s="615"/>
      <c r="V1434" s="615"/>
      <c r="Y1434" s="615"/>
      <c r="Z1434" s="615"/>
      <c r="AA1434" s="615"/>
      <c r="AB1434" s="615"/>
      <c r="AC1434" s="615"/>
      <c r="AF1434" s="615"/>
      <c r="AG1434" s="615"/>
      <c r="AH1434" s="615"/>
      <c r="AI1434" s="615"/>
    </row>
    <row r="1435" spans="1:35" s="616" customFormat="1">
      <c r="A1435" s="615"/>
      <c r="D1435" s="615"/>
      <c r="E1435" s="615"/>
      <c r="F1435" s="615"/>
      <c r="G1435" s="615"/>
      <c r="H1435" s="615"/>
      <c r="I1435" s="615"/>
      <c r="J1435" s="615"/>
      <c r="K1435" s="615"/>
      <c r="L1435" s="615"/>
      <c r="M1435" s="615"/>
      <c r="N1435" s="615"/>
      <c r="O1435" s="615"/>
      <c r="R1435" s="615"/>
      <c r="S1435" s="615"/>
      <c r="T1435" s="615"/>
      <c r="U1435" s="615"/>
      <c r="V1435" s="615"/>
      <c r="Y1435" s="615"/>
      <c r="Z1435" s="615"/>
      <c r="AA1435" s="615"/>
      <c r="AB1435" s="615"/>
      <c r="AC1435" s="615"/>
      <c r="AF1435" s="615"/>
      <c r="AG1435" s="615"/>
      <c r="AH1435" s="615"/>
      <c r="AI1435" s="615"/>
    </row>
    <row r="1436" spans="1:35" s="616" customFormat="1">
      <c r="A1436" s="615"/>
      <c r="D1436" s="615"/>
      <c r="E1436" s="615"/>
      <c r="F1436" s="615"/>
      <c r="G1436" s="615"/>
      <c r="H1436" s="615"/>
      <c r="I1436" s="615"/>
      <c r="J1436" s="615"/>
      <c r="K1436" s="615"/>
      <c r="L1436" s="615"/>
      <c r="M1436" s="615"/>
      <c r="N1436" s="615"/>
      <c r="O1436" s="615"/>
      <c r="R1436" s="615"/>
      <c r="S1436" s="615"/>
      <c r="T1436" s="615"/>
      <c r="U1436" s="615"/>
      <c r="V1436" s="615"/>
      <c r="Y1436" s="615"/>
      <c r="Z1436" s="615"/>
      <c r="AA1436" s="615"/>
      <c r="AB1436" s="615"/>
      <c r="AC1436" s="615"/>
      <c r="AF1436" s="615"/>
      <c r="AG1436" s="615"/>
      <c r="AH1436" s="615"/>
      <c r="AI1436" s="615"/>
    </row>
    <row r="1437" spans="1:35" s="616" customFormat="1">
      <c r="A1437" s="615"/>
      <c r="D1437" s="615"/>
      <c r="E1437" s="615"/>
      <c r="F1437" s="615"/>
      <c r="G1437" s="615"/>
      <c r="H1437" s="615"/>
      <c r="I1437" s="615"/>
      <c r="J1437" s="615"/>
      <c r="K1437" s="615"/>
      <c r="L1437" s="615"/>
      <c r="M1437" s="615"/>
      <c r="N1437" s="615"/>
      <c r="O1437" s="615"/>
      <c r="R1437" s="615"/>
      <c r="S1437" s="615"/>
      <c r="T1437" s="615"/>
      <c r="U1437" s="615"/>
      <c r="V1437" s="615"/>
      <c r="Y1437" s="615"/>
      <c r="Z1437" s="615"/>
      <c r="AA1437" s="615"/>
      <c r="AB1437" s="615"/>
      <c r="AC1437" s="615"/>
      <c r="AF1437" s="615"/>
      <c r="AG1437" s="615"/>
      <c r="AH1437" s="615"/>
      <c r="AI1437" s="615"/>
    </row>
    <row r="1438" spans="1:35" s="616" customFormat="1">
      <c r="A1438" s="615"/>
      <c r="D1438" s="615"/>
      <c r="E1438" s="615"/>
      <c r="F1438" s="615"/>
      <c r="G1438" s="615"/>
      <c r="H1438" s="615"/>
      <c r="I1438" s="615"/>
      <c r="J1438" s="615"/>
      <c r="K1438" s="615"/>
      <c r="L1438" s="615"/>
      <c r="M1438" s="615"/>
      <c r="N1438" s="615"/>
      <c r="O1438" s="615"/>
      <c r="R1438" s="615"/>
      <c r="S1438" s="615"/>
      <c r="T1438" s="615"/>
      <c r="U1438" s="615"/>
      <c r="V1438" s="615"/>
      <c r="Y1438" s="615"/>
      <c r="Z1438" s="615"/>
      <c r="AA1438" s="615"/>
      <c r="AB1438" s="615"/>
      <c r="AC1438" s="615"/>
      <c r="AF1438" s="615"/>
      <c r="AG1438" s="615"/>
      <c r="AH1438" s="615"/>
      <c r="AI1438" s="615"/>
    </row>
    <row r="1439" spans="1:35" s="616" customFormat="1">
      <c r="A1439" s="615"/>
      <c r="D1439" s="615"/>
      <c r="E1439" s="615"/>
      <c r="F1439" s="615"/>
      <c r="G1439" s="615"/>
      <c r="H1439" s="615"/>
      <c r="I1439" s="615"/>
      <c r="J1439" s="615"/>
      <c r="K1439" s="615"/>
      <c r="L1439" s="615"/>
      <c r="M1439" s="615"/>
      <c r="N1439" s="615"/>
      <c r="O1439" s="615"/>
      <c r="R1439" s="615"/>
      <c r="S1439" s="615"/>
      <c r="T1439" s="615"/>
      <c r="U1439" s="615"/>
      <c r="V1439" s="615"/>
      <c r="Y1439" s="615"/>
      <c r="Z1439" s="615"/>
      <c r="AA1439" s="615"/>
      <c r="AB1439" s="615"/>
      <c r="AC1439" s="615"/>
      <c r="AF1439" s="615"/>
      <c r="AG1439" s="615"/>
      <c r="AH1439" s="615"/>
      <c r="AI1439" s="615"/>
    </row>
    <row r="1440" spans="1:35" s="616" customFormat="1">
      <c r="A1440" s="615"/>
      <c r="D1440" s="615"/>
      <c r="E1440" s="615"/>
      <c r="F1440" s="615"/>
      <c r="G1440" s="615"/>
      <c r="H1440" s="615"/>
      <c r="I1440" s="615"/>
      <c r="J1440" s="615"/>
      <c r="K1440" s="615"/>
      <c r="L1440" s="615"/>
      <c r="M1440" s="615"/>
      <c r="N1440" s="615"/>
      <c r="O1440" s="615"/>
      <c r="R1440" s="615"/>
      <c r="S1440" s="615"/>
      <c r="T1440" s="615"/>
      <c r="U1440" s="615"/>
      <c r="V1440" s="615"/>
      <c r="Y1440" s="615"/>
      <c r="Z1440" s="615"/>
      <c r="AA1440" s="615"/>
      <c r="AB1440" s="615"/>
      <c r="AC1440" s="615"/>
      <c r="AF1440" s="615"/>
      <c r="AG1440" s="615"/>
      <c r="AH1440" s="615"/>
      <c r="AI1440" s="615"/>
    </row>
    <row r="1441" spans="1:35" s="616" customFormat="1">
      <c r="A1441" s="615"/>
      <c r="D1441" s="615"/>
      <c r="E1441" s="615"/>
      <c r="F1441" s="615"/>
      <c r="G1441" s="615"/>
      <c r="H1441" s="615"/>
      <c r="I1441" s="615"/>
      <c r="J1441" s="615"/>
      <c r="K1441" s="615"/>
      <c r="L1441" s="615"/>
      <c r="M1441" s="615"/>
      <c r="N1441" s="615"/>
      <c r="O1441" s="615"/>
      <c r="R1441" s="615"/>
      <c r="S1441" s="615"/>
      <c r="T1441" s="615"/>
      <c r="U1441" s="615"/>
      <c r="V1441" s="615"/>
      <c r="Y1441" s="615"/>
      <c r="Z1441" s="615"/>
      <c r="AA1441" s="615"/>
      <c r="AB1441" s="615"/>
      <c r="AC1441" s="615"/>
      <c r="AF1441" s="615"/>
      <c r="AG1441" s="615"/>
      <c r="AH1441" s="615"/>
      <c r="AI1441" s="615"/>
    </row>
    <row r="1442" spans="1:35" s="616" customFormat="1">
      <c r="A1442" s="615"/>
      <c r="D1442" s="615"/>
      <c r="E1442" s="615"/>
      <c r="F1442" s="615"/>
      <c r="G1442" s="615"/>
      <c r="H1442" s="615"/>
      <c r="I1442" s="615"/>
      <c r="J1442" s="615"/>
      <c r="K1442" s="615"/>
      <c r="L1442" s="615"/>
      <c r="M1442" s="615"/>
      <c r="N1442" s="615"/>
      <c r="O1442" s="615"/>
      <c r="R1442" s="615"/>
      <c r="S1442" s="615"/>
      <c r="T1442" s="615"/>
      <c r="U1442" s="615"/>
      <c r="V1442" s="615"/>
      <c r="Y1442" s="615"/>
      <c r="Z1442" s="615"/>
      <c r="AA1442" s="615"/>
      <c r="AB1442" s="615"/>
      <c r="AC1442" s="615"/>
      <c r="AF1442" s="615"/>
      <c r="AG1442" s="615"/>
      <c r="AH1442" s="615"/>
      <c r="AI1442" s="615"/>
    </row>
    <row r="1443" spans="1:35" s="616" customFormat="1">
      <c r="A1443" s="615"/>
      <c r="D1443" s="615"/>
      <c r="E1443" s="615"/>
      <c r="F1443" s="615"/>
      <c r="G1443" s="615"/>
      <c r="H1443" s="615"/>
      <c r="I1443" s="615"/>
      <c r="J1443" s="615"/>
      <c r="K1443" s="615"/>
      <c r="L1443" s="615"/>
      <c r="M1443" s="615"/>
      <c r="N1443" s="615"/>
      <c r="O1443" s="615"/>
      <c r="R1443" s="615"/>
      <c r="S1443" s="615"/>
      <c r="T1443" s="615"/>
      <c r="U1443" s="615"/>
      <c r="V1443" s="615"/>
      <c r="Y1443" s="615"/>
      <c r="Z1443" s="615"/>
      <c r="AA1443" s="615"/>
      <c r="AB1443" s="615"/>
      <c r="AC1443" s="615"/>
      <c r="AF1443" s="615"/>
      <c r="AG1443" s="615"/>
      <c r="AH1443" s="615"/>
      <c r="AI1443" s="615"/>
    </row>
    <row r="1444" spans="1:35" s="616" customFormat="1">
      <c r="A1444" s="615"/>
      <c r="D1444" s="615"/>
      <c r="E1444" s="615"/>
      <c r="F1444" s="615"/>
      <c r="G1444" s="615"/>
      <c r="H1444" s="615"/>
      <c r="I1444" s="615"/>
      <c r="J1444" s="615"/>
      <c r="K1444" s="615"/>
      <c r="L1444" s="615"/>
      <c r="M1444" s="615"/>
      <c r="N1444" s="615"/>
      <c r="O1444" s="615"/>
      <c r="R1444" s="615"/>
      <c r="S1444" s="615"/>
      <c r="T1444" s="615"/>
      <c r="U1444" s="615"/>
      <c r="V1444" s="615"/>
      <c r="Y1444" s="615"/>
      <c r="Z1444" s="615"/>
      <c r="AA1444" s="615"/>
      <c r="AB1444" s="615"/>
      <c r="AC1444" s="615"/>
      <c r="AF1444" s="615"/>
      <c r="AG1444" s="615"/>
      <c r="AH1444" s="615"/>
      <c r="AI1444" s="615"/>
    </row>
    <row r="1445" spans="1:35" s="616" customFormat="1">
      <c r="A1445" s="615"/>
      <c r="D1445" s="615"/>
      <c r="E1445" s="615"/>
      <c r="F1445" s="615"/>
      <c r="G1445" s="615"/>
      <c r="H1445" s="615"/>
      <c r="I1445" s="615"/>
      <c r="J1445" s="615"/>
      <c r="K1445" s="615"/>
      <c r="L1445" s="615"/>
      <c r="M1445" s="615"/>
      <c r="N1445" s="615"/>
      <c r="O1445" s="615"/>
      <c r="R1445" s="615"/>
      <c r="S1445" s="615"/>
      <c r="T1445" s="615"/>
      <c r="U1445" s="615"/>
      <c r="V1445" s="615"/>
      <c r="Y1445" s="615"/>
      <c r="Z1445" s="615"/>
      <c r="AA1445" s="615"/>
      <c r="AB1445" s="615"/>
      <c r="AC1445" s="615"/>
      <c r="AF1445" s="615"/>
      <c r="AG1445" s="615"/>
      <c r="AH1445" s="615"/>
      <c r="AI1445" s="615"/>
    </row>
    <row r="1446" spans="1:35" s="616" customFormat="1">
      <c r="A1446" s="615"/>
      <c r="D1446" s="615"/>
      <c r="E1446" s="615"/>
      <c r="F1446" s="615"/>
      <c r="G1446" s="615"/>
      <c r="H1446" s="615"/>
      <c r="I1446" s="615"/>
      <c r="J1446" s="615"/>
      <c r="K1446" s="615"/>
      <c r="L1446" s="615"/>
      <c r="M1446" s="615"/>
      <c r="N1446" s="615"/>
      <c r="O1446" s="615"/>
      <c r="R1446" s="615"/>
      <c r="S1446" s="615"/>
      <c r="T1446" s="615"/>
      <c r="U1446" s="615"/>
      <c r="V1446" s="615"/>
      <c r="Y1446" s="615"/>
      <c r="Z1446" s="615"/>
      <c r="AA1446" s="615"/>
      <c r="AB1446" s="615"/>
      <c r="AC1446" s="615"/>
      <c r="AF1446" s="615"/>
      <c r="AG1446" s="615"/>
      <c r="AH1446" s="615"/>
      <c r="AI1446" s="615"/>
    </row>
    <row r="1447" spans="1:35" s="616" customFormat="1">
      <c r="A1447" s="615"/>
      <c r="D1447" s="615"/>
      <c r="E1447" s="615"/>
      <c r="F1447" s="615"/>
      <c r="G1447" s="615"/>
      <c r="H1447" s="615"/>
      <c r="I1447" s="615"/>
      <c r="J1447" s="615"/>
      <c r="K1447" s="615"/>
      <c r="L1447" s="615"/>
      <c r="M1447" s="615"/>
      <c r="N1447" s="615"/>
      <c r="O1447" s="615"/>
      <c r="R1447" s="615"/>
      <c r="S1447" s="615"/>
      <c r="T1447" s="615"/>
      <c r="U1447" s="615"/>
      <c r="V1447" s="615"/>
      <c r="Y1447" s="615"/>
      <c r="Z1447" s="615"/>
      <c r="AA1447" s="615"/>
      <c r="AB1447" s="615"/>
      <c r="AC1447" s="615"/>
      <c r="AF1447" s="615"/>
      <c r="AG1447" s="615"/>
      <c r="AH1447" s="615"/>
      <c r="AI1447" s="615"/>
    </row>
    <row r="1448" spans="1:35" s="616" customFormat="1">
      <c r="A1448" s="615"/>
      <c r="D1448" s="615"/>
      <c r="E1448" s="615"/>
      <c r="F1448" s="615"/>
      <c r="G1448" s="615"/>
      <c r="H1448" s="615"/>
      <c r="I1448" s="615"/>
      <c r="J1448" s="615"/>
      <c r="K1448" s="615"/>
      <c r="L1448" s="615"/>
      <c r="M1448" s="615"/>
      <c r="N1448" s="615"/>
      <c r="O1448" s="615"/>
      <c r="R1448" s="615"/>
      <c r="S1448" s="615"/>
      <c r="T1448" s="615"/>
      <c r="U1448" s="615"/>
      <c r="V1448" s="615"/>
      <c r="Y1448" s="615"/>
      <c r="Z1448" s="615"/>
      <c r="AA1448" s="615"/>
      <c r="AB1448" s="615"/>
      <c r="AC1448" s="615"/>
      <c r="AF1448" s="615"/>
      <c r="AG1448" s="615"/>
      <c r="AH1448" s="615"/>
      <c r="AI1448" s="615"/>
    </row>
    <row r="1449" spans="1:35" s="616" customFormat="1">
      <c r="A1449" s="615"/>
      <c r="D1449" s="615"/>
      <c r="E1449" s="615"/>
      <c r="F1449" s="615"/>
      <c r="G1449" s="615"/>
      <c r="H1449" s="615"/>
      <c r="I1449" s="615"/>
      <c r="J1449" s="615"/>
      <c r="K1449" s="615"/>
      <c r="L1449" s="615"/>
      <c r="M1449" s="615"/>
      <c r="N1449" s="615"/>
      <c r="O1449" s="615"/>
      <c r="R1449" s="615"/>
      <c r="S1449" s="615"/>
      <c r="T1449" s="615"/>
      <c r="U1449" s="615"/>
      <c r="V1449" s="615"/>
      <c r="Y1449" s="615"/>
      <c r="Z1449" s="615"/>
      <c r="AA1449" s="615"/>
      <c r="AB1449" s="615"/>
      <c r="AC1449" s="615"/>
      <c r="AF1449" s="615"/>
      <c r="AG1449" s="615"/>
      <c r="AH1449" s="615"/>
      <c r="AI1449" s="615"/>
    </row>
    <row r="1450" spans="1:35" s="616" customFormat="1">
      <c r="A1450" s="615"/>
      <c r="D1450" s="615"/>
      <c r="E1450" s="615"/>
      <c r="F1450" s="615"/>
      <c r="G1450" s="615"/>
      <c r="H1450" s="615"/>
      <c r="I1450" s="615"/>
      <c r="J1450" s="615"/>
      <c r="K1450" s="615"/>
      <c r="L1450" s="615"/>
      <c r="M1450" s="615"/>
      <c r="N1450" s="615"/>
      <c r="O1450" s="615"/>
      <c r="R1450" s="615"/>
      <c r="S1450" s="615"/>
      <c r="T1450" s="615"/>
      <c r="U1450" s="615"/>
      <c r="V1450" s="615"/>
      <c r="Y1450" s="615"/>
      <c r="Z1450" s="615"/>
      <c r="AA1450" s="615"/>
      <c r="AB1450" s="615"/>
      <c r="AC1450" s="615"/>
      <c r="AF1450" s="615"/>
      <c r="AG1450" s="615"/>
      <c r="AH1450" s="615"/>
      <c r="AI1450" s="615"/>
    </row>
    <row r="1451" spans="1:35" s="616" customFormat="1">
      <c r="A1451" s="615"/>
      <c r="D1451" s="615"/>
      <c r="E1451" s="615"/>
      <c r="F1451" s="615"/>
      <c r="G1451" s="615"/>
      <c r="H1451" s="615"/>
      <c r="I1451" s="615"/>
      <c r="J1451" s="615"/>
      <c r="K1451" s="615"/>
      <c r="L1451" s="615"/>
      <c r="M1451" s="615"/>
      <c r="N1451" s="615"/>
      <c r="O1451" s="615"/>
      <c r="R1451" s="615"/>
      <c r="S1451" s="615"/>
      <c r="T1451" s="615"/>
      <c r="U1451" s="615"/>
      <c r="V1451" s="615"/>
      <c r="Y1451" s="615"/>
      <c r="Z1451" s="615"/>
      <c r="AA1451" s="615"/>
      <c r="AB1451" s="615"/>
      <c r="AC1451" s="615"/>
      <c r="AF1451" s="615"/>
      <c r="AG1451" s="615"/>
      <c r="AH1451" s="615"/>
      <c r="AI1451" s="615"/>
    </row>
    <row r="1452" spans="1:35" s="616" customFormat="1">
      <c r="A1452" s="615"/>
      <c r="D1452" s="615"/>
      <c r="E1452" s="615"/>
      <c r="F1452" s="615"/>
      <c r="G1452" s="615"/>
      <c r="H1452" s="615"/>
      <c r="I1452" s="615"/>
      <c r="J1452" s="615"/>
      <c r="K1452" s="615"/>
      <c r="L1452" s="615"/>
      <c r="M1452" s="615"/>
      <c r="N1452" s="615"/>
      <c r="O1452" s="615"/>
      <c r="R1452" s="615"/>
      <c r="S1452" s="615"/>
      <c r="T1452" s="615"/>
      <c r="U1452" s="615"/>
      <c r="V1452" s="615"/>
      <c r="Y1452" s="615"/>
      <c r="Z1452" s="615"/>
      <c r="AA1452" s="615"/>
      <c r="AB1452" s="615"/>
      <c r="AC1452" s="615"/>
      <c r="AF1452" s="615"/>
      <c r="AG1452" s="615"/>
      <c r="AH1452" s="615"/>
      <c r="AI1452" s="615"/>
    </row>
    <row r="1453" spans="1:35" s="616" customFormat="1">
      <c r="A1453" s="615"/>
      <c r="D1453" s="615"/>
      <c r="E1453" s="615"/>
      <c r="F1453" s="615"/>
      <c r="G1453" s="615"/>
      <c r="H1453" s="615"/>
      <c r="I1453" s="615"/>
      <c r="J1453" s="615"/>
      <c r="K1453" s="615"/>
      <c r="L1453" s="615"/>
      <c r="M1453" s="615"/>
      <c r="N1453" s="615"/>
      <c r="O1453" s="615"/>
      <c r="R1453" s="615"/>
      <c r="S1453" s="615"/>
      <c r="T1453" s="615"/>
      <c r="U1453" s="615"/>
      <c r="V1453" s="615"/>
      <c r="Y1453" s="615"/>
      <c r="Z1453" s="615"/>
      <c r="AA1453" s="615"/>
      <c r="AB1453" s="615"/>
      <c r="AC1453" s="615"/>
      <c r="AF1453" s="615"/>
      <c r="AG1453" s="615"/>
      <c r="AH1453" s="615"/>
      <c r="AI1453" s="615"/>
    </row>
    <row r="1454" spans="1:35" s="616" customFormat="1">
      <c r="A1454" s="615"/>
      <c r="D1454" s="615"/>
      <c r="E1454" s="615"/>
      <c r="F1454" s="615"/>
      <c r="G1454" s="615"/>
      <c r="H1454" s="615"/>
      <c r="I1454" s="615"/>
      <c r="J1454" s="615"/>
      <c r="K1454" s="615"/>
      <c r="L1454" s="615"/>
      <c r="M1454" s="615"/>
      <c r="N1454" s="615"/>
      <c r="O1454" s="615"/>
      <c r="R1454" s="615"/>
      <c r="S1454" s="615"/>
      <c r="T1454" s="615"/>
      <c r="U1454" s="615"/>
      <c r="V1454" s="615"/>
      <c r="Y1454" s="615"/>
      <c r="Z1454" s="615"/>
      <c r="AA1454" s="615"/>
      <c r="AB1454" s="615"/>
      <c r="AC1454" s="615"/>
      <c r="AF1454" s="615"/>
      <c r="AG1454" s="615"/>
      <c r="AH1454" s="615"/>
      <c r="AI1454" s="615"/>
    </row>
    <row r="1455" spans="1:35" s="616" customFormat="1">
      <c r="A1455" s="615"/>
      <c r="D1455" s="615"/>
      <c r="E1455" s="615"/>
      <c r="F1455" s="615"/>
      <c r="G1455" s="615"/>
      <c r="H1455" s="615"/>
      <c r="I1455" s="615"/>
      <c r="J1455" s="615"/>
      <c r="K1455" s="615"/>
      <c r="L1455" s="615"/>
      <c r="M1455" s="615"/>
      <c r="N1455" s="615"/>
      <c r="O1455" s="615"/>
      <c r="R1455" s="615"/>
      <c r="S1455" s="615"/>
      <c r="T1455" s="615"/>
      <c r="U1455" s="615"/>
      <c r="V1455" s="615"/>
      <c r="Y1455" s="615"/>
      <c r="Z1455" s="615"/>
      <c r="AA1455" s="615"/>
      <c r="AB1455" s="615"/>
      <c r="AC1455" s="615"/>
      <c r="AF1455" s="615"/>
      <c r="AG1455" s="615"/>
      <c r="AH1455" s="615"/>
      <c r="AI1455" s="615"/>
    </row>
    <row r="1456" spans="1:35" s="616" customFormat="1">
      <c r="A1456" s="615"/>
      <c r="D1456" s="615"/>
      <c r="E1456" s="615"/>
      <c r="F1456" s="615"/>
      <c r="G1456" s="615"/>
      <c r="H1456" s="615"/>
      <c r="I1456" s="615"/>
      <c r="J1456" s="615"/>
      <c r="K1456" s="615"/>
      <c r="L1456" s="615"/>
      <c r="M1456" s="615"/>
      <c r="N1456" s="615"/>
      <c r="O1456" s="615"/>
      <c r="R1456" s="615"/>
      <c r="S1456" s="615"/>
      <c r="T1456" s="615"/>
      <c r="U1456" s="615"/>
      <c r="V1456" s="615"/>
      <c r="Y1456" s="615"/>
      <c r="Z1456" s="615"/>
      <c r="AA1456" s="615"/>
      <c r="AB1456" s="615"/>
      <c r="AC1456" s="615"/>
      <c r="AF1456" s="615"/>
      <c r="AG1456" s="615"/>
      <c r="AH1456" s="615"/>
      <c r="AI1456" s="615"/>
    </row>
    <row r="1457" spans="1:35" s="616" customFormat="1">
      <c r="A1457" s="615"/>
      <c r="D1457" s="615"/>
      <c r="E1457" s="615"/>
      <c r="F1457" s="615"/>
      <c r="G1457" s="615"/>
      <c r="H1457" s="615"/>
      <c r="I1457" s="615"/>
      <c r="J1457" s="615"/>
      <c r="K1457" s="615"/>
      <c r="L1457" s="615"/>
      <c r="M1457" s="615"/>
      <c r="N1457" s="615"/>
      <c r="O1457" s="615"/>
      <c r="R1457" s="615"/>
      <c r="S1457" s="615"/>
      <c r="T1457" s="615"/>
      <c r="U1457" s="615"/>
      <c r="V1457" s="615"/>
      <c r="Y1457" s="615"/>
      <c r="Z1457" s="615"/>
      <c r="AA1457" s="615"/>
      <c r="AB1457" s="615"/>
      <c r="AC1457" s="615"/>
      <c r="AF1457" s="615"/>
      <c r="AG1457" s="615"/>
      <c r="AH1457" s="615"/>
      <c r="AI1457" s="615"/>
    </row>
    <row r="1458" spans="1:35" s="616" customFormat="1">
      <c r="A1458" s="615"/>
      <c r="D1458" s="615"/>
      <c r="E1458" s="615"/>
      <c r="F1458" s="615"/>
      <c r="G1458" s="615"/>
      <c r="H1458" s="615"/>
      <c r="I1458" s="615"/>
      <c r="J1458" s="615"/>
      <c r="K1458" s="615"/>
      <c r="L1458" s="615"/>
      <c r="M1458" s="615"/>
      <c r="N1458" s="615"/>
      <c r="O1458" s="615"/>
      <c r="R1458" s="615"/>
      <c r="S1458" s="615"/>
      <c r="T1458" s="615"/>
      <c r="U1458" s="615"/>
      <c r="V1458" s="615"/>
      <c r="Y1458" s="615"/>
      <c r="Z1458" s="615"/>
      <c r="AA1458" s="615"/>
      <c r="AB1458" s="615"/>
      <c r="AC1458" s="615"/>
      <c r="AF1458" s="615"/>
      <c r="AG1458" s="615"/>
      <c r="AH1458" s="615"/>
      <c r="AI1458" s="615"/>
    </row>
    <row r="1459" spans="1:35" s="616" customFormat="1">
      <c r="A1459" s="615"/>
      <c r="D1459" s="615"/>
      <c r="E1459" s="615"/>
      <c r="F1459" s="615"/>
      <c r="G1459" s="615"/>
      <c r="H1459" s="615"/>
      <c r="I1459" s="615"/>
      <c r="J1459" s="615"/>
      <c r="K1459" s="615"/>
      <c r="L1459" s="615"/>
      <c r="M1459" s="615"/>
      <c r="N1459" s="615"/>
      <c r="O1459" s="615"/>
      <c r="R1459" s="615"/>
      <c r="S1459" s="615"/>
      <c r="T1459" s="615"/>
      <c r="U1459" s="615"/>
      <c r="V1459" s="615"/>
      <c r="Y1459" s="615"/>
      <c r="Z1459" s="615"/>
      <c r="AA1459" s="615"/>
      <c r="AB1459" s="615"/>
      <c r="AC1459" s="615"/>
      <c r="AF1459" s="615"/>
      <c r="AG1459" s="615"/>
      <c r="AH1459" s="615"/>
      <c r="AI1459" s="615"/>
    </row>
    <row r="1460" spans="1:35" s="616" customFormat="1">
      <c r="A1460" s="615"/>
      <c r="D1460" s="615"/>
      <c r="E1460" s="615"/>
      <c r="F1460" s="615"/>
      <c r="G1460" s="615"/>
      <c r="H1460" s="615"/>
      <c r="I1460" s="615"/>
      <c r="J1460" s="615"/>
      <c r="K1460" s="615"/>
      <c r="L1460" s="615"/>
      <c r="M1460" s="615"/>
      <c r="N1460" s="615"/>
      <c r="O1460" s="615"/>
      <c r="R1460" s="615"/>
      <c r="S1460" s="615"/>
      <c r="T1460" s="615"/>
      <c r="U1460" s="615"/>
      <c r="V1460" s="615"/>
      <c r="Y1460" s="615"/>
      <c r="Z1460" s="615"/>
      <c r="AA1460" s="615"/>
      <c r="AB1460" s="615"/>
      <c r="AC1460" s="615"/>
      <c r="AF1460" s="615"/>
      <c r="AG1460" s="615"/>
      <c r="AH1460" s="615"/>
      <c r="AI1460" s="615"/>
    </row>
    <row r="1461" spans="1:35" s="616" customFormat="1">
      <c r="A1461" s="615"/>
      <c r="D1461" s="615"/>
      <c r="E1461" s="615"/>
      <c r="F1461" s="615"/>
      <c r="G1461" s="615"/>
      <c r="H1461" s="615"/>
      <c r="I1461" s="615"/>
      <c r="J1461" s="615"/>
      <c r="K1461" s="615"/>
      <c r="L1461" s="615"/>
      <c r="M1461" s="615"/>
      <c r="N1461" s="615"/>
      <c r="O1461" s="615"/>
      <c r="R1461" s="615"/>
      <c r="S1461" s="615"/>
      <c r="T1461" s="615"/>
      <c r="U1461" s="615"/>
      <c r="V1461" s="615"/>
      <c r="Y1461" s="615"/>
      <c r="Z1461" s="615"/>
      <c r="AA1461" s="615"/>
      <c r="AB1461" s="615"/>
      <c r="AC1461" s="615"/>
      <c r="AF1461" s="615"/>
      <c r="AG1461" s="615"/>
      <c r="AH1461" s="615"/>
      <c r="AI1461" s="615"/>
    </row>
    <row r="1462" spans="1:35" s="616" customFormat="1">
      <c r="A1462" s="615"/>
      <c r="D1462" s="615"/>
      <c r="E1462" s="615"/>
      <c r="F1462" s="615"/>
      <c r="G1462" s="615"/>
      <c r="H1462" s="615"/>
      <c r="I1462" s="615"/>
      <c r="J1462" s="615"/>
      <c r="K1462" s="615"/>
      <c r="L1462" s="615"/>
      <c r="M1462" s="615"/>
      <c r="N1462" s="615"/>
      <c r="O1462" s="615"/>
      <c r="R1462" s="615"/>
      <c r="S1462" s="615"/>
      <c r="T1462" s="615"/>
      <c r="U1462" s="615"/>
      <c r="V1462" s="615"/>
      <c r="Y1462" s="615"/>
      <c r="Z1462" s="615"/>
      <c r="AA1462" s="615"/>
      <c r="AB1462" s="615"/>
      <c r="AC1462" s="615"/>
      <c r="AF1462" s="615"/>
      <c r="AG1462" s="615"/>
      <c r="AH1462" s="615"/>
      <c r="AI1462" s="615"/>
    </row>
    <row r="1463" spans="1:35" s="616" customFormat="1">
      <c r="A1463" s="615"/>
      <c r="D1463" s="615"/>
      <c r="E1463" s="615"/>
      <c r="F1463" s="615"/>
      <c r="G1463" s="615"/>
      <c r="H1463" s="615"/>
      <c r="I1463" s="615"/>
      <c r="J1463" s="615"/>
      <c r="K1463" s="615"/>
      <c r="L1463" s="615"/>
      <c r="M1463" s="615"/>
      <c r="N1463" s="615"/>
      <c r="O1463" s="615"/>
      <c r="R1463" s="615"/>
      <c r="S1463" s="615"/>
      <c r="T1463" s="615"/>
      <c r="U1463" s="615"/>
      <c r="V1463" s="615"/>
      <c r="Y1463" s="615"/>
      <c r="Z1463" s="615"/>
      <c r="AA1463" s="615"/>
      <c r="AB1463" s="615"/>
      <c r="AC1463" s="615"/>
      <c r="AF1463" s="615"/>
      <c r="AG1463" s="615"/>
      <c r="AH1463" s="615"/>
      <c r="AI1463" s="615"/>
    </row>
    <row r="1464" spans="1:35" s="616" customFormat="1">
      <c r="A1464" s="615"/>
      <c r="D1464" s="615"/>
      <c r="E1464" s="615"/>
      <c r="F1464" s="615"/>
      <c r="G1464" s="615"/>
      <c r="H1464" s="615"/>
      <c r="I1464" s="615"/>
      <c r="J1464" s="615"/>
      <c r="K1464" s="615"/>
      <c r="L1464" s="615"/>
      <c r="M1464" s="615"/>
      <c r="N1464" s="615"/>
      <c r="O1464" s="615"/>
      <c r="R1464" s="615"/>
      <c r="S1464" s="615"/>
      <c r="T1464" s="615"/>
      <c r="U1464" s="615"/>
      <c r="V1464" s="615"/>
      <c r="Y1464" s="615"/>
      <c r="Z1464" s="615"/>
      <c r="AA1464" s="615"/>
      <c r="AB1464" s="615"/>
      <c r="AC1464" s="615"/>
      <c r="AF1464" s="615"/>
      <c r="AG1464" s="615"/>
      <c r="AH1464" s="615"/>
      <c r="AI1464" s="615"/>
    </row>
    <row r="1465" spans="1:35" s="616" customFormat="1">
      <c r="A1465" s="615"/>
      <c r="D1465" s="615"/>
      <c r="E1465" s="615"/>
      <c r="F1465" s="615"/>
      <c r="G1465" s="615"/>
      <c r="H1465" s="615"/>
      <c r="I1465" s="615"/>
      <c r="J1465" s="615"/>
      <c r="K1465" s="615"/>
      <c r="L1465" s="615"/>
      <c r="M1465" s="615"/>
      <c r="N1465" s="615"/>
      <c r="O1465" s="615"/>
      <c r="R1465" s="615"/>
      <c r="S1465" s="615"/>
      <c r="T1465" s="615"/>
      <c r="U1465" s="615"/>
      <c r="V1465" s="615"/>
      <c r="Y1465" s="615"/>
      <c r="Z1465" s="615"/>
      <c r="AA1465" s="615"/>
      <c r="AB1465" s="615"/>
      <c r="AC1465" s="615"/>
      <c r="AF1465" s="615"/>
      <c r="AG1465" s="615"/>
      <c r="AH1465" s="615"/>
      <c r="AI1465" s="615"/>
    </row>
    <row r="1466" spans="1:35" s="616" customFormat="1">
      <c r="A1466" s="615"/>
      <c r="D1466" s="615"/>
      <c r="E1466" s="615"/>
      <c r="F1466" s="615"/>
      <c r="G1466" s="615"/>
      <c r="H1466" s="615"/>
      <c r="I1466" s="615"/>
      <c r="J1466" s="615"/>
      <c r="K1466" s="615"/>
      <c r="L1466" s="615"/>
      <c r="M1466" s="615"/>
      <c r="N1466" s="615"/>
      <c r="O1466" s="615"/>
      <c r="R1466" s="615"/>
      <c r="S1466" s="615"/>
      <c r="T1466" s="615"/>
      <c r="U1466" s="615"/>
      <c r="V1466" s="615"/>
      <c r="Y1466" s="615"/>
      <c r="Z1466" s="615"/>
      <c r="AA1466" s="615"/>
      <c r="AB1466" s="615"/>
      <c r="AC1466" s="615"/>
      <c r="AF1466" s="615"/>
      <c r="AG1466" s="615"/>
      <c r="AH1466" s="615"/>
      <c r="AI1466" s="615"/>
    </row>
    <row r="1467" spans="1:35" s="616" customFormat="1">
      <c r="A1467" s="615"/>
      <c r="D1467" s="615"/>
      <c r="E1467" s="615"/>
      <c r="F1467" s="615"/>
      <c r="G1467" s="615"/>
      <c r="H1467" s="615"/>
      <c r="I1467" s="615"/>
      <c r="J1467" s="615"/>
      <c r="K1467" s="615"/>
      <c r="L1467" s="615"/>
      <c r="M1467" s="615"/>
      <c r="N1467" s="615"/>
      <c r="O1467" s="615"/>
      <c r="R1467" s="615"/>
      <c r="S1467" s="615"/>
      <c r="T1467" s="615"/>
      <c r="U1467" s="615"/>
      <c r="V1467" s="615"/>
      <c r="Y1467" s="615"/>
      <c r="Z1467" s="615"/>
      <c r="AA1467" s="615"/>
      <c r="AB1467" s="615"/>
      <c r="AC1467" s="615"/>
      <c r="AF1467" s="615"/>
      <c r="AG1467" s="615"/>
      <c r="AH1467" s="615"/>
      <c r="AI1467" s="615"/>
    </row>
    <row r="1468" spans="1:35" s="616" customFormat="1">
      <c r="A1468" s="615"/>
      <c r="D1468" s="615"/>
      <c r="E1468" s="615"/>
      <c r="F1468" s="615"/>
      <c r="G1468" s="615"/>
      <c r="H1468" s="615"/>
      <c r="I1468" s="615"/>
      <c r="J1468" s="615"/>
      <c r="K1468" s="615"/>
      <c r="L1468" s="615"/>
      <c r="M1468" s="615"/>
      <c r="N1468" s="615"/>
      <c r="O1468" s="615"/>
      <c r="R1468" s="615"/>
      <c r="S1468" s="615"/>
      <c r="T1468" s="615"/>
      <c r="U1468" s="615"/>
      <c r="V1468" s="615"/>
      <c r="Y1468" s="615"/>
      <c r="Z1468" s="615"/>
      <c r="AA1468" s="615"/>
      <c r="AB1468" s="615"/>
      <c r="AC1468" s="615"/>
      <c r="AF1468" s="615"/>
      <c r="AG1468" s="615"/>
      <c r="AH1468" s="615"/>
      <c r="AI1468" s="615"/>
    </row>
    <row r="1469" spans="1:35" s="616" customFormat="1">
      <c r="A1469" s="615"/>
      <c r="D1469" s="615"/>
      <c r="E1469" s="615"/>
      <c r="F1469" s="615"/>
      <c r="G1469" s="615"/>
      <c r="H1469" s="615"/>
      <c r="I1469" s="615"/>
      <c r="J1469" s="615"/>
      <c r="K1469" s="615"/>
      <c r="L1469" s="615"/>
      <c r="M1469" s="615"/>
      <c r="N1469" s="615"/>
      <c r="O1469" s="615"/>
      <c r="R1469" s="615"/>
      <c r="S1469" s="615"/>
      <c r="T1469" s="615"/>
      <c r="U1469" s="615"/>
      <c r="V1469" s="615"/>
      <c r="Y1469" s="615"/>
      <c r="Z1469" s="615"/>
      <c r="AA1469" s="615"/>
      <c r="AB1469" s="615"/>
      <c r="AC1469" s="615"/>
      <c r="AF1469" s="615"/>
      <c r="AG1469" s="615"/>
      <c r="AH1469" s="615"/>
      <c r="AI1469" s="615"/>
    </row>
    <row r="1470" spans="1:35" s="616" customFormat="1">
      <c r="A1470" s="615"/>
      <c r="D1470" s="615"/>
      <c r="E1470" s="615"/>
      <c r="F1470" s="615"/>
      <c r="G1470" s="615"/>
      <c r="H1470" s="615"/>
      <c r="I1470" s="615"/>
      <c r="J1470" s="615"/>
      <c r="K1470" s="615"/>
      <c r="L1470" s="615"/>
      <c r="M1470" s="615"/>
      <c r="N1470" s="615"/>
      <c r="O1470" s="615"/>
      <c r="R1470" s="615"/>
      <c r="S1470" s="615"/>
      <c r="T1470" s="615"/>
      <c r="U1470" s="615"/>
      <c r="V1470" s="615"/>
      <c r="Y1470" s="615"/>
      <c r="Z1470" s="615"/>
      <c r="AA1470" s="615"/>
      <c r="AB1470" s="615"/>
      <c r="AC1470" s="615"/>
      <c r="AF1470" s="615"/>
      <c r="AG1470" s="615"/>
      <c r="AH1470" s="615"/>
      <c r="AI1470" s="615"/>
    </row>
    <row r="1471" spans="1:35" s="616" customFormat="1">
      <c r="A1471" s="615"/>
      <c r="D1471" s="615"/>
      <c r="E1471" s="615"/>
      <c r="F1471" s="615"/>
      <c r="G1471" s="615"/>
      <c r="H1471" s="615"/>
      <c r="I1471" s="615"/>
      <c r="J1471" s="615"/>
      <c r="K1471" s="615"/>
      <c r="L1471" s="615"/>
      <c r="M1471" s="615"/>
      <c r="N1471" s="615"/>
      <c r="O1471" s="615"/>
      <c r="R1471" s="615"/>
      <c r="S1471" s="615"/>
      <c r="T1471" s="615"/>
      <c r="U1471" s="615"/>
      <c r="V1471" s="615"/>
      <c r="Y1471" s="615"/>
      <c r="Z1471" s="615"/>
      <c r="AA1471" s="615"/>
      <c r="AB1471" s="615"/>
      <c r="AC1471" s="615"/>
      <c r="AF1471" s="615"/>
      <c r="AG1471" s="615"/>
      <c r="AH1471" s="615"/>
      <c r="AI1471" s="615"/>
    </row>
    <row r="1472" spans="1:35" s="616" customFormat="1">
      <c r="A1472" s="615"/>
      <c r="D1472" s="615"/>
      <c r="E1472" s="615"/>
      <c r="F1472" s="615"/>
      <c r="G1472" s="615"/>
      <c r="H1472" s="615"/>
      <c r="I1472" s="615"/>
      <c r="J1472" s="615"/>
      <c r="K1472" s="615"/>
      <c r="L1472" s="615"/>
      <c r="M1472" s="615"/>
      <c r="N1472" s="615"/>
      <c r="O1472" s="615"/>
      <c r="R1472" s="615"/>
      <c r="S1472" s="615"/>
      <c r="T1472" s="615"/>
      <c r="U1472" s="615"/>
      <c r="V1472" s="615"/>
      <c r="Y1472" s="615"/>
      <c r="Z1472" s="615"/>
      <c r="AA1472" s="615"/>
      <c r="AB1472" s="615"/>
      <c r="AC1472" s="615"/>
      <c r="AF1472" s="615"/>
      <c r="AG1472" s="615"/>
      <c r="AH1472" s="615"/>
      <c r="AI1472" s="615"/>
    </row>
    <row r="1473" spans="1:35" s="616" customFormat="1">
      <c r="A1473" s="615"/>
      <c r="D1473" s="615"/>
      <c r="E1473" s="615"/>
      <c r="F1473" s="615"/>
      <c r="G1473" s="615"/>
      <c r="H1473" s="615"/>
      <c r="I1473" s="615"/>
      <c r="J1473" s="615"/>
      <c r="K1473" s="615"/>
      <c r="L1473" s="615"/>
      <c r="M1473" s="615"/>
      <c r="N1473" s="615"/>
      <c r="O1473" s="615"/>
      <c r="R1473" s="615"/>
      <c r="S1473" s="615"/>
      <c r="T1473" s="615"/>
      <c r="U1473" s="615"/>
      <c r="V1473" s="615"/>
      <c r="Y1473" s="615"/>
      <c r="Z1473" s="615"/>
      <c r="AA1473" s="615"/>
      <c r="AB1473" s="615"/>
      <c r="AC1473" s="615"/>
      <c r="AF1473" s="615"/>
      <c r="AG1473" s="615"/>
      <c r="AH1473" s="615"/>
      <c r="AI1473" s="615"/>
    </row>
    <row r="1474" spans="1:35" s="616" customFormat="1">
      <c r="A1474" s="615"/>
      <c r="D1474" s="615"/>
      <c r="E1474" s="615"/>
      <c r="F1474" s="615"/>
      <c r="G1474" s="615"/>
      <c r="H1474" s="615"/>
      <c r="I1474" s="615"/>
      <c r="J1474" s="615"/>
      <c r="K1474" s="615"/>
      <c r="L1474" s="615"/>
      <c r="M1474" s="615"/>
      <c r="N1474" s="615"/>
      <c r="O1474" s="615"/>
      <c r="R1474" s="615"/>
      <c r="S1474" s="615"/>
      <c r="T1474" s="615"/>
      <c r="U1474" s="615"/>
      <c r="V1474" s="615"/>
      <c r="Y1474" s="615"/>
      <c r="Z1474" s="615"/>
      <c r="AA1474" s="615"/>
      <c r="AB1474" s="615"/>
      <c r="AC1474" s="615"/>
      <c r="AF1474" s="615"/>
      <c r="AG1474" s="615"/>
      <c r="AH1474" s="615"/>
      <c r="AI1474" s="615"/>
    </row>
    <row r="1475" spans="1:35" s="616" customFormat="1">
      <c r="A1475" s="615"/>
      <c r="D1475" s="615"/>
      <c r="E1475" s="615"/>
      <c r="F1475" s="615"/>
      <c r="G1475" s="615"/>
      <c r="H1475" s="615"/>
      <c r="I1475" s="615"/>
      <c r="J1475" s="615"/>
      <c r="K1475" s="615"/>
      <c r="L1475" s="615"/>
      <c r="M1475" s="615"/>
      <c r="N1475" s="615"/>
      <c r="O1475" s="615"/>
      <c r="R1475" s="615"/>
      <c r="S1475" s="615"/>
      <c r="T1475" s="615"/>
      <c r="U1475" s="615"/>
      <c r="V1475" s="615"/>
      <c r="Y1475" s="615"/>
      <c r="Z1475" s="615"/>
      <c r="AA1475" s="615"/>
      <c r="AB1475" s="615"/>
      <c r="AC1475" s="615"/>
      <c r="AF1475" s="615"/>
      <c r="AG1475" s="615"/>
      <c r="AH1475" s="615"/>
      <c r="AI1475" s="615"/>
    </row>
    <row r="1476" spans="1:35" s="616" customFormat="1">
      <c r="A1476" s="615"/>
      <c r="D1476" s="615"/>
      <c r="E1476" s="615"/>
      <c r="F1476" s="615"/>
      <c r="G1476" s="615"/>
      <c r="H1476" s="615"/>
      <c r="I1476" s="615"/>
      <c r="J1476" s="615"/>
      <c r="K1476" s="615"/>
      <c r="L1476" s="615"/>
      <c r="M1476" s="615"/>
      <c r="N1476" s="615"/>
      <c r="O1476" s="615"/>
      <c r="R1476" s="615"/>
      <c r="S1476" s="615"/>
      <c r="T1476" s="615"/>
      <c r="U1476" s="615"/>
      <c r="V1476" s="615"/>
      <c r="Y1476" s="615"/>
      <c r="Z1476" s="615"/>
      <c r="AA1476" s="615"/>
      <c r="AB1476" s="615"/>
      <c r="AC1476" s="615"/>
      <c r="AF1476" s="615"/>
      <c r="AG1476" s="615"/>
      <c r="AH1476" s="615"/>
      <c r="AI1476" s="615"/>
    </row>
    <row r="1477" spans="1:35" s="616" customFormat="1">
      <c r="A1477" s="615"/>
      <c r="D1477" s="615"/>
      <c r="E1477" s="615"/>
      <c r="F1477" s="615"/>
      <c r="G1477" s="615"/>
      <c r="H1477" s="615"/>
      <c r="I1477" s="615"/>
      <c r="J1477" s="615"/>
      <c r="K1477" s="615"/>
      <c r="L1477" s="615"/>
      <c r="M1477" s="615"/>
      <c r="N1477" s="615"/>
      <c r="O1477" s="615"/>
      <c r="R1477" s="615"/>
      <c r="S1477" s="615"/>
      <c r="T1477" s="615"/>
      <c r="U1477" s="615"/>
      <c r="V1477" s="615"/>
      <c r="Y1477" s="615"/>
      <c r="Z1477" s="615"/>
      <c r="AA1477" s="615"/>
      <c r="AB1477" s="615"/>
      <c r="AC1477" s="615"/>
      <c r="AF1477" s="615"/>
      <c r="AG1477" s="615"/>
      <c r="AH1477" s="615"/>
      <c r="AI1477" s="615"/>
    </row>
    <row r="1478" spans="1:35" s="616" customFormat="1">
      <c r="A1478" s="615"/>
      <c r="D1478" s="615"/>
      <c r="E1478" s="615"/>
      <c r="F1478" s="615"/>
      <c r="G1478" s="615"/>
      <c r="H1478" s="615"/>
      <c r="I1478" s="615"/>
      <c r="J1478" s="615"/>
      <c r="K1478" s="615"/>
      <c r="L1478" s="615"/>
      <c r="M1478" s="615"/>
      <c r="N1478" s="615"/>
      <c r="O1478" s="615"/>
      <c r="R1478" s="615"/>
      <c r="S1478" s="615"/>
      <c r="T1478" s="615"/>
      <c r="U1478" s="615"/>
      <c r="V1478" s="615"/>
      <c r="Y1478" s="615"/>
      <c r="Z1478" s="615"/>
      <c r="AA1478" s="615"/>
      <c r="AB1478" s="615"/>
      <c r="AC1478" s="615"/>
      <c r="AF1478" s="615"/>
      <c r="AG1478" s="615"/>
      <c r="AH1478" s="615"/>
      <c r="AI1478" s="615"/>
    </row>
    <row r="1479" spans="1:35" s="616" customFormat="1">
      <c r="A1479" s="615"/>
      <c r="D1479" s="615"/>
      <c r="E1479" s="615"/>
      <c r="F1479" s="615"/>
      <c r="G1479" s="615"/>
      <c r="H1479" s="615"/>
      <c r="I1479" s="615"/>
      <c r="J1479" s="615"/>
      <c r="K1479" s="615"/>
      <c r="L1479" s="615"/>
      <c r="M1479" s="615"/>
      <c r="N1479" s="615"/>
      <c r="O1479" s="615"/>
      <c r="R1479" s="615"/>
      <c r="S1479" s="615"/>
      <c r="T1479" s="615"/>
      <c r="U1479" s="615"/>
      <c r="V1479" s="615"/>
      <c r="Y1479" s="615"/>
      <c r="Z1479" s="615"/>
      <c r="AA1479" s="615"/>
      <c r="AB1479" s="615"/>
      <c r="AC1479" s="615"/>
      <c r="AF1479" s="615"/>
      <c r="AG1479" s="615"/>
      <c r="AH1479" s="615"/>
      <c r="AI1479" s="615"/>
    </row>
    <row r="1480" spans="1:35" s="616" customFormat="1">
      <c r="A1480" s="615"/>
      <c r="D1480" s="615"/>
      <c r="E1480" s="615"/>
      <c r="F1480" s="615"/>
      <c r="G1480" s="615"/>
      <c r="H1480" s="615"/>
      <c r="I1480" s="615"/>
      <c r="J1480" s="615"/>
      <c r="K1480" s="615"/>
      <c r="L1480" s="615"/>
      <c r="M1480" s="615"/>
      <c r="N1480" s="615"/>
      <c r="O1480" s="615"/>
      <c r="R1480" s="615"/>
      <c r="S1480" s="615"/>
      <c r="T1480" s="615"/>
      <c r="U1480" s="615"/>
      <c r="V1480" s="615"/>
      <c r="Y1480" s="615"/>
      <c r="Z1480" s="615"/>
      <c r="AA1480" s="615"/>
      <c r="AB1480" s="615"/>
      <c r="AC1480" s="615"/>
      <c r="AF1480" s="615"/>
      <c r="AG1480" s="615"/>
      <c r="AH1480" s="615"/>
      <c r="AI1480" s="615"/>
    </row>
    <row r="1481" spans="1:35" s="616" customFormat="1">
      <c r="A1481" s="615"/>
      <c r="D1481" s="615"/>
      <c r="E1481" s="615"/>
      <c r="F1481" s="615"/>
      <c r="G1481" s="615"/>
      <c r="H1481" s="615"/>
      <c r="I1481" s="615"/>
      <c r="J1481" s="615"/>
      <c r="K1481" s="615"/>
      <c r="L1481" s="615"/>
      <c r="M1481" s="615"/>
      <c r="N1481" s="615"/>
      <c r="O1481" s="615"/>
      <c r="R1481" s="615"/>
      <c r="S1481" s="615"/>
      <c r="T1481" s="615"/>
      <c r="U1481" s="615"/>
      <c r="V1481" s="615"/>
      <c r="Y1481" s="615"/>
      <c r="Z1481" s="615"/>
      <c r="AA1481" s="615"/>
      <c r="AB1481" s="615"/>
      <c r="AC1481" s="615"/>
      <c r="AF1481" s="615"/>
      <c r="AG1481" s="615"/>
      <c r="AH1481" s="615"/>
      <c r="AI1481" s="615"/>
    </row>
    <row r="1482" spans="1:35" s="616" customFormat="1">
      <c r="A1482" s="615"/>
      <c r="D1482" s="615"/>
      <c r="E1482" s="615"/>
      <c r="F1482" s="615"/>
      <c r="G1482" s="615"/>
      <c r="H1482" s="615"/>
      <c r="I1482" s="615"/>
      <c r="J1482" s="615"/>
      <c r="K1482" s="615"/>
      <c r="L1482" s="615"/>
      <c r="M1482" s="615"/>
      <c r="N1482" s="615"/>
      <c r="O1482" s="615"/>
      <c r="R1482" s="615"/>
      <c r="S1482" s="615"/>
      <c r="T1482" s="615"/>
      <c r="U1482" s="615"/>
      <c r="V1482" s="615"/>
      <c r="Y1482" s="615"/>
      <c r="Z1482" s="615"/>
      <c r="AA1482" s="615"/>
      <c r="AB1482" s="615"/>
      <c r="AC1482" s="615"/>
      <c r="AF1482" s="615"/>
      <c r="AG1482" s="615"/>
      <c r="AH1482" s="615"/>
      <c r="AI1482" s="615"/>
    </row>
    <row r="1483" spans="1:35" s="616" customFormat="1">
      <c r="A1483" s="615"/>
      <c r="D1483" s="615"/>
      <c r="E1483" s="615"/>
      <c r="F1483" s="615"/>
      <c r="G1483" s="615"/>
      <c r="H1483" s="615"/>
      <c r="I1483" s="615"/>
      <c r="J1483" s="615"/>
      <c r="K1483" s="615"/>
      <c r="L1483" s="615"/>
      <c r="M1483" s="615"/>
      <c r="N1483" s="615"/>
      <c r="O1483" s="615"/>
      <c r="R1483" s="615"/>
      <c r="S1483" s="615"/>
      <c r="T1483" s="615"/>
      <c r="U1483" s="615"/>
      <c r="V1483" s="615"/>
      <c r="Y1483" s="615"/>
      <c r="Z1483" s="615"/>
      <c r="AA1483" s="615"/>
      <c r="AB1483" s="615"/>
      <c r="AC1483" s="615"/>
      <c r="AF1483" s="615"/>
      <c r="AG1483" s="615"/>
      <c r="AH1483" s="615"/>
      <c r="AI1483" s="615"/>
    </row>
    <row r="1484" spans="1:35" s="616" customFormat="1">
      <c r="A1484" s="615"/>
      <c r="D1484" s="615"/>
      <c r="E1484" s="615"/>
      <c r="F1484" s="615"/>
      <c r="G1484" s="615"/>
      <c r="H1484" s="615"/>
      <c r="I1484" s="615"/>
      <c r="J1484" s="615"/>
      <c r="K1484" s="615"/>
      <c r="L1484" s="615"/>
      <c r="M1484" s="615"/>
      <c r="N1484" s="615"/>
      <c r="O1484" s="615"/>
      <c r="R1484" s="615"/>
      <c r="S1484" s="615"/>
      <c r="T1484" s="615"/>
      <c r="U1484" s="615"/>
      <c r="V1484" s="615"/>
      <c r="Y1484" s="615"/>
      <c r="Z1484" s="615"/>
      <c r="AA1484" s="615"/>
      <c r="AB1484" s="615"/>
      <c r="AC1484" s="615"/>
      <c r="AF1484" s="615"/>
      <c r="AG1484" s="615"/>
      <c r="AH1484" s="615"/>
      <c r="AI1484" s="615"/>
    </row>
    <row r="1485" spans="1:35" s="616" customFormat="1">
      <c r="A1485" s="615"/>
      <c r="D1485" s="615"/>
      <c r="E1485" s="615"/>
      <c r="F1485" s="615"/>
      <c r="G1485" s="615"/>
      <c r="H1485" s="615"/>
      <c r="I1485" s="615"/>
      <c r="J1485" s="615"/>
      <c r="K1485" s="615"/>
      <c r="L1485" s="615"/>
      <c r="M1485" s="615"/>
      <c r="N1485" s="615"/>
      <c r="O1485" s="615"/>
      <c r="R1485" s="615"/>
      <c r="S1485" s="615"/>
      <c r="T1485" s="615"/>
      <c r="U1485" s="615"/>
      <c r="V1485" s="615"/>
      <c r="Y1485" s="615"/>
      <c r="Z1485" s="615"/>
      <c r="AA1485" s="615"/>
      <c r="AB1485" s="615"/>
      <c r="AC1485" s="615"/>
      <c r="AF1485" s="615"/>
      <c r="AG1485" s="615"/>
      <c r="AH1485" s="615"/>
      <c r="AI1485" s="615"/>
    </row>
    <row r="1486" spans="1:35" s="616" customFormat="1">
      <c r="A1486" s="615"/>
      <c r="D1486" s="615"/>
      <c r="E1486" s="615"/>
      <c r="F1486" s="615"/>
      <c r="G1486" s="615"/>
      <c r="H1486" s="615"/>
      <c r="I1486" s="615"/>
      <c r="J1486" s="615"/>
      <c r="K1486" s="615"/>
      <c r="L1486" s="615"/>
      <c r="M1486" s="615"/>
      <c r="N1486" s="615"/>
      <c r="O1486" s="615"/>
      <c r="R1486" s="615"/>
      <c r="S1486" s="615"/>
      <c r="T1486" s="615"/>
      <c r="U1486" s="615"/>
      <c r="V1486" s="615"/>
      <c r="Y1486" s="615"/>
      <c r="Z1486" s="615"/>
      <c r="AA1486" s="615"/>
      <c r="AB1486" s="615"/>
      <c r="AC1486" s="615"/>
      <c r="AF1486" s="615"/>
      <c r="AG1486" s="615"/>
      <c r="AH1486" s="615"/>
      <c r="AI1486" s="615"/>
    </row>
    <row r="1487" spans="1:35" s="616" customFormat="1">
      <c r="A1487" s="615"/>
      <c r="D1487" s="615"/>
      <c r="E1487" s="615"/>
      <c r="F1487" s="615"/>
      <c r="G1487" s="615"/>
      <c r="H1487" s="615"/>
      <c r="I1487" s="615"/>
      <c r="J1487" s="615"/>
      <c r="K1487" s="615"/>
      <c r="L1487" s="615"/>
      <c r="M1487" s="615"/>
      <c r="N1487" s="615"/>
      <c r="O1487" s="615"/>
      <c r="R1487" s="615"/>
      <c r="S1487" s="615"/>
      <c r="T1487" s="615"/>
      <c r="U1487" s="615"/>
      <c r="V1487" s="615"/>
      <c r="Y1487" s="615"/>
      <c r="Z1487" s="615"/>
      <c r="AA1487" s="615"/>
      <c r="AB1487" s="615"/>
      <c r="AC1487" s="615"/>
      <c r="AF1487" s="615"/>
      <c r="AG1487" s="615"/>
      <c r="AH1487" s="615"/>
      <c r="AI1487" s="615"/>
    </row>
    <row r="1488" spans="1:35" s="616" customFormat="1">
      <c r="A1488" s="615"/>
      <c r="D1488" s="615"/>
      <c r="E1488" s="615"/>
      <c r="F1488" s="615"/>
      <c r="G1488" s="615"/>
      <c r="H1488" s="615"/>
      <c r="I1488" s="615"/>
      <c r="J1488" s="615"/>
      <c r="K1488" s="615"/>
      <c r="L1488" s="615"/>
      <c r="M1488" s="615"/>
      <c r="N1488" s="615"/>
      <c r="O1488" s="615"/>
      <c r="R1488" s="615"/>
      <c r="S1488" s="615"/>
      <c r="T1488" s="615"/>
      <c r="U1488" s="615"/>
      <c r="V1488" s="615"/>
      <c r="Y1488" s="615"/>
      <c r="Z1488" s="615"/>
      <c r="AA1488" s="615"/>
      <c r="AB1488" s="615"/>
      <c r="AC1488" s="615"/>
      <c r="AF1488" s="615"/>
      <c r="AG1488" s="615"/>
      <c r="AH1488" s="615"/>
      <c r="AI1488" s="615"/>
    </row>
    <row r="1489" spans="1:35" s="616" customFormat="1">
      <c r="A1489" s="615"/>
      <c r="D1489" s="615"/>
      <c r="E1489" s="615"/>
      <c r="F1489" s="615"/>
      <c r="G1489" s="615"/>
      <c r="H1489" s="615"/>
      <c r="I1489" s="615"/>
      <c r="J1489" s="615"/>
      <c r="K1489" s="615"/>
      <c r="L1489" s="615"/>
      <c r="M1489" s="615"/>
      <c r="N1489" s="615"/>
      <c r="O1489" s="615"/>
      <c r="R1489" s="615"/>
      <c r="S1489" s="615"/>
      <c r="T1489" s="615"/>
      <c r="U1489" s="615"/>
      <c r="V1489" s="615"/>
      <c r="Y1489" s="615"/>
      <c r="Z1489" s="615"/>
      <c r="AA1489" s="615"/>
      <c r="AB1489" s="615"/>
      <c r="AC1489" s="615"/>
      <c r="AF1489" s="615"/>
      <c r="AG1489" s="615"/>
      <c r="AH1489" s="615"/>
      <c r="AI1489" s="615"/>
    </row>
    <row r="1490" spans="1:35" s="616" customFormat="1">
      <c r="A1490" s="615"/>
      <c r="D1490" s="615"/>
      <c r="E1490" s="615"/>
      <c r="F1490" s="615"/>
      <c r="G1490" s="615"/>
      <c r="H1490" s="615"/>
      <c r="I1490" s="615"/>
      <c r="J1490" s="615"/>
      <c r="K1490" s="615"/>
      <c r="L1490" s="615"/>
      <c r="M1490" s="615"/>
      <c r="N1490" s="615"/>
      <c r="O1490" s="615"/>
      <c r="R1490" s="615"/>
      <c r="S1490" s="615"/>
      <c r="T1490" s="615"/>
      <c r="U1490" s="615"/>
      <c r="V1490" s="615"/>
      <c r="Y1490" s="615"/>
      <c r="Z1490" s="615"/>
      <c r="AA1490" s="615"/>
      <c r="AB1490" s="615"/>
      <c r="AC1490" s="615"/>
      <c r="AF1490" s="615"/>
      <c r="AG1490" s="615"/>
      <c r="AH1490" s="615"/>
      <c r="AI1490" s="615"/>
    </row>
    <row r="1491" spans="1:35" s="616" customFormat="1">
      <c r="A1491" s="615"/>
      <c r="D1491" s="615"/>
      <c r="E1491" s="615"/>
      <c r="F1491" s="615"/>
      <c r="G1491" s="615"/>
      <c r="H1491" s="615"/>
      <c r="I1491" s="615"/>
      <c r="J1491" s="615"/>
      <c r="K1491" s="615"/>
      <c r="L1491" s="615"/>
      <c r="M1491" s="615"/>
      <c r="N1491" s="615"/>
      <c r="O1491" s="615"/>
      <c r="R1491" s="615"/>
      <c r="S1491" s="615"/>
      <c r="T1491" s="615"/>
      <c r="U1491" s="615"/>
      <c r="V1491" s="615"/>
      <c r="Y1491" s="615"/>
      <c r="Z1491" s="615"/>
      <c r="AA1491" s="615"/>
      <c r="AB1491" s="615"/>
      <c r="AC1491" s="615"/>
      <c r="AF1491" s="615"/>
      <c r="AG1491" s="615"/>
      <c r="AH1491" s="615"/>
      <c r="AI1491" s="615"/>
    </row>
    <row r="1492" spans="1:35" s="616" customFormat="1">
      <c r="A1492" s="615"/>
      <c r="D1492" s="615"/>
      <c r="E1492" s="615"/>
      <c r="F1492" s="615"/>
      <c r="G1492" s="615"/>
      <c r="H1492" s="615"/>
      <c r="I1492" s="615"/>
      <c r="J1492" s="615"/>
      <c r="K1492" s="615"/>
      <c r="L1492" s="615"/>
      <c r="M1492" s="615"/>
      <c r="N1492" s="615"/>
      <c r="O1492" s="615"/>
      <c r="R1492" s="615"/>
      <c r="S1492" s="615"/>
      <c r="T1492" s="615"/>
      <c r="U1492" s="615"/>
      <c r="V1492" s="615"/>
      <c r="Y1492" s="615"/>
      <c r="Z1492" s="615"/>
      <c r="AA1492" s="615"/>
      <c r="AB1492" s="615"/>
      <c r="AC1492" s="615"/>
      <c r="AF1492" s="615"/>
      <c r="AG1492" s="615"/>
      <c r="AH1492" s="615"/>
      <c r="AI1492" s="615"/>
    </row>
    <row r="1493" spans="1:35" s="616" customFormat="1">
      <c r="A1493" s="615"/>
      <c r="D1493" s="615"/>
      <c r="E1493" s="615"/>
      <c r="F1493" s="615"/>
      <c r="G1493" s="615"/>
      <c r="H1493" s="615"/>
      <c r="I1493" s="615"/>
      <c r="J1493" s="615"/>
      <c r="K1493" s="615"/>
      <c r="L1493" s="615"/>
      <c r="M1493" s="615"/>
      <c r="N1493" s="615"/>
      <c r="O1493" s="615"/>
      <c r="R1493" s="615"/>
      <c r="S1493" s="615"/>
      <c r="T1493" s="615"/>
      <c r="U1493" s="615"/>
      <c r="V1493" s="615"/>
      <c r="Y1493" s="615"/>
      <c r="Z1493" s="615"/>
      <c r="AA1493" s="615"/>
      <c r="AB1493" s="615"/>
      <c r="AC1493" s="615"/>
      <c r="AF1493" s="615"/>
      <c r="AG1493" s="615"/>
      <c r="AH1493" s="615"/>
      <c r="AI1493" s="615"/>
    </row>
    <row r="1494" spans="1:35" s="616" customFormat="1">
      <c r="A1494" s="615"/>
      <c r="D1494" s="615"/>
      <c r="E1494" s="615"/>
      <c r="F1494" s="615"/>
      <c r="G1494" s="615"/>
      <c r="H1494" s="615"/>
      <c r="I1494" s="615"/>
      <c r="J1494" s="615"/>
      <c r="K1494" s="615"/>
      <c r="L1494" s="615"/>
      <c r="M1494" s="615"/>
      <c r="N1494" s="615"/>
      <c r="O1494" s="615"/>
      <c r="R1494" s="615"/>
      <c r="S1494" s="615"/>
      <c r="T1494" s="615"/>
      <c r="U1494" s="615"/>
      <c r="V1494" s="615"/>
      <c r="Y1494" s="615"/>
      <c r="Z1494" s="615"/>
      <c r="AA1494" s="615"/>
      <c r="AB1494" s="615"/>
      <c r="AC1494" s="615"/>
      <c r="AF1494" s="615"/>
      <c r="AG1494" s="615"/>
      <c r="AH1494" s="615"/>
      <c r="AI1494" s="615"/>
    </row>
    <row r="1495" spans="1:35" s="616" customFormat="1">
      <c r="A1495" s="615"/>
      <c r="D1495" s="615"/>
      <c r="E1495" s="615"/>
      <c r="F1495" s="615"/>
      <c r="G1495" s="615"/>
      <c r="H1495" s="615"/>
      <c r="I1495" s="615"/>
      <c r="J1495" s="615"/>
      <c r="K1495" s="615"/>
      <c r="L1495" s="615"/>
      <c r="M1495" s="615"/>
      <c r="N1495" s="615"/>
      <c r="O1495" s="615"/>
      <c r="R1495" s="615"/>
      <c r="S1495" s="615"/>
      <c r="T1495" s="615"/>
      <c r="U1495" s="615"/>
      <c r="V1495" s="615"/>
      <c r="Y1495" s="615"/>
      <c r="Z1495" s="615"/>
      <c r="AA1495" s="615"/>
      <c r="AB1495" s="615"/>
      <c r="AC1495" s="615"/>
      <c r="AF1495" s="615"/>
      <c r="AG1495" s="615"/>
      <c r="AH1495" s="615"/>
      <c r="AI1495" s="615"/>
    </row>
    <row r="1496" spans="1:35" s="616" customFormat="1">
      <c r="A1496" s="615"/>
      <c r="D1496" s="615"/>
      <c r="E1496" s="615"/>
      <c r="F1496" s="615"/>
      <c r="G1496" s="615"/>
      <c r="H1496" s="615"/>
      <c r="I1496" s="615"/>
      <c r="J1496" s="615"/>
      <c r="K1496" s="615"/>
      <c r="L1496" s="615"/>
      <c r="M1496" s="615"/>
      <c r="N1496" s="615"/>
      <c r="O1496" s="615"/>
      <c r="R1496" s="615"/>
      <c r="S1496" s="615"/>
      <c r="T1496" s="615"/>
      <c r="U1496" s="615"/>
      <c r="V1496" s="615"/>
      <c r="Y1496" s="615"/>
      <c r="Z1496" s="615"/>
      <c r="AA1496" s="615"/>
      <c r="AB1496" s="615"/>
      <c r="AC1496" s="615"/>
      <c r="AF1496" s="615"/>
      <c r="AG1496" s="615"/>
      <c r="AH1496" s="615"/>
      <c r="AI1496" s="615"/>
    </row>
    <row r="1497" spans="1:35" s="616" customFormat="1">
      <c r="A1497" s="615"/>
      <c r="D1497" s="615"/>
      <c r="E1497" s="615"/>
      <c r="F1497" s="615"/>
      <c r="G1497" s="615"/>
      <c r="H1497" s="615"/>
      <c r="I1497" s="615"/>
      <c r="J1497" s="615"/>
      <c r="K1497" s="615"/>
      <c r="L1497" s="615"/>
      <c r="M1497" s="615"/>
      <c r="N1497" s="615"/>
      <c r="O1497" s="615"/>
      <c r="R1497" s="615"/>
      <c r="S1497" s="615"/>
      <c r="T1497" s="615"/>
      <c r="U1497" s="615"/>
      <c r="V1497" s="615"/>
      <c r="Y1497" s="615"/>
      <c r="Z1497" s="615"/>
      <c r="AA1497" s="615"/>
      <c r="AB1497" s="615"/>
      <c r="AC1497" s="615"/>
      <c r="AF1497" s="615"/>
      <c r="AG1497" s="615"/>
      <c r="AH1497" s="615"/>
      <c r="AI1497" s="615"/>
    </row>
    <row r="1498" spans="1:35" s="616" customFormat="1">
      <c r="A1498" s="615"/>
      <c r="D1498" s="615"/>
      <c r="E1498" s="615"/>
      <c r="F1498" s="615"/>
      <c r="G1498" s="615"/>
      <c r="H1498" s="615"/>
      <c r="I1498" s="615"/>
      <c r="J1498" s="615"/>
      <c r="K1498" s="615"/>
      <c r="L1498" s="615"/>
      <c r="M1498" s="615"/>
      <c r="N1498" s="615"/>
      <c r="O1498" s="615"/>
      <c r="R1498" s="615"/>
      <c r="S1498" s="615"/>
      <c r="T1498" s="615"/>
      <c r="U1498" s="615"/>
      <c r="V1498" s="615"/>
      <c r="Y1498" s="615"/>
      <c r="Z1498" s="615"/>
      <c r="AA1498" s="615"/>
      <c r="AB1498" s="615"/>
      <c r="AC1498" s="615"/>
      <c r="AF1498" s="615"/>
      <c r="AG1498" s="615"/>
      <c r="AH1498" s="615"/>
      <c r="AI1498" s="615"/>
    </row>
    <row r="1499" spans="1:35" s="616" customFormat="1">
      <c r="A1499" s="615"/>
      <c r="D1499" s="615"/>
      <c r="E1499" s="615"/>
      <c r="F1499" s="615"/>
      <c r="G1499" s="615"/>
      <c r="H1499" s="615"/>
      <c r="I1499" s="615"/>
      <c r="J1499" s="615"/>
      <c r="K1499" s="615"/>
      <c r="L1499" s="615"/>
      <c r="M1499" s="615"/>
      <c r="N1499" s="615"/>
      <c r="O1499" s="615"/>
      <c r="R1499" s="615"/>
      <c r="S1499" s="615"/>
      <c r="T1499" s="615"/>
      <c r="U1499" s="615"/>
      <c r="V1499" s="615"/>
      <c r="Y1499" s="615"/>
      <c r="Z1499" s="615"/>
      <c r="AA1499" s="615"/>
      <c r="AB1499" s="615"/>
      <c r="AC1499" s="615"/>
      <c r="AF1499" s="615"/>
      <c r="AG1499" s="615"/>
      <c r="AH1499" s="615"/>
      <c r="AI1499" s="615"/>
    </row>
    <row r="1500" spans="1:35" s="616" customFormat="1">
      <c r="A1500" s="615"/>
      <c r="D1500" s="615"/>
      <c r="E1500" s="615"/>
      <c r="F1500" s="615"/>
      <c r="G1500" s="615"/>
      <c r="H1500" s="615"/>
      <c r="I1500" s="615"/>
      <c r="J1500" s="615"/>
      <c r="K1500" s="615"/>
      <c r="L1500" s="615"/>
      <c r="M1500" s="615"/>
      <c r="N1500" s="615"/>
      <c r="O1500" s="615"/>
      <c r="R1500" s="615"/>
      <c r="S1500" s="615"/>
      <c r="T1500" s="615"/>
      <c r="U1500" s="615"/>
      <c r="V1500" s="615"/>
      <c r="Y1500" s="615"/>
      <c r="Z1500" s="615"/>
      <c r="AA1500" s="615"/>
      <c r="AB1500" s="615"/>
      <c r="AC1500" s="615"/>
      <c r="AF1500" s="615"/>
      <c r="AG1500" s="615"/>
      <c r="AH1500" s="615"/>
      <c r="AI1500" s="615"/>
    </row>
    <row r="1501" spans="1:35" s="616" customFormat="1">
      <c r="A1501" s="615"/>
      <c r="D1501" s="615"/>
      <c r="E1501" s="615"/>
      <c r="F1501" s="615"/>
      <c r="G1501" s="615"/>
      <c r="H1501" s="615"/>
      <c r="I1501" s="615"/>
      <c r="J1501" s="615"/>
      <c r="K1501" s="615"/>
      <c r="L1501" s="615"/>
      <c r="M1501" s="615"/>
      <c r="N1501" s="615"/>
      <c r="O1501" s="615"/>
      <c r="R1501" s="615"/>
      <c r="S1501" s="615"/>
      <c r="T1501" s="615"/>
      <c r="U1501" s="615"/>
      <c r="V1501" s="615"/>
      <c r="Y1501" s="615"/>
      <c r="Z1501" s="615"/>
      <c r="AA1501" s="615"/>
      <c r="AB1501" s="615"/>
      <c r="AC1501" s="615"/>
      <c r="AF1501" s="615"/>
      <c r="AG1501" s="615"/>
      <c r="AH1501" s="615"/>
      <c r="AI1501" s="615"/>
    </row>
    <row r="1502" spans="1:35" s="616" customFormat="1">
      <c r="A1502" s="615"/>
      <c r="D1502" s="615"/>
      <c r="E1502" s="615"/>
      <c r="F1502" s="615"/>
      <c r="G1502" s="615"/>
      <c r="H1502" s="615"/>
      <c r="I1502" s="615"/>
      <c r="J1502" s="615"/>
      <c r="K1502" s="615"/>
      <c r="L1502" s="615"/>
      <c r="M1502" s="615"/>
      <c r="N1502" s="615"/>
      <c r="O1502" s="615"/>
      <c r="R1502" s="615"/>
      <c r="S1502" s="615"/>
      <c r="T1502" s="615"/>
      <c r="U1502" s="615"/>
      <c r="V1502" s="615"/>
      <c r="Y1502" s="615"/>
      <c r="Z1502" s="615"/>
      <c r="AA1502" s="615"/>
      <c r="AB1502" s="615"/>
      <c r="AC1502" s="615"/>
      <c r="AF1502" s="615"/>
      <c r="AG1502" s="615"/>
      <c r="AH1502" s="615"/>
      <c r="AI1502" s="615"/>
    </row>
    <row r="1503" spans="1:35" s="616" customFormat="1">
      <c r="A1503" s="615"/>
      <c r="D1503" s="615"/>
      <c r="E1503" s="615"/>
      <c r="F1503" s="615"/>
      <c r="G1503" s="615"/>
      <c r="H1503" s="615"/>
      <c r="I1503" s="615"/>
      <c r="J1503" s="615"/>
      <c r="K1503" s="615"/>
      <c r="L1503" s="615"/>
      <c r="M1503" s="615"/>
      <c r="N1503" s="615"/>
      <c r="O1503" s="615"/>
      <c r="R1503" s="615"/>
      <c r="S1503" s="615"/>
      <c r="T1503" s="615"/>
      <c r="U1503" s="615"/>
      <c r="V1503" s="615"/>
      <c r="Y1503" s="615"/>
      <c r="Z1503" s="615"/>
      <c r="AA1503" s="615"/>
      <c r="AB1503" s="615"/>
      <c r="AC1503" s="615"/>
      <c r="AF1503" s="615"/>
      <c r="AG1503" s="615"/>
      <c r="AH1503" s="615"/>
      <c r="AI1503" s="615"/>
    </row>
    <row r="1504" spans="1:35" s="616" customFormat="1">
      <c r="A1504" s="615"/>
      <c r="D1504" s="615"/>
      <c r="E1504" s="615"/>
      <c r="F1504" s="615"/>
      <c r="G1504" s="615"/>
      <c r="H1504" s="615"/>
      <c r="I1504" s="615"/>
      <c r="J1504" s="615"/>
      <c r="K1504" s="615"/>
      <c r="L1504" s="615"/>
      <c r="M1504" s="615"/>
      <c r="N1504" s="615"/>
      <c r="O1504" s="615"/>
      <c r="R1504" s="615"/>
      <c r="S1504" s="615"/>
      <c r="T1504" s="615"/>
      <c r="U1504" s="615"/>
      <c r="V1504" s="615"/>
      <c r="Y1504" s="615"/>
      <c r="Z1504" s="615"/>
      <c r="AA1504" s="615"/>
      <c r="AB1504" s="615"/>
      <c r="AC1504" s="615"/>
      <c r="AF1504" s="615"/>
      <c r="AG1504" s="615"/>
      <c r="AH1504" s="615"/>
      <c r="AI1504" s="615"/>
    </row>
    <row r="1505" spans="1:35" s="616" customFormat="1">
      <c r="A1505" s="615"/>
      <c r="D1505" s="615"/>
      <c r="E1505" s="615"/>
      <c r="F1505" s="615"/>
      <c r="G1505" s="615"/>
      <c r="H1505" s="615"/>
      <c r="I1505" s="615"/>
      <c r="J1505" s="615"/>
      <c r="K1505" s="615"/>
      <c r="L1505" s="615"/>
      <c r="M1505" s="615"/>
      <c r="N1505" s="615"/>
      <c r="O1505" s="615"/>
      <c r="R1505" s="615"/>
      <c r="S1505" s="615"/>
      <c r="T1505" s="615"/>
      <c r="U1505" s="615"/>
      <c r="V1505" s="615"/>
      <c r="Y1505" s="615"/>
      <c r="Z1505" s="615"/>
      <c r="AA1505" s="615"/>
      <c r="AB1505" s="615"/>
      <c r="AC1505" s="615"/>
      <c r="AF1505" s="615"/>
      <c r="AG1505" s="615"/>
      <c r="AH1505" s="615"/>
      <c r="AI1505" s="615"/>
    </row>
    <row r="1506" spans="1:35" s="616" customFormat="1">
      <c r="A1506" s="615"/>
      <c r="D1506" s="615"/>
      <c r="E1506" s="615"/>
      <c r="F1506" s="615"/>
      <c r="G1506" s="615"/>
      <c r="H1506" s="615"/>
      <c r="I1506" s="615"/>
      <c r="J1506" s="615"/>
      <c r="K1506" s="615"/>
      <c r="L1506" s="615"/>
      <c r="M1506" s="615"/>
      <c r="N1506" s="615"/>
      <c r="O1506" s="615"/>
      <c r="R1506" s="615"/>
      <c r="S1506" s="615"/>
      <c r="T1506" s="615"/>
      <c r="U1506" s="615"/>
      <c r="V1506" s="615"/>
      <c r="Y1506" s="615"/>
      <c r="Z1506" s="615"/>
      <c r="AA1506" s="615"/>
      <c r="AB1506" s="615"/>
      <c r="AC1506" s="615"/>
      <c r="AF1506" s="615"/>
      <c r="AG1506" s="615"/>
      <c r="AH1506" s="615"/>
      <c r="AI1506" s="615"/>
    </row>
    <row r="1507" spans="1:35" s="616" customFormat="1">
      <c r="A1507" s="615"/>
      <c r="D1507" s="615"/>
      <c r="E1507" s="615"/>
      <c r="F1507" s="615"/>
      <c r="G1507" s="615"/>
      <c r="H1507" s="615"/>
      <c r="I1507" s="615"/>
      <c r="J1507" s="615"/>
      <c r="K1507" s="615"/>
      <c r="L1507" s="615"/>
      <c r="M1507" s="615"/>
      <c r="N1507" s="615"/>
      <c r="O1507" s="615"/>
      <c r="R1507" s="615"/>
      <c r="S1507" s="615"/>
      <c r="T1507" s="615"/>
      <c r="U1507" s="615"/>
      <c r="V1507" s="615"/>
      <c r="Y1507" s="615"/>
      <c r="Z1507" s="615"/>
      <c r="AA1507" s="615"/>
      <c r="AB1507" s="615"/>
      <c r="AC1507" s="615"/>
      <c r="AF1507" s="615"/>
      <c r="AG1507" s="615"/>
      <c r="AH1507" s="615"/>
      <c r="AI1507" s="615"/>
    </row>
    <row r="1508" spans="1:35" s="616" customFormat="1">
      <c r="A1508" s="615"/>
      <c r="D1508" s="615"/>
      <c r="E1508" s="615"/>
      <c r="F1508" s="615"/>
      <c r="G1508" s="615"/>
      <c r="H1508" s="615"/>
      <c r="I1508" s="615"/>
      <c r="J1508" s="615"/>
      <c r="K1508" s="615"/>
      <c r="L1508" s="615"/>
      <c r="M1508" s="615"/>
      <c r="N1508" s="615"/>
      <c r="O1508" s="615"/>
      <c r="R1508" s="615"/>
      <c r="S1508" s="615"/>
      <c r="T1508" s="615"/>
      <c r="U1508" s="615"/>
      <c r="V1508" s="615"/>
      <c r="Y1508" s="615"/>
      <c r="Z1508" s="615"/>
      <c r="AA1508" s="615"/>
      <c r="AB1508" s="615"/>
      <c r="AC1508" s="615"/>
      <c r="AF1508" s="615"/>
      <c r="AG1508" s="615"/>
      <c r="AH1508" s="615"/>
      <c r="AI1508" s="615"/>
    </row>
    <row r="1509" spans="1:35" s="616" customFormat="1">
      <c r="A1509" s="615"/>
      <c r="D1509" s="615"/>
      <c r="E1509" s="615"/>
      <c r="F1509" s="615"/>
      <c r="G1509" s="615"/>
      <c r="H1509" s="615"/>
      <c r="I1509" s="615"/>
      <c r="J1509" s="615"/>
      <c r="K1509" s="615"/>
      <c r="L1509" s="615"/>
      <c r="M1509" s="615"/>
      <c r="N1509" s="615"/>
      <c r="O1509" s="615"/>
      <c r="R1509" s="615"/>
      <c r="S1509" s="615"/>
      <c r="T1509" s="615"/>
      <c r="U1509" s="615"/>
      <c r="V1509" s="615"/>
      <c r="Y1509" s="615"/>
      <c r="Z1509" s="615"/>
      <c r="AA1509" s="615"/>
      <c r="AB1509" s="615"/>
      <c r="AC1509" s="615"/>
      <c r="AF1509" s="615"/>
      <c r="AG1509" s="615"/>
      <c r="AH1509" s="615"/>
      <c r="AI1509" s="615"/>
    </row>
    <row r="1510" spans="1:35" s="616" customFormat="1">
      <c r="A1510" s="615"/>
      <c r="D1510" s="615"/>
      <c r="E1510" s="615"/>
      <c r="F1510" s="615"/>
      <c r="G1510" s="615"/>
      <c r="H1510" s="615"/>
      <c r="I1510" s="615"/>
      <c r="J1510" s="615"/>
      <c r="K1510" s="615"/>
      <c r="L1510" s="615"/>
      <c r="M1510" s="615"/>
      <c r="N1510" s="615"/>
      <c r="O1510" s="615"/>
      <c r="R1510" s="615"/>
      <c r="S1510" s="615"/>
      <c r="T1510" s="615"/>
      <c r="U1510" s="615"/>
      <c r="V1510" s="615"/>
      <c r="Y1510" s="615"/>
      <c r="Z1510" s="615"/>
      <c r="AA1510" s="615"/>
      <c r="AB1510" s="615"/>
      <c r="AC1510" s="615"/>
      <c r="AF1510" s="615"/>
      <c r="AG1510" s="615"/>
      <c r="AH1510" s="615"/>
      <c r="AI1510" s="615"/>
    </row>
    <row r="1511" spans="1:35" s="616" customFormat="1">
      <c r="A1511" s="615"/>
      <c r="D1511" s="615"/>
      <c r="E1511" s="615"/>
      <c r="F1511" s="615"/>
      <c r="G1511" s="615"/>
      <c r="H1511" s="615"/>
      <c r="I1511" s="615"/>
      <c r="J1511" s="615"/>
      <c r="K1511" s="615"/>
      <c r="L1511" s="615"/>
      <c r="M1511" s="615"/>
      <c r="N1511" s="615"/>
      <c r="O1511" s="615"/>
      <c r="R1511" s="615"/>
      <c r="S1511" s="615"/>
      <c r="T1511" s="615"/>
      <c r="U1511" s="615"/>
      <c r="V1511" s="615"/>
      <c r="Y1511" s="615"/>
      <c r="Z1511" s="615"/>
      <c r="AA1511" s="615"/>
      <c r="AB1511" s="615"/>
      <c r="AC1511" s="615"/>
      <c r="AF1511" s="615"/>
      <c r="AG1511" s="615"/>
      <c r="AH1511" s="615"/>
      <c r="AI1511" s="615"/>
    </row>
    <row r="1512" spans="1:35" s="616" customFormat="1">
      <c r="A1512" s="615"/>
      <c r="D1512" s="615"/>
      <c r="E1512" s="615"/>
      <c r="F1512" s="615"/>
      <c r="G1512" s="615"/>
      <c r="H1512" s="615"/>
      <c r="I1512" s="615"/>
      <c r="J1512" s="615"/>
      <c r="K1512" s="615"/>
      <c r="L1512" s="615"/>
      <c r="M1512" s="615"/>
      <c r="N1512" s="615"/>
      <c r="O1512" s="615"/>
      <c r="R1512" s="615"/>
      <c r="S1512" s="615"/>
      <c r="T1512" s="615"/>
      <c r="U1512" s="615"/>
      <c r="V1512" s="615"/>
      <c r="Y1512" s="615"/>
      <c r="Z1512" s="615"/>
      <c r="AA1512" s="615"/>
      <c r="AB1512" s="615"/>
      <c r="AC1512" s="615"/>
      <c r="AF1512" s="615"/>
      <c r="AG1512" s="615"/>
      <c r="AH1512" s="615"/>
      <c r="AI1512" s="615"/>
    </row>
    <row r="1513" spans="1:35" s="616" customFormat="1">
      <c r="A1513" s="615"/>
      <c r="D1513" s="615"/>
      <c r="E1513" s="615"/>
      <c r="F1513" s="615"/>
      <c r="G1513" s="615"/>
      <c r="H1513" s="615"/>
      <c r="I1513" s="615"/>
      <c r="J1513" s="615"/>
      <c r="K1513" s="615"/>
      <c r="L1513" s="615"/>
      <c r="M1513" s="615"/>
      <c r="N1513" s="615"/>
      <c r="O1513" s="615"/>
      <c r="R1513" s="615"/>
      <c r="S1513" s="615"/>
      <c r="T1513" s="615"/>
      <c r="U1513" s="615"/>
      <c r="V1513" s="615"/>
      <c r="Y1513" s="615"/>
      <c r="Z1513" s="615"/>
      <c r="AA1513" s="615"/>
      <c r="AB1513" s="615"/>
      <c r="AC1513" s="615"/>
      <c r="AF1513" s="615"/>
      <c r="AG1513" s="615"/>
      <c r="AH1513" s="615"/>
      <c r="AI1513" s="615"/>
    </row>
    <row r="1514" spans="1:35" s="616" customFormat="1">
      <c r="A1514" s="615"/>
      <c r="D1514" s="615"/>
      <c r="E1514" s="615"/>
      <c r="F1514" s="615"/>
      <c r="G1514" s="615"/>
      <c r="H1514" s="615"/>
      <c r="I1514" s="615"/>
      <c r="J1514" s="615"/>
      <c r="K1514" s="615"/>
      <c r="L1514" s="615"/>
      <c r="M1514" s="615"/>
      <c r="N1514" s="615"/>
      <c r="O1514" s="615"/>
      <c r="R1514" s="615"/>
      <c r="S1514" s="615"/>
      <c r="T1514" s="615"/>
      <c r="U1514" s="615"/>
      <c r="V1514" s="615"/>
      <c r="Y1514" s="615"/>
      <c r="Z1514" s="615"/>
      <c r="AA1514" s="615"/>
      <c r="AB1514" s="615"/>
      <c r="AC1514" s="615"/>
      <c r="AF1514" s="615"/>
      <c r="AG1514" s="615"/>
      <c r="AH1514" s="615"/>
      <c r="AI1514" s="615"/>
    </row>
    <row r="1515" spans="1:35" s="616" customFormat="1">
      <c r="A1515" s="615"/>
      <c r="D1515" s="615"/>
      <c r="E1515" s="615"/>
      <c r="F1515" s="615"/>
      <c r="G1515" s="615"/>
      <c r="H1515" s="615"/>
      <c r="I1515" s="615"/>
      <c r="J1515" s="615"/>
      <c r="K1515" s="615"/>
      <c r="L1515" s="615"/>
      <c r="M1515" s="615"/>
      <c r="N1515" s="615"/>
      <c r="O1515" s="615"/>
      <c r="R1515" s="615"/>
      <c r="S1515" s="615"/>
      <c r="T1515" s="615"/>
      <c r="U1515" s="615"/>
      <c r="V1515" s="615"/>
      <c r="Y1515" s="615"/>
      <c r="Z1515" s="615"/>
      <c r="AA1515" s="615"/>
      <c r="AB1515" s="615"/>
      <c r="AC1515" s="615"/>
      <c r="AF1515" s="615"/>
      <c r="AG1515" s="615"/>
      <c r="AH1515" s="615"/>
      <c r="AI1515" s="615"/>
    </row>
    <row r="1516" spans="1:35" s="616" customFormat="1">
      <c r="A1516" s="615"/>
      <c r="D1516" s="615"/>
      <c r="E1516" s="615"/>
      <c r="F1516" s="615"/>
      <c r="G1516" s="615"/>
      <c r="H1516" s="615"/>
      <c r="I1516" s="615"/>
      <c r="J1516" s="615"/>
      <c r="K1516" s="615"/>
      <c r="L1516" s="615"/>
      <c r="M1516" s="615"/>
      <c r="N1516" s="615"/>
      <c r="O1516" s="615"/>
      <c r="R1516" s="615"/>
      <c r="S1516" s="615"/>
      <c r="T1516" s="615"/>
      <c r="U1516" s="615"/>
      <c r="V1516" s="615"/>
      <c r="Y1516" s="615"/>
      <c r="Z1516" s="615"/>
      <c r="AA1516" s="615"/>
      <c r="AB1516" s="615"/>
      <c r="AC1516" s="615"/>
      <c r="AF1516" s="615"/>
      <c r="AG1516" s="615"/>
      <c r="AH1516" s="615"/>
      <c r="AI1516" s="615"/>
    </row>
    <row r="1517" spans="1:35" s="616" customFormat="1">
      <c r="A1517" s="615"/>
      <c r="D1517" s="615"/>
      <c r="E1517" s="615"/>
      <c r="F1517" s="615"/>
      <c r="G1517" s="615"/>
      <c r="H1517" s="615"/>
      <c r="I1517" s="615"/>
      <c r="J1517" s="615"/>
      <c r="K1517" s="615"/>
      <c r="L1517" s="615"/>
      <c r="M1517" s="615"/>
      <c r="N1517" s="615"/>
      <c r="O1517" s="615"/>
      <c r="R1517" s="615"/>
      <c r="S1517" s="615"/>
      <c r="T1517" s="615"/>
      <c r="U1517" s="615"/>
      <c r="V1517" s="615"/>
      <c r="Y1517" s="615"/>
      <c r="Z1517" s="615"/>
      <c r="AA1517" s="615"/>
      <c r="AB1517" s="615"/>
      <c r="AC1517" s="615"/>
      <c r="AF1517" s="615"/>
      <c r="AG1517" s="615"/>
      <c r="AH1517" s="615"/>
      <c r="AI1517" s="615"/>
    </row>
    <row r="1518" spans="1:35" s="616" customFormat="1">
      <c r="A1518" s="615"/>
      <c r="D1518" s="615"/>
      <c r="E1518" s="615"/>
      <c r="F1518" s="615"/>
      <c r="G1518" s="615"/>
      <c r="H1518" s="615"/>
      <c r="I1518" s="615"/>
      <c r="J1518" s="615"/>
      <c r="K1518" s="615"/>
      <c r="L1518" s="615"/>
      <c r="M1518" s="615"/>
      <c r="N1518" s="615"/>
      <c r="O1518" s="615"/>
      <c r="R1518" s="615"/>
      <c r="S1518" s="615"/>
      <c r="T1518" s="615"/>
      <c r="U1518" s="615"/>
      <c r="V1518" s="615"/>
      <c r="Y1518" s="615"/>
      <c r="Z1518" s="615"/>
      <c r="AA1518" s="615"/>
      <c r="AB1518" s="615"/>
      <c r="AC1518" s="615"/>
      <c r="AF1518" s="615"/>
      <c r="AG1518" s="615"/>
      <c r="AH1518" s="615"/>
      <c r="AI1518" s="615"/>
    </row>
    <row r="1519" spans="1:35" s="616" customFormat="1">
      <c r="A1519" s="615"/>
      <c r="D1519" s="615"/>
      <c r="E1519" s="615"/>
      <c r="F1519" s="615"/>
      <c r="G1519" s="615"/>
      <c r="H1519" s="615"/>
      <c r="I1519" s="615"/>
      <c r="J1519" s="615"/>
      <c r="K1519" s="615"/>
      <c r="L1519" s="615"/>
      <c r="M1519" s="615"/>
      <c r="N1519" s="615"/>
      <c r="O1519" s="615"/>
      <c r="R1519" s="615"/>
      <c r="S1519" s="615"/>
      <c r="T1519" s="615"/>
      <c r="U1519" s="615"/>
      <c r="V1519" s="615"/>
      <c r="Y1519" s="615"/>
      <c r="Z1519" s="615"/>
      <c r="AA1519" s="615"/>
      <c r="AB1519" s="615"/>
      <c r="AC1519" s="615"/>
      <c r="AF1519" s="615"/>
      <c r="AG1519" s="615"/>
      <c r="AH1519" s="615"/>
      <c r="AI1519" s="615"/>
    </row>
    <row r="1520" spans="1:35" s="616" customFormat="1">
      <c r="A1520" s="615"/>
      <c r="D1520" s="615"/>
      <c r="E1520" s="615"/>
      <c r="F1520" s="615"/>
      <c r="G1520" s="615"/>
      <c r="H1520" s="615"/>
      <c r="I1520" s="615"/>
      <c r="J1520" s="615"/>
      <c r="K1520" s="615"/>
      <c r="L1520" s="615"/>
      <c r="M1520" s="615"/>
      <c r="N1520" s="615"/>
      <c r="O1520" s="615"/>
      <c r="R1520" s="615"/>
      <c r="S1520" s="615"/>
      <c r="T1520" s="615"/>
      <c r="U1520" s="615"/>
      <c r="V1520" s="615"/>
      <c r="Y1520" s="615"/>
      <c r="Z1520" s="615"/>
      <c r="AA1520" s="615"/>
      <c r="AB1520" s="615"/>
      <c r="AC1520" s="615"/>
      <c r="AF1520" s="615"/>
      <c r="AG1520" s="615"/>
      <c r="AH1520" s="615"/>
      <c r="AI1520" s="615"/>
    </row>
    <row r="1521" spans="1:35" s="616" customFormat="1">
      <c r="A1521" s="615"/>
      <c r="D1521" s="615"/>
      <c r="E1521" s="615"/>
      <c r="F1521" s="615"/>
      <c r="G1521" s="615"/>
      <c r="H1521" s="615"/>
      <c r="I1521" s="615"/>
      <c r="J1521" s="615"/>
      <c r="K1521" s="615"/>
      <c r="L1521" s="615"/>
      <c r="M1521" s="615"/>
      <c r="N1521" s="615"/>
      <c r="O1521" s="615"/>
      <c r="R1521" s="615"/>
      <c r="S1521" s="615"/>
      <c r="T1521" s="615"/>
      <c r="U1521" s="615"/>
      <c r="V1521" s="615"/>
      <c r="Y1521" s="615"/>
      <c r="Z1521" s="615"/>
      <c r="AA1521" s="615"/>
      <c r="AB1521" s="615"/>
      <c r="AC1521" s="615"/>
      <c r="AF1521" s="615"/>
      <c r="AG1521" s="615"/>
      <c r="AH1521" s="615"/>
      <c r="AI1521" s="615"/>
    </row>
    <row r="1522" spans="1:35" s="616" customFormat="1">
      <c r="A1522" s="615"/>
      <c r="D1522" s="615"/>
      <c r="E1522" s="615"/>
      <c r="F1522" s="615"/>
      <c r="G1522" s="615"/>
      <c r="H1522" s="615"/>
      <c r="I1522" s="615"/>
      <c r="J1522" s="615"/>
      <c r="K1522" s="615"/>
      <c r="L1522" s="615"/>
      <c r="M1522" s="615"/>
      <c r="N1522" s="615"/>
      <c r="O1522" s="615"/>
      <c r="R1522" s="615"/>
      <c r="S1522" s="615"/>
      <c r="T1522" s="615"/>
      <c r="U1522" s="615"/>
      <c r="V1522" s="615"/>
      <c r="Y1522" s="615"/>
      <c r="Z1522" s="615"/>
      <c r="AA1522" s="615"/>
      <c r="AB1522" s="615"/>
      <c r="AC1522" s="615"/>
      <c r="AF1522" s="615"/>
      <c r="AG1522" s="615"/>
      <c r="AH1522" s="615"/>
      <c r="AI1522" s="615"/>
    </row>
    <row r="1523" spans="1:35" s="616" customFormat="1">
      <c r="A1523" s="615"/>
      <c r="D1523" s="615"/>
      <c r="E1523" s="615"/>
      <c r="F1523" s="615"/>
      <c r="G1523" s="615"/>
      <c r="H1523" s="615"/>
      <c r="I1523" s="615"/>
      <c r="J1523" s="615"/>
      <c r="K1523" s="615"/>
      <c r="L1523" s="615"/>
      <c r="M1523" s="615"/>
      <c r="N1523" s="615"/>
      <c r="O1523" s="615"/>
      <c r="R1523" s="615"/>
      <c r="S1523" s="615"/>
      <c r="T1523" s="615"/>
      <c r="U1523" s="615"/>
      <c r="V1523" s="615"/>
      <c r="Y1523" s="615"/>
      <c r="Z1523" s="615"/>
      <c r="AA1523" s="615"/>
      <c r="AB1523" s="615"/>
      <c r="AC1523" s="615"/>
      <c r="AF1523" s="615"/>
      <c r="AG1523" s="615"/>
      <c r="AH1523" s="615"/>
      <c r="AI1523" s="615"/>
    </row>
    <row r="1524" spans="1:35" s="616" customFormat="1">
      <c r="A1524" s="615"/>
      <c r="D1524" s="615"/>
      <c r="E1524" s="615"/>
      <c r="F1524" s="615"/>
      <c r="G1524" s="615"/>
      <c r="H1524" s="615"/>
      <c r="I1524" s="615"/>
      <c r="J1524" s="615"/>
      <c r="K1524" s="615"/>
      <c r="L1524" s="615"/>
      <c r="M1524" s="615"/>
      <c r="N1524" s="615"/>
      <c r="O1524" s="615"/>
      <c r="R1524" s="615"/>
      <c r="S1524" s="615"/>
      <c r="T1524" s="615"/>
      <c r="U1524" s="615"/>
      <c r="V1524" s="615"/>
      <c r="Y1524" s="615"/>
      <c r="Z1524" s="615"/>
      <c r="AA1524" s="615"/>
      <c r="AB1524" s="615"/>
      <c r="AC1524" s="615"/>
      <c r="AF1524" s="615"/>
      <c r="AG1524" s="615"/>
      <c r="AH1524" s="615"/>
      <c r="AI1524" s="615"/>
    </row>
    <row r="1525" spans="1:35" s="616" customFormat="1">
      <c r="A1525" s="615"/>
      <c r="D1525" s="615"/>
      <c r="E1525" s="615"/>
      <c r="F1525" s="615"/>
      <c r="G1525" s="615"/>
      <c r="H1525" s="615"/>
      <c r="I1525" s="615"/>
      <c r="J1525" s="615"/>
      <c r="K1525" s="615"/>
      <c r="L1525" s="615"/>
      <c r="M1525" s="615"/>
      <c r="N1525" s="615"/>
      <c r="O1525" s="615"/>
      <c r="R1525" s="615"/>
      <c r="S1525" s="615"/>
      <c r="T1525" s="615"/>
      <c r="U1525" s="615"/>
      <c r="V1525" s="615"/>
      <c r="Y1525" s="615"/>
      <c r="Z1525" s="615"/>
      <c r="AA1525" s="615"/>
      <c r="AB1525" s="615"/>
      <c r="AC1525" s="615"/>
      <c r="AF1525" s="615"/>
      <c r="AG1525" s="615"/>
      <c r="AH1525" s="615"/>
      <c r="AI1525" s="615"/>
    </row>
    <row r="1526" spans="1:35" s="616" customFormat="1">
      <c r="A1526" s="615"/>
      <c r="D1526" s="615"/>
      <c r="E1526" s="615"/>
      <c r="F1526" s="615"/>
      <c r="G1526" s="615"/>
      <c r="H1526" s="615"/>
      <c r="I1526" s="615"/>
      <c r="J1526" s="615"/>
      <c r="K1526" s="615"/>
      <c r="L1526" s="615"/>
      <c r="M1526" s="615"/>
      <c r="N1526" s="615"/>
      <c r="O1526" s="615"/>
      <c r="R1526" s="615"/>
      <c r="S1526" s="615"/>
      <c r="T1526" s="615"/>
      <c r="U1526" s="615"/>
      <c r="V1526" s="615"/>
      <c r="Y1526" s="615"/>
      <c r="Z1526" s="615"/>
      <c r="AA1526" s="615"/>
      <c r="AB1526" s="615"/>
      <c r="AC1526" s="615"/>
      <c r="AF1526" s="615"/>
      <c r="AG1526" s="615"/>
      <c r="AH1526" s="615"/>
      <c r="AI1526" s="615"/>
    </row>
    <row r="1527" spans="1:35" s="616" customFormat="1">
      <c r="A1527" s="615"/>
      <c r="D1527" s="615"/>
      <c r="E1527" s="615"/>
      <c r="F1527" s="615"/>
      <c r="G1527" s="615"/>
      <c r="H1527" s="615"/>
      <c r="I1527" s="615"/>
      <c r="J1527" s="615"/>
      <c r="K1527" s="615"/>
      <c r="L1527" s="615"/>
      <c r="M1527" s="615"/>
      <c r="N1527" s="615"/>
      <c r="O1527" s="615"/>
      <c r="R1527" s="615"/>
      <c r="S1527" s="615"/>
      <c r="T1527" s="615"/>
      <c r="U1527" s="615"/>
      <c r="V1527" s="615"/>
      <c r="Y1527" s="615"/>
      <c r="Z1527" s="615"/>
      <c r="AA1527" s="615"/>
      <c r="AB1527" s="615"/>
      <c r="AC1527" s="615"/>
      <c r="AF1527" s="615"/>
      <c r="AG1527" s="615"/>
      <c r="AH1527" s="615"/>
      <c r="AI1527" s="615"/>
    </row>
    <row r="1528" spans="1:35" s="616" customFormat="1">
      <c r="A1528" s="615"/>
      <c r="D1528" s="615"/>
      <c r="E1528" s="615"/>
      <c r="F1528" s="615"/>
      <c r="G1528" s="615"/>
      <c r="H1528" s="615"/>
      <c r="I1528" s="615"/>
      <c r="J1528" s="615"/>
      <c r="K1528" s="615"/>
      <c r="L1528" s="615"/>
      <c r="M1528" s="615"/>
      <c r="N1528" s="615"/>
      <c r="O1528" s="615"/>
      <c r="R1528" s="615"/>
      <c r="S1528" s="615"/>
      <c r="T1528" s="615"/>
      <c r="U1528" s="615"/>
      <c r="V1528" s="615"/>
      <c r="Y1528" s="615"/>
      <c r="Z1528" s="615"/>
      <c r="AA1528" s="615"/>
      <c r="AB1528" s="615"/>
      <c r="AC1528" s="615"/>
      <c r="AF1528" s="615"/>
      <c r="AG1528" s="615"/>
      <c r="AH1528" s="615"/>
      <c r="AI1528" s="615"/>
    </row>
    <row r="1529" spans="1:35" s="616" customFormat="1">
      <c r="A1529" s="615"/>
      <c r="D1529" s="615"/>
      <c r="E1529" s="615"/>
      <c r="F1529" s="615"/>
      <c r="G1529" s="615"/>
      <c r="H1529" s="615"/>
      <c r="I1529" s="615"/>
      <c r="J1529" s="615"/>
      <c r="K1529" s="615"/>
      <c r="L1529" s="615"/>
      <c r="M1529" s="615"/>
      <c r="N1529" s="615"/>
      <c r="O1529" s="615"/>
      <c r="R1529" s="615"/>
      <c r="S1529" s="615"/>
      <c r="T1529" s="615"/>
      <c r="U1529" s="615"/>
      <c r="V1529" s="615"/>
      <c r="Y1529" s="615"/>
      <c r="Z1529" s="615"/>
      <c r="AA1529" s="615"/>
      <c r="AB1529" s="615"/>
      <c r="AC1529" s="615"/>
      <c r="AF1529" s="615"/>
      <c r="AG1529" s="615"/>
      <c r="AH1529" s="615"/>
      <c r="AI1529" s="615"/>
    </row>
    <row r="1530" spans="1:35" s="616" customFormat="1">
      <c r="A1530" s="615"/>
      <c r="D1530" s="615"/>
      <c r="E1530" s="615"/>
      <c r="F1530" s="615"/>
      <c r="G1530" s="615"/>
      <c r="H1530" s="615"/>
      <c r="I1530" s="615"/>
      <c r="J1530" s="615"/>
      <c r="K1530" s="615"/>
      <c r="L1530" s="615"/>
      <c r="M1530" s="615"/>
      <c r="N1530" s="615"/>
      <c r="O1530" s="615"/>
      <c r="R1530" s="615"/>
      <c r="S1530" s="615"/>
      <c r="T1530" s="615"/>
      <c r="U1530" s="615"/>
      <c r="V1530" s="615"/>
      <c r="Y1530" s="615"/>
      <c r="Z1530" s="615"/>
      <c r="AA1530" s="615"/>
      <c r="AB1530" s="615"/>
      <c r="AC1530" s="615"/>
      <c r="AF1530" s="615"/>
      <c r="AG1530" s="615"/>
      <c r="AH1530" s="615"/>
      <c r="AI1530" s="615"/>
    </row>
    <row r="1531" spans="1:35" s="616" customFormat="1">
      <c r="A1531" s="615"/>
      <c r="D1531" s="615"/>
      <c r="E1531" s="615"/>
      <c r="F1531" s="615"/>
      <c r="G1531" s="615"/>
      <c r="H1531" s="615"/>
      <c r="I1531" s="615"/>
      <c r="J1531" s="615"/>
      <c r="K1531" s="615"/>
      <c r="L1531" s="615"/>
      <c r="M1531" s="615"/>
      <c r="N1531" s="615"/>
      <c r="O1531" s="615"/>
      <c r="R1531" s="615"/>
      <c r="S1531" s="615"/>
      <c r="T1531" s="615"/>
      <c r="U1531" s="615"/>
      <c r="V1531" s="615"/>
      <c r="Y1531" s="615"/>
      <c r="Z1531" s="615"/>
      <c r="AA1531" s="615"/>
      <c r="AB1531" s="615"/>
      <c r="AC1531" s="615"/>
      <c r="AF1531" s="615"/>
      <c r="AG1531" s="615"/>
      <c r="AH1531" s="615"/>
      <c r="AI1531" s="615"/>
    </row>
    <row r="1532" spans="1:35" s="616" customFormat="1">
      <c r="A1532" s="615"/>
      <c r="D1532" s="615"/>
      <c r="E1532" s="615"/>
      <c r="F1532" s="615"/>
      <c r="G1532" s="615"/>
      <c r="H1532" s="615"/>
      <c r="I1532" s="615"/>
      <c r="J1532" s="615"/>
      <c r="K1532" s="615"/>
      <c r="L1532" s="615"/>
      <c r="M1532" s="615"/>
      <c r="N1532" s="615"/>
      <c r="O1532" s="615"/>
      <c r="R1532" s="615"/>
      <c r="S1532" s="615"/>
      <c r="T1532" s="615"/>
      <c r="U1532" s="615"/>
      <c r="V1532" s="615"/>
      <c r="Y1532" s="615"/>
      <c r="Z1532" s="615"/>
      <c r="AA1532" s="615"/>
      <c r="AB1532" s="615"/>
      <c r="AC1532" s="615"/>
      <c r="AF1532" s="615"/>
      <c r="AG1532" s="615"/>
      <c r="AH1532" s="615"/>
      <c r="AI1532" s="615"/>
    </row>
    <row r="1533" spans="1:35" s="616" customFormat="1">
      <c r="A1533" s="615"/>
      <c r="D1533" s="615"/>
      <c r="E1533" s="615"/>
      <c r="F1533" s="615"/>
      <c r="G1533" s="615"/>
      <c r="H1533" s="615"/>
      <c r="I1533" s="615"/>
      <c r="J1533" s="615"/>
      <c r="K1533" s="615"/>
      <c r="L1533" s="615"/>
      <c r="M1533" s="615"/>
      <c r="N1533" s="615"/>
      <c r="O1533" s="615"/>
      <c r="R1533" s="615"/>
      <c r="S1533" s="615"/>
      <c r="T1533" s="615"/>
      <c r="U1533" s="615"/>
      <c r="V1533" s="615"/>
      <c r="Y1533" s="615"/>
      <c r="Z1533" s="615"/>
      <c r="AA1533" s="615"/>
      <c r="AB1533" s="615"/>
      <c r="AC1533" s="615"/>
      <c r="AF1533" s="615"/>
      <c r="AG1533" s="615"/>
      <c r="AH1533" s="615"/>
      <c r="AI1533" s="615"/>
    </row>
    <row r="1534" spans="1:35" s="616" customFormat="1">
      <c r="A1534" s="615"/>
      <c r="D1534" s="615"/>
      <c r="E1534" s="615"/>
      <c r="F1534" s="615"/>
      <c r="G1534" s="615"/>
      <c r="H1534" s="615"/>
      <c r="I1534" s="615"/>
      <c r="J1534" s="615"/>
      <c r="K1534" s="615"/>
      <c r="L1534" s="615"/>
      <c r="M1534" s="615"/>
      <c r="N1534" s="615"/>
      <c r="O1534" s="615"/>
      <c r="R1534" s="615"/>
      <c r="S1534" s="615"/>
      <c r="T1534" s="615"/>
      <c r="U1534" s="615"/>
      <c r="V1534" s="615"/>
      <c r="Y1534" s="615"/>
      <c r="Z1534" s="615"/>
      <c r="AA1534" s="615"/>
      <c r="AB1534" s="615"/>
      <c r="AC1534" s="615"/>
      <c r="AF1534" s="615"/>
      <c r="AG1534" s="615"/>
      <c r="AH1534" s="615"/>
      <c r="AI1534" s="615"/>
    </row>
    <row r="1535" spans="1:35" s="616" customFormat="1">
      <c r="A1535" s="615"/>
      <c r="D1535" s="615"/>
      <c r="E1535" s="615"/>
      <c r="F1535" s="615"/>
      <c r="G1535" s="615"/>
      <c r="H1535" s="615"/>
      <c r="I1535" s="615"/>
      <c r="J1535" s="615"/>
      <c r="K1535" s="615"/>
      <c r="L1535" s="615"/>
      <c r="M1535" s="615"/>
      <c r="N1535" s="615"/>
      <c r="O1535" s="615"/>
      <c r="R1535" s="615"/>
      <c r="S1535" s="615"/>
      <c r="T1535" s="615"/>
      <c r="U1535" s="615"/>
      <c r="V1535" s="615"/>
      <c r="Y1535" s="615"/>
      <c r="Z1535" s="615"/>
      <c r="AA1535" s="615"/>
      <c r="AB1535" s="615"/>
      <c r="AC1535" s="615"/>
      <c r="AF1535" s="615"/>
      <c r="AG1535" s="615"/>
      <c r="AH1535" s="615"/>
      <c r="AI1535" s="615"/>
    </row>
    <row r="1536" spans="1:35" s="616" customFormat="1">
      <c r="A1536" s="615"/>
      <c r="D1536" s="615"/>
      <c r="E1536" s="615"/>
      <c r="F1536" s="615"/>
      <c r="G1536" s="615"/>
      <c r="H1536" s="615"/>
      <c r="I1536" s="615"/>
      <c r="J1536" s="615"/>
      <c r="K1536" s="615"/>
      <c r="L1536" s="615"/>
      <c r="M1536" s="615"/>
      <c r="N1536" s="615"/>
      <c r="O1536" s="615"/>
      <c r="R1536" s="615"/>
      <c r="S1536" s="615"/>
      <c r="T1536" s="615"/>
      <c r="U1536" s="615"/>
      <c r="V1536" s="615"/>
      <c r="Y1536" s="615"/>
      <c r="Z1536" s="615"/>
      <c r="AA1536" s="615"/>
      <c r="AB1536" s="615"/>
      <c r="AC1536" s="615"/>
      <c r="AF1536" s="615"/>
      <c r="AG1536" s="615"/>
      <c r="AH1536" s="615"/>
      <c r="AI1536" s="615"/>
    </row>
    <row r="1537" spans="1:35" s="616" customFormat="1">
      <c r="A1537" s="615"/>
      <c r="D1537" s="615"/>
      <c r="E1537" s="615"/>
      <c r="F1537" s="615"/>
      <c r="G1537" s="615"/>
      <c r="H1537" s="615"/>
      <c r="I1537" s="615"/>
      <c r="J1537" s="615"/>
      <c r="K1537" s="615"/>
      <c r="L1537" s="615"/>
      <c r="M1537" s="615"/>
      <c r="N1537" s="615"/>
      <c r="O1537" s="615"/>
      <c r="R1537" s="615"/>
      <c r="S1537" s="615"/>
      <c r="T1537" s="615"/>
      <c r="U1537" s="615"/>
      <c r="V1537" s="615"/>
      <c r="Y1537" s="615"/>
      <c r="Z1537" s="615"/>
      <c r="AA1537" s="615"/>
      <c r="AB1537" s="615"/>
      <c r="AC1537" s="615"/>
      <c r="AF1537" s="615"/>
      <c r="AG1537" s="615"/>
      <c r="AH1537" s="615"/>
      <c r="AI1537" s="615"/>
    </row>
    <row r="1538" spans="1:35" s="616" customFormat="1">
      <c r="A1538" s="615"/>
      <c r="D1538" s="615"/>
      <c r="E1538" s="615"/>
      <c r="F1538" s="615"/>
      <c r="G1538" s="615"/>
      <c r="H1538" s="615"/>
      <c r="I1538" s="615"/>
      <c r="J1538" s="615"/>
      <c r="K1538" s="615"/>
      <c r="L1538" s="615"/>
      <c r="M1538" s="615"/>
      <c r="N1538" s="615"/>
      <c r="O1538" s="615"/>
      <c r="R1538" s="615"/>
      <c r="S1538" s="615"/>
      <c r="T1538" s="615"/>
      <c r="U1538" s="615"/>
      <c r="V1538" s="615"/>
      <c r="Y1538" s="615"/>
      <c r="Z1538" s="615"/>
      <c r="AA1538" s="615"/>
      <c r="AB1538" s="615"/>
      <c r="AC1538" s="615"/>
      <c r="AF1538" s="615"/>
      <c r="AG1538" s="615"/>
      <c r="AH1538" s="615"/>
      <c r="AI1538" s="615"/>
    </row>
    <row r="1539" spans="1:35" s="616" customFormat="1">
      <c r="A1539" s="615"/>
      <c r="D1539" s="615"/>
      <c r="E1539" s="615"/>
      <c r="F1539" s="615"/>
      <c r="G1539" s="615"/>
      <c r="H1539" s="615"/>
      <c r="I1539" s="615"/>
      <c r="J1539" s="615"/>
      <c r="K1539" s="615"/>
      <c r="L1539" s="615"/>
      <c r="M1539" s="615"/>
      <c r="N1539" s="615"/>
      <c r="O1539" s="615"/>
      <c r="R1539" s="615"/>
      <c r="S1539" s="615"/>
      <c r="T1539" s="615"/>
      <c r="U1539" s="615"/>
      <c r="V1539" s="615"/>
      <c r="Y1539" s="615"/>
      <c r="Z1539" s="615"/>
      <c r="AA1539" s="615"/>
      <c r="AB1539" s="615"/>
      <c r="AC1539" s="615"/>
      <c r="AF1539" s="615"/>
      <c r="AG1539" s="615"/>
      <c r="AH1539" s="615"/>
      <c r="AI1539" s="615"/>
    </row>
    <row r="1540" spans="1:35" s="616" customFormat="1">
      <c r="A1540" s="615"/>
      <c r="D1540" s="615"/>
      <c r="E1540" s="615"/>
      <c r="F1540" s="615"/>
      <c r="G1540" s="615"/>
      <c r="H1540" s="615"/>
      <c r="I1540" s="615"/>
      <c r="J1540" s="615"/>
      <c r="K1540" s="615"/>
      <c r="L1540" s="615"/>
      <c r="M1540" s="615"/>
      <c r="N1540" s="615"/>
      <c r="O1540" s="615"/>
      <c r="R1540" s="615"/>
      <c r="S1540" s="615"/>
      <c r="T1540" s="615"/>
      <c r="U1540" s="615"/>
      <c r="V1540" s="615"/>
      <c r="Y1540" s="615"/>
      <c r="Z1540" s="615"/>
      <c r="AA1540" s="615"/>
      <c r="AB1540" s="615"/>
      <c r="AC1540" s="615"/>
      <c r="AF1540" s="615"/>
      <c r="AG1540" s="615"/>
      <c r="AH1540" s="615"/>
      <c r="AI1540" s="615"/>
    </row>
    <row r="1541" spans="1:35" s="616" customFormat="1">
      <c r="A1541" s="615"/>
      <c r="D1541" s="615"/>
      <c r="E1541" s="615"/>
      <c r="F1541" s="615"/>
      <c r="G1541" s="615"/>
      <c r="H1541" s="615"/>
      <c r="I1541" s="615"/>
      <c r="J1541" s="615"/>
      <c r="K1541" s="615"/>
      <c r="L1541" s="615"/>
      <c r="M1541" s="615"/>
      <c r="N1541" s="615"/>
      <c r="O1541" s="615"/>
      <c r="R1541" s="615"/>
      <c r="S1541" s="615"/>
      <c r="T1541" s="615"/>
      <c r="U1541" s="615"/>
      <c r="V1541" s="615"/>
      <c r="Y1541" s="615"/>
      <c r="Z1541" s="615"/>
      <c r="AA1541" s="615"/>
      <c r="AB1541" s="615"/>
      <c r="AC1541" s="615"/>
      <c r="AF1541" s="615"/>
      <c r="AG1541" s="615"/>
      <c r="AH1541" s="615"/>
      <c r="AI1541" s="615"/>
    </row>
    <row r="1542" spans="1:35" s="616" customFormat="1">
      <c r="A1542" s="615"/>
      <c r="D1542" s="615"/>
      <c r="E1542" s="615"/>
      <c r="F1542" s="615"/>
      <c r="G1542" s="615"/>
      <c r="H1542" s="615"/>
      <c r="I1542" s="615"/>
      <c r="J1542" s="615"/>
      <c r="K1542" s="615"/>
      <c r="L1542" s="615"/>
      <c r="M1542" s="615"/>
      <c r="N1542" s="615"/>
      <c r="O1542" s="615"/>
      <c r="R1542" s="615"/>
      <c r="S1542" s="615"/>
      <c r="T1542" s="615"/>
      <c r="U1542" s="615"/>
      <c r="V1542" s="615"/>
      <c r="Y1542" s="615"/>
      <c r="Z1542" s="615"/>
      <c r="AA1542" s="615"/>
      <c r="AB1542" s="615"/>
      <c r="AC1542" s="615"/>
      <c r="AF1542" s="615"/>
      <c r="AG1542" s="615"/>
      <c r="AH1542" s="615"/>
      <c r="AI1542" s="615"/>
    </row>
    <row r="1543" spans="1:35" s="616" customFormat="1">
      <c r="A1543" s="615"/>
      <c r="D1543" s="615"/>
      <c r="E1543" s="615"/>
      <c r="F1543" s="615"/>
      <c r="G1543" s="615"/>
      <c r="H1543" s="615"/>
      <c r="I1543" s="615"/>
      <c r="J1543" s="615"/>
      <c r="K1543" s="615"/>
      <c r="L1543" s="615"/>
      <c r="M1543" s="615"/>
      <c r="N1543" s="615"/>
      <c r="O1543" s="615"/>
      <c r="R1543" s="615"/>
      <c r="S1543" s="615"/>
      <c r="T1543" s="615"/>
      <c r="U1543" s="615"/>
      <c r="V1543" s="615"/>
      <c r="Y1543" s="615"/>
      <c r="Z1543" s="615"/>
      <c r="AA1543" s="615"/>
      <c r="AB1543" s="615"/>
      <c r="AC1543" s="615"/>
      <c r="AF1543" s="615"/>
      <c r="AG1543" s="615"/>
      <c r="AH1543" s="615"/>
      <c r="AI1543" s="615"/>
    </row>
    <row r="1544" spans="1:35" s="616" customFormat="1">
      <c r="A1544" s="615"/>
      <c r="D1544" s="615"/>
      <c r="E1544" s="615"/>
      <c r="F1544" s="615"/>
      <c r="G1544" s="615"/>
      <c r="H1544" s="615"/>
      <c r="I1544" s="615"/>
      <c r="J1544" s="615"/>
      <c r="K1544" s="615"/>
      <c r="L1544" s="615"/>
      <c r="M1544" s="615"/>
      <c r="N1544" s="615"/>
      <c r="O1544" s="615"/>
      <c r="R1544" s="615"/>
      <c r="S1544" s="615"/>
      <c r="T1544" s="615"/>
      <c r="U1544" s="615"/>
      <c r="V1544" s="615"/>
      <c r="Y1544" s="615"/>
      <c r="Z1544" s="615"/>
      <c r="AA1544" s="615"/>
      <c r="AB1544" s="615"/>
      <c r="AC1544" s="615"/>
      <c r="AF1544" s="615"/>
      <c r="AG1544" s="615"/>
      <c r="AH1544" s="615"/>
      <c r="AI1544" s="615"/>
    </row>
    <row r="1545" spans="1:35" s="616" customFormat="1">
      <c r="A1545" s="615"/>
      <c r="D1545" s="615"/>
      <c r="E1545" s="615"/>
      <c r="F1545" s="615"/>
      <c r="G1545" s="615"/>
      <c r="H1545" s="615"/>
      <c r="I1545" s="615"/>
      <c r="J1545" s="615"/>
      <c r="K1545" s="615"/>
      <c r="L1545" s="615"/>
      <c r="M1545" s="615"/>
      <c r="N1545" s="615"/>
      <c r="O1545" s="615"/>
      <c r="R1545" s="615"/>
      <c r="S1545" s="615"/>
      <c r="T1545" s="615"/>
      <c r="U1545" s="615"/>
      <c r="V1545" s="615"/>
      <c r="Y1545" s="615"/>
      <c r="Z1545" s="615"/>
      <c r="AA1545" s="615"/>
      <c r="AB1545" s="615"/>
      <c r="AC1545" s="615"/>
      <c r="AF1545" s="615"/>
      <c r="AG1545" s="615"/>
      <c r="AH1545" s="615"/>
      <c r="AI1545" s="615"/>
    </row>
    <row r="1546" spans="1:35" s="616" customFormat="1">
      <c r="A1546" s="615"/>
      <c r="D1546" s="615"/>
      <c r="E1546" s="615"/>
      <c r="F1546" s="615"/>
      <c r="G1546" s="615"/>
      <c r="H1546" s="615"/>
      <c r="I1546" s="615"/>
      <c r="J1546" s="615"/>
      <c r="K1546" s="615"/>
      <c r="L1546" s="615"/>
      <c r="M1546" s="615"/>
      <c r="N1546" s="615"/>
      <c r="O1546" s="615"/>
      <c r="R1546" s="615"/>
      <c r="S1546" s="615"/>
      <c r="T1546" s="615"/>
      <c r="U1546" s="615"/>
      <c r="V1546" s="615"/>
      <c r="Y1546" s="615"/>
      <c r="Z1546" s="615"/>
      <c r="AA1546" s="615"/>
      <c r="AB1546" s="615"/>
      <c r="AC1546" s="615"/>
      <c r="AF1546" s="615"/>
      <c r="AG1546" s="615"/>
      <c r="AH1546" s="615"/>
      <c r="AI1546" s="615"/>
    </row>
    <row r="1547" spans="1:35" s="616" customFormat="1">
      <c r="A1547" s="615"/>
      <c r="D1547" s="615"/>
      <c r="E1547" s="615"/>
      <c r="F1547" s="615"/>
      <c r="G1547" s="615"/>
      <c r="H1547" s="615"/>
      <c r="I1547" s="615"/>
      <c r="J1547" s="615"/>
      <c r="K1547" s="615"/>
      <c r="L1547" s="615"/>
      <c r="M1547" s="615"/>
      <c r="N1547" s="615"/>
      <c r="O1547" s="615"/>
      <c r="R1547" s="615"/>
      <c r="S1547" s="615"/>
      <c r="T1547" s="615"/>
      <c r="U1547" s="615"/>
      <c r="V1547" s="615"/>
      <c r="Y1547" s="615"/>
      <c r="Z1547" s="615"/>
      <c r="AA1547" s="615"/>
      <c r="AB1547" s="615"/>
      <c r="AC1547" s="615"/>
      <c r="AF1547" s="615"/>
      <c r="AG1547" s="615"/>
      <c r="AH1547" s="615"/>
      <c r="AI1547" s="615"/>
    </row>
    <row r="1548" spans="1:35" s="616" customFormat="1">
      <c r="A1548" s="615"/>
      <c r="D1548" s="615"/>
      <c r="E1548" s="615"/>
      <c r="F1548" s="615"/>
      <c r="G1548" s="615"/>
      <c r="H1548" s="615"/>
      <c r="I1548" s="615"/>
      <c r="J1548" s="615"/>
      <c r="K1548" s="615"/>
      <c r="L1548" s="615"/>
      <c r="M1548" s="615"/>
      <c r="N1548" s="615"/>
      <c r="O1548" s="615"/>
      <c r="R1548" s="615"/>
      <c r="S1548" s="615"/>
      <c r="T1548" s="615"/>
      <c r="U1548" s="615"/>
      <c r="V1548" s="615"/>
      <c r="Y1548" s="615"/>
      <c r="Z1548" s="615"/>
      <c r="AA1548" s="615"/>
      <c r="AB1548" s="615"/>
      <c r="AC1548" s="615"/>
      <c r="AF1548" s="615"/>
      <c r="AG1548" s="615"/>
      <c r="AH1548" s="615"/>
      <c r="AI1548" s="615"/>
    </row>
    <row r="1549" spans="1:35" s="616" customFormat="1">
      <c r="A1549" s="615"/>
      <c r="D1549" s="615"/>
      <c r="E1549" s="615"/>
      <c r="F1549" s="615"/>
      <c r="G1549" s="615"/>
      <c r="H1549" s="615"/>
      <c r="I1549" s="615"/>
      <c r="J1549" s="615"/>
      <c r="K1549" s="615"/>
      <c r="L1549" s="615"/>
      <c r="M1549" s="615"/>
      <c r="N1549" s="615"/>
      <c r="O1549" s="615"/>
      <c r="R1549" s="615"/>
      <c r="S1549" s="615"/>
      <c r="T1549" s="615"/>
      <c r="U1549" s="615"/>
      <c r="V1549" s="615"/>
      <c r="Y1549" s="615"/>
      <c r="Z1549" s="615"/>
      <c r="AA1549" s="615"/>
      <c r="AB1549" s="615"/>
      <c r="AC1549" s="615"/>
      <c r="AF1549" s="615"/>
      <c r="AG1549" s="615"/>
      <c r="AH1549" s="615"/>
      <c r="AI1549" s="615"/>
    </row>
    <row r="1550" spans="1:35" s="616" customFormat="1">
      <c r="A1550" s="615"/>
      <c r="D1550" s="615"/>
      <c r="E1550" s="615"/>
      <c r="F1550" s="615"/>
      <c r="G1550" s="615"/>
      <c r="H1550" s="615"/>
      <c r="I1550" s="615"/>
      <c r="J1550" s="615"/>
      <c r="K1550" s="615"/>
      <c r="L1550" s="615"/>
      <c r="M1550" s="615"/>
      <c r="N1550" s="615"/>
      <c r="O1550" s="615"/>
      <c r="R1550" s="615"/>
      <c r="S1550" s="615"/>
      <c r="T1550" s="615"/>
      <c r="U1550" s="615"/>
      <c r="V1550" s="615"/>
      <c r="Y1550" s="615"/>
      <c r="Z1550" s="615"/>
      <c r="AA1550" s="615"/>
      <c r="AB1550" s="615"/>
      <c r="AC1550" s="615"/>
      <c r="AF1550" s="615"/>
      <c r="AG1550" s="615"/>
      <c r="AH1550" s="615"/>
      <c r="AI1550" s="615"/>
    </row>
    <row r="1551" spans="1:35" s="616" customFormat="1">
      <c r="A1551" s="615"/>
      <c r="D1551" s="615"/>
      <c r="E1551" s="615"/>
      <c r="F1551" s="615"/>
      <c r="G1551" s="615"/>
      <c r="H1551" s="615"/>
      <c r="I1551" s="615"/>
      <c r="J1551" s="615"/>
      <c r="K1551" s="615"/>
      <c r="L1551" s="615"/>
      <c r="M1551" s="615"/>
      <c r="N1551" s="615"/>
      <c r="O1551" s="615"/>
      <c r="R1551" s="615"/>
      <c r="S1551" s="615"/>
      <c r="T1551" s="615"/>
      <c r="U1551" s="615"/>
      <c r="V1551" s="615"/>
      <c r="Y1551" s="615"/>
      <c r="Z1551" s="615"/>
      <c r="AA1551" s="615"/>
      <c r="AB1551" s="615"/>
      <c r="AC1551" s="615"/>
      <c r="AF1551" s="615"/>
      <c r="AG1551" s="615"/>
      <c r="AH1551" s="615"/>
      <c r="AI1551" s="615"/>
    </row>
    <row r="1552" spans="1:35" s="616" customFormat="1">
      <c r="A1552" s="615"/>
      <c r="D1552" s="615"/>
      <c r="E1552" s="615"/>
      <c r="F1552" s="615"/>
      <c r="G1552" s="615"/>
      <c r="H1552" s="615"/>
      <c r="I1552" s="615"/>
      <c r="J1552" s="615"/>
      <c r="K1552" s="615"/>
      <c r="L1552" s="615"/>
      <c r="M1552" s="615"/>
      <c r="N1552" s="615"/>
      <c r="O1552" s="615"/>
      <c r="R1552" s="615"/>
      <c r="S1552" s="615"/>
      <c r="T1552" s="615"/>
      <c r="U1552" s="615"/>
      <c r="V1552" s="615"/>
      <c r="Y1552" s="615"/>
      <c r="Z1552" s="615"/>
      <c r="AA1552" s="615"/>
      <c r="AB1552" s="615"/>
      <c r="AC1552" s="615"/>
      <c r="AF1552" s="615"/>
      <c r="AG1552" s="615"/>
      <c r="AH1552" s="615"/>
      <c r="AI1552" s="615"/>
    </row>
    <row r="1553" spans="1:35" s="616" customFormat="1">
      <c r="A1553" s="615"/>
      <c r="D1553" s="615"/>
      <c r="E1553" s="615"/>
      <c r="F1553" s="615"/>
      <c r="G1553" s="615"/>
      <c r="H1553" s="615"/>
      <c r="I1553" s="615"/>
      <c r="J1553" s="615"/>
      <c r="K1553" s="615"/>
      <c r="L1553" s="615"/>
      <c r="M1553" s="615"/>
      <c r="N1553" s="615"/>
      <c r="O1553" s="615"/>
      <c r="R1553" s="615"/>
      <c r="S1553" s="615"/>
      <c r="T1553" s="615"/>
      <c r="U1553" s="615"/>
      <c r="V1553" s="615"/>
      <c r="Y1553" s="615"/>
      <c r="Z1553" s="615"/>
      <c r="AA1553" s="615"/>
      <c r="AB1553" s="615"/>
      <c r="AC1553" s="615"/>
      <c r="AF1553" s="615"/>
      <c r="AG1553" s="615"/>
      <c r="AH1553" s="615"/>
      <c r="AI1553" s="615"/>
    </row>
    <row r="1554" spans="1:35" s="616" customFormat="1">
      <c r="A1554" s="615"/>
      <c r="D1554" s="615"/>
      <c r="E1554" s="615"/>
      <c r="F1554" s="615"/>
      <c r="G1554" s="615"/>
      <c r="H1554" s="615"/>
      <c r="I1554" s="615"/>
      <c r="J1554" s="615"/>
      <c r="K1554" s="615"/>
      <c r="L1554" s="615"/>
      <c r="M1554" s="615"/>
      <c r="N1554" s="615"/>
      <c r="O1554" s="615"/>
      <c r="R1554" s="615"/>
      <c r="S1554" s="615"/>
      <c r="T1554" s="615"/>
      <c r="U1554" s="615"/>
      <c r="V1554" s="615"/>
      <c r="Y1554" s="615"/>
      <c r="Z1554" s="615"/>
      <c r="AA1554" s="615"/>
      <c r="AB1554" s="615"/>
      <c r="AC1554" s="615"/>
      <c r="AF1554" s="615"/>
      <c r="AG1554" s="615"/>
      <c r="AH1554" s="615"/>
      <c r="AI1554" s="615"/>
    </row>
    <row r="1555" spans="1:35" s="616" customFormat="1">
      <c r="A1555" s="615"/>
      <c r="D1555" s="615"/>
      <c r="E1555" s="615"/>
      <c r="F1555" s="615"/>
      <c r="G1555" s="615"/>
      <c r="H1555" s="615"/>
      <c r="I1555" s="615"/>
      <c r="J1555" s="615"/>
      <c r="K1555" s="615"/>
      <c r="L1555" s="615"/>
      <c r="M1555" s="615"/>
      <c r="N1555" s="615"/>
      <c r="O1555" s="615"/>
      <c r="R1555" s="615"/>
      <c r="S1555" s="615"/>
      <c r="T1555" s="615"/>
      <c r="U1555" s="615"/>
      <c r="V1555" s="615"/>
      <c r="Y1555" s="615"/>
      <c r="Z1555" s="615"/>
      <c r="AA1555" s="615"/>
      <c r="AB1555" s="615"/>
      <c r="AC1555" s="615"/>
      <c r="AF1555" s="615"/>
      <c r="AG1555" s="615"/>
      <c r="AH1555" s="615"/>
      <c r="AI1555" s="615"/>
    </row>
    <row r="1556" spans="1:35" s="616" customFormat="1">
      <c r="A1556" s="615"/>
      <c r="D1556" s="615"/>
      <c r="E1556" s="615"/>
      <c r="F1556" s="615"/>
      <c r="G1556" s="615"/>
      <c r="H1556" s="615"/>
      <c r="I1556" s="615"/>
      <c r="J1556" s="615"/>
      <c r="K1556" s="615"/>
      <c r="L1556" s="615"/>
      <c r="M1556" s="615"/>
      <c r="N1556" s="615"/>
      <c r="O1556" s="615"/>
      <c r="R1556" s="615"/>
      <c r="S1556" s="615"/>
      <c r="T1556" s="615"/>
      <c r="U1556" s="615"/>
      <c r="V1556" s="615"/>
      <c r="Y1556" s="615"/>
      <c r="Z1556" s="615"/>
      <c r="AA1556" s="615"/>
      <c r="AB1556" s="615"/>
      <c r="AC1556" s="615"/>
      <c r="AF1556" s="615"/>
      <c r="AG1556" s="615"/>
      <c r="AH1556" s="615"/>
      <c r="AI1556" s="615"/>
    </row>
    <row r="1557" spans="1:35" s="616" customFormat="1">
      <c r="A1557" s="615"/>
      <c r="D1557" s="615"/>
      <c r="E1557" s="615"/>
      <c r="F1557" s="615"/>
      <c r="G1557" s="615"/>
      <c r="H1557" s="615"/>
      <c r="I1557" s="615"/>
      <c r="J1557" s="615"/>
      <c r="K1557" s="615"/>
      <c r="L1557" s="615"/>
      <c r="M1557" s="615"/>
      <c r="N1557" s="615"/>
      <c r="O1557" s="615"/>
      <c r="R1557" s="615"/>
      <c r="S1557" s="615"/>
      <c r="T1557" s="615"/>
      <c r="U1557" s="615"/>
      <c r="V1557" s="615"/>
      <c r="Y1557" s="615"/>
      <c r="Z1557" s="615"/>
      <c r="AA1557" s="615"/>
      <c r="AB1557" s="615"/>
      <c r="AC1557" s="615"/>
      <c r="AF1557" s="615"/>
      <c r="AG1557" s="615"/>
      <c r="AH1557" s="615"/>
      <c r="AI1557" s="615"/>
    </row>
    <row r="1558" spans="1:35" s="616" customFormat="1">
      <c r="A1558" s="615"/>
      <c r="D1558" s="615"/>
      <c r="E1558" s="615"/>
      <c r="F1558" s="615"/>
      <c r="G1558" s="615"/>
      <c r="H1558" s="615"/>
      <c r="I1558" s="615"/>
      <c r="J1558" s="615"/>
      <c r="K1558" s="615"/>
      <c r="L1558" s="615"/>
      <c r="M1558" s="615"/>
      <c r="N1558" s="615"/>
      <c r="O1558" s="615"/>
      <c r="R1558" s="615"/>
      <c r="S1558" s="615"/>
      <c r="T1558" s="615"/>
      <c r="U1558" s="615"/>
      <c r="V1558" s="615"/>
      <c r="Y1558" s="615"/>
      <c r="Z1558" s="615"/>
      <c r="AA1558" s="615"/>
      <c r="AB1558" s="615"/>
      <c r="AC1558" s="615"/>
      <c r="AF1558" s="615"/>
      <c r="AG1558" s="615"/>
      <c r="AH1558" s="615"/>
      <c r="AI1558" s="615"/>
    </row>
    <row r="1559" spans="1:35" s="616" customFormat="1">
      <c r="A1559" s="615"/>
      <c r="D1559" s="615"/>
      <c r="E1559" s="615"/>
      <c r="F1559" s="615"/>
      <c r="G1559" s="615"/>
      <c r="H1559" s="615"/>
      <c r="I1559" s="615"/>
      <c r="J1559" s="615"/>
      <c r="K1559" s="615"/>
      <c r="L1559" s="615"/>
      <c r="M1559" s="615"/>
      <c r="N1559" s="615"/>
      <c r="O1559" s="615"/>
      <c r="R1559" s="615"/>
      <c r="S1559" s="615"/>
      <c r="T1559" s="615"/>
      <c r="U1559" s="615"/>
      <c r="V1559" s="615"/>
      <c r="Y1559" s="615"/>
      <c r="Z1559" s="615"/>
      <c r="AA1559" s="615"/>
      <c r="AB1559" s="615"/>
      <c r="AC1559" s="615"/>
      <c r="AF1559" s="615"/>
      <c r="AG1559" s="615"/>
      <c r="AH1559" s="615"/>
      <c r="AI1559" s="615"/>
    </row>
    <row r="1560" spans="1:35" s="616" customFormat="1">
      <c r="A1560" s="615"/>
      <c r="D1560" s="615"/>
      <c r="E1560" s="615"/>
      <c r="F1560" s="615"/>
      <c r="G1560" s="615"/>
      <c r="H1560" s="615"/>
      <c r="I1560" s="615"/>
      <c r="J1560" s="615"/>
      <c r="K1560" s="615"/>
      <c r="L1560" s="615"/>
      <c r="M1560" s="615"/>
      <c r="N1560" s="615"/>
      <c r="O1560" s="615"/>
      <c r="R1560" s="615"/>
      <c r="S1560" s="615"/>
      <c r="T1560" s="615"/>
      <c r="U1560" s="615"/>
      <c r="V1560" s="615"/>
      <c r="Y1560" s="615"/>
      <c r="Z1560" s="615"/>
      <c r="AA1560" s="615"/>
      <c r="AB1560" s="615"/>
      <c r="AC1560" s="615"/>
      <c r="AF1560" s="615"/>
      <c r="AG1560" s="615"/>
      <c r="AH1560" s="615"/>
      <c r="AI1560" s="615"/>
    </row>
    <row r="1561" spans="1:35" s="616" customFormat="1">
      <c r="A1561" s="615"/>
      <c r="D1561" s="615"/>
      <c r="E1561" s="615"/>
      <c r="F1561" s="615"/>
      <c r="G1561" s="615"/>
      <c r="H1561" s="615"/>
      <c r="I1561" s="615"/>
      <c r="J1561" s="615"/>
      <c r="K1561" s="615"/>
      <c r="L1561" s="615"/>
      <c r="M1561" s="615"/>
      <c r="N1561" s="615"/>
      <c r="O1561" s="615"/>
      <c r="R1561" s="615"/>
      <c r="S1561" s="615"/>
      <c r="T1561" s="615"/>
      <c r="U1561" s="615"/>
      <c r="V1561" s="615"/>
      <c r="Y1561" s="615"/>
      <c r="Z1561" s="615"/>
      <c r="AA1561" s="615"/>
      <c r="AB1561" s="615"/>
      <c r="AC1561" s="615"/>
      <c r="AF1561" s="615"/>
      <c r="AG1561" s="615"/>
      <c r="AH1561" s="615"/>
      <c r="AI1561" s="615"/>
    </row>
    <row r="1562" spans="1:35" s="616" customFormat="1">
      <c r="A1562" s="615"/>
      <c r="D1562" s="615"/>
      <c r="E1562" s="615"/>
      <c r="F1562" s="615"/>
      <c r="G1562" s="615"/>
      <c r="H1562" s="615"/>
      <c r="I1562" s="615"/>
      <c r="J1562" s="615"/>
      <c r="K1562" s="615"/>
      <c r="L1562" s="615"/>
      <c r="M1562" s="615"/>
      <c r="N1562" s="615"/>
      <c r="O1562" s="615"/>
      <c r="R1562" s="615"/>
      <c r="S1562" s="615"/>
      <c r="T1562" s="615"/>
      <c r="U1562" s="615"/>
      <c r="V1562" s="615"/>
      <c r="Y1562" s="615"/>
      <c r="Z1562" s="615"/>
      <c r="AA1562" s="615"/>
      <c r="AB1562" s="615"/>
      <c r="AC1562" s="615"/>
      <c r="AF1562" s="615"/>
      <c r="AG1562" s="615"/>
      <c r="AH1562" s="615"/>
      <c r="AI1562" s="615"/>
    </row>
    <row r="1563" spans="1:35" s="616" customFormat="1">
      <c r="A1563" s="615"/>
      <c r="D1563" s="615"/>
      <c r="E1563" s="615"/>
      <c r="F1563" s="615"/>
      <c r="G1563" s="615"/>
      <c r="H1563" s="615"/>
      <c r="I1563" s="615"/>
      <c r="J1563" s="615"/>
      <c r="K1563" s="615"/>
      <c r="L1563" s="615"/>
      <c r="M1563" s="615"/>
      <c r="N1563" s="615"/>
      <c r="O1563" s="615"/>
      <c r="R1563" s="615"/>
      <c r="S1563" s="615"/>
      <c r="T1563" s="615"/>
      <c r="U1563" s="615"/>
      <c r="V1563" s="615"/>
      <c r="Y1563" s="615"/>
      <c r="Z1563" s="615"/>
      <c r="AA1563" s="615"/>
      <c r="AB1563" s="615"/>
      <c r="AC1563" s="615"/>
      <c r="AF1563" s="615"/>
      <c r="AG1563" s="615"/>
      <c r="AH1563" s="615"/>
      <c r="AI1563" s="615"/>
    </row>
    <row r="1564" spans="1:35" s="616" customFormat="1">
      <c r="A1564" s="615"/>
      <c r="D1564" s="615"/>
      <c r="E1564" s="615"/>
      <c r="F1564" s="615"/>
      <c r="G1564" s="615"/>
      <c r="H1564" s="615"/>
      <c r="I1564" s="615"/>
      <c r="J1564" s="615"/>
      <c r="K1564" s="615"/>
      <c r="L1564" s="615"/>
      <c r="M1564" s="615"/>
      <c r="N1564" s="615"/>
      <c r="O1564" s="615"/>
      <c r="R1564" s="615"/>
      <c r="S1564" s="615"/>
      <c r="T1564" s="615"/>
      <c r="U1564" s="615"/>
      <c r="V1564" s="615"/>
      <c r="Y1564" s="615"/>
      <c r="Z1564" s="615"/>
      <c r="AA1564" s="615"/>
      <c r="AB1564" s="615"/>
      <c r="AC1564" s="615"/>
      <c r="AF1564" s="615"/>
      <c r="AG1564" s="615"/>
      <c r="AH1564" s="615"/>
      <c r="AI1564" s="615"/>
    </row>
    <row r="1565" spans="1:35" s="616" customFormat="1">
      <c r="A1565" s="615"/>
      <c r="D1565" s="615"/>
      <c r="E1565" s="615"/>
      <c r="F1565" s="615"/>
      <c r="G1565" s="615"/>
      <c r="H1565" s="615"/>
      <c r="I1565" s="615"/>
      <c r="J1565" s="615"/>
      <c r="K1565" s="615"/>
      <c r="L1565" s="615"/>
      <c r="M1565" s="615"/>
      <c r="N1565" s="615"/>
      <c r="O1565" s="615"/>
      <c r="R1565" s="615"/>
      <c r="S1565" s="615"/>
      <c r="T1565" s="615"/>
      <c r="U1565" s="615"/>
      <c r="V1565" s="615"/>
      <c r="Y1565" s="615"/>
      <c r="Z1565" s="615"/>
      <c r="AA1565" s="615"/>
      <c r="AB1565" s="615"/>
      <c r="AC1565" s="615"/>
      <c r="AF1565" s="615"/>
      <c r="AG1565" s="615"/>
      <c r="AH1565" s="615"/>
      <c r="AI1565" s="615"/>
    </row>
    <row r="1566" spans="1:35" s="616" customFormat="1">
      <c r="A1566" s="615"/>
      <c r="D1566" s="615"/>
      <c r="E1566" s="615"/>
      <c r="F1566" s="615"/>
      <c r="G1566" s="615"/>
      <c r="H1566" s="615"/>
      <c r="I1566" s="615"/>
      <c r="J1566" s="615"/>
      <c r="K1566" s="615"/>
      <c r="L1566" s="615"/>
      <c r="M1566" s="615"/>
      <c r="N1566" s="615"/>
      <c r="O1566" s="615"/>
      <c r="R1566" s="615"/>
      <c r="S1566" s="615"/>
      <c r="T1566" s="615"/>
      <c r="U1566" s="615"/>
      <c r="V1566" s="615"/>
      <c r="Y1566" s="615"/>
      <c r="Z1566" s="615"/>
      <c r="AA1566" s="615"/>
      <c r="AB1566" s="615"/>
      <c r="AC1566" s="615"/>
      <c r="AF1566" s="615"/>
      <c r="AG1566" s="615"/>
      <c r="AH1566" s="615"/>
      <c r="AI1566" s="615"/>
    </row>
    <row r="1567" spans="1:35" s="616" customFormat="1">
      <c r="A1567" s="615"/>
      <c r="D1567" s="615"/>
      <c r="E1567" s="615"/>
      <c r="F1567" s="615"/>
      <c r="G1567" s="615"/>
      <c r="H1567" s="615"/>
      <c r="I1567" s="615"/>
      <c r="J1567" s="615"/>
      <c r="K1567" s="615"/>
      <c r="L1567" s="615"/>
      <c r="M1567" s="615"/>
      <c r="N1567" s="615"/>
      <c r="O1567" s="615"/>
      <c r="R1567" s="615"/>
      <c r="S1567" s="615"/>
      <c r="T1567" s="615"/>
      <c r="U1567" s="615"/>
      <c r="V1567" s="615"/>
      <c r="Y1567" s="615"/>
      <c r="Z1567" s="615"/>
      <c r="AA1567" s="615"/>
      <c r="AB1567" s="615"/>
      <c r="AC1567" s="615"/>
      <c r="AF1567" s="615"/>
      <c r="AG1567" s="615"/>
      <c r="AH1567" s="615"/>
      <c r="AI1567" s="615"/>
    </row>
    <row r="1568" spans="1:35" s="616" customFormat="1">
      <c r="A1568" s="615"/>
      <c r="D1568" s="615"/>
      <c r="E1568" s="615"/>
      <c r="F1568" s="615"/>
      <c r="G1568" s="615"/>
      <c r="H1568" s="615"/>
      <c r="I1568" s="615"/>
      <c r="J1568" s="615"/>
      <c r="K1568" s="615"/>
      <c r="L1568" s="615"/>
      <c r="M1568" s="615"/>
      <c r="N1568" s="615"/>
      <c r="O1568" s="615"/>
      <c r="R1568" s="615"/>
      <c r="S1568" s="615"/>
      <c r="T1568" s="615"/>
      <c r="U1568" s="615"/>
      <c r="V1568" s="615"/>
      <c r="Y1568" s="615"/>
      <c r="Z1568" s="615"/>
      <c r="AA1568" s="615"/>
      <c r="AB1568" s="615"/>
      <c r="AC1568" s="615"/>
      <c r="AF1568" s="615"/>
      <c r="AG1568" s="615"/>
      <c r="AH1568" s="615"/>
      <c r="AI1568" s="615"/>
    </row>
    <row r="1569" spans="1:35" s="616" customFormat="1">
      <c r="A1569" s="615"/>
      <c r="D1569" s="615"/>
      <c r="E1569" s="615"/>
      <c r="F1569" s="615"/>
      <c r="G1569" s="615"/>
      <c r="H1569" s="615"/>
      <c r="I1569" s="615"/>
      <c r="J1569" s="615"/>
      <c r="K1569" s="615"/>
      <c r="L1569" s="615"/>
      <c r="M1569" s="615"/>
      <c r="N1569" s="615"/>
      <c r="O1569" s="615"/>
      <c r="R1569" s="615"/>
      <c r="S1569" s="615"/>
      <c r="T1569" s="615"/>
      <c r="U1569" s="615"/>
      <c r="V1569" s="615"/>
      <c r="Y1569" s="615"/>
      <c r="Z1569" s="615"/>
      <c r="AA1569" s="615"/>
      <c r="AB1569" s="615"/>
      <c r="AC1569" s="615"/>
      <c r="AF1569" s="615"/>
      <c r="AG1569" s="615"/>
      <c r="AH1569" s="615"/>
      <c r="AI1569" s="615"/>
    </row>
    <row r="1570" spans="1:35" s="616" customFormat="1">
      <c r="A1570" s="615"/>
      <c r="D1570" s="615"/>
      <c r="E1570" s="615"/>
      <c r="F1570" s="615"/>
      <c r="G1570" s="615"/>
      <c r="H1570" s="615"/>
      <c r="I1570" s="615"/>
      <c r="J1570" s="615"/>
      <c r="K1570" s="615"/>
      <c r="L1570" s="615"/>
      <c r="M1570" s="615"/>
      <c r="N1570" s="615"/>
      <c r="O1570" s="615"/>
      <c r="R1570" s="615"/>
      <c r="S1570" s="615"/>
      <c r="T1570" s="615"/>
      <c r="U1570" s="615"/>
      <c r="V1570" s="615"/>
      <c r="Y1570" s="615"/>
      <c r="Z1570" s="615"/>
      <c r="AA1570" s="615"/>
      <c r="AB1570" s="615"/>
      <c r="AC1570" s="615"/>
      <c r="AF1570" s="615"/>
      <c r="AG1570" s="615"/>
      <c r="AH1570" s="615"/>
      <c r="AI1570" s="615"/>
    </row>
    <row r="1571" spans="1:35" s="616" customFormat="1">
      <c r="A1571" s="615"/>
      <c r="D1571" s="615"/>
      <c r="E1571" s="615"/>
      <c r="F1571" s="615"/>
      <c r="G1571" s="615"/>
      <c r="H1571" s="615"/>
      <c r="I1571" s="615"/>
      <c r="J1571" s="615"/>
      <c r="K1571" s="615"/>
      <c r="L1571" s="615"/>
      <c r="M1571" s="615"/>
      <c r="N1571" s="615"/>
      <c r="O1571" s="615"/>
      <c r="R1571" s="615"/>
      <c r="S1571" s="615"/>
      <c r="T1571" s="615"/>
      <c r="U1571" s="615"/>
      <c r="V1571" s="615"/>
      <c r="Y1571" s="615"/>
      <c r="Z1571" s="615"/>
      <c r="AA1571" s="615"/>
      <c r="AB1571" s="615"/>
      <c r="AC1571" s="615"/>
      <c r="AF1571" s="615"/>
      <c r="AG1571" s="615"/>
      <c r="AH1571" s="615"/>
      <c r="AI1571" s="615"/>
    </row>
    <row r="1572" spans="1:35" s="616" customFormat="1">
      <c r="A1572" s="615"/>
      <c r="D1572" s="615"/>
      <c r="E1572" s="615"/>
      <c r="F1572" s="615"/>
      <c r="G1572" s="615"/>
      <c r="H1572" s="615"/>
      <c r="I1572" s="615"/>
      <c r="J1572" s="615"/>
      <c r="K1572" s="615"/>
      <c r="L1572" s="615"/>
      <c r="M1572" s="615"/>
      <c r="N1572" s="615"/>
      <c r="O1572" s="615"/>
      <c r="R1572" s="615"/>
      <c r="S1572" s="615"/>
      <c r="T1572" s="615"/>
      <c r="U1572" s="615"/>
      <c r="V1572" s="615"/>
      <c r="Y1572" s="615"/>
      <c r="Z1572" s="615"/>
      <c r="AA1572" s="615"/>
      <c r="AB1572" s="615"/>
      <c r="AC1572" s="615"/>
      <c r="AF1572" s="615"/>
      <c r="AG1572" s="615"/>
      <c r="AH1572" s="615"/>
      <c r="AI1572" s="615"/>
    </row>
  </sheetData>
  <sheetProtection algorithmName="SHA-512" hashValue="hJqNbyy+8Irlu0M9Xc/N5wnoBQwBaWjJYp0TOgg6IMXGf1gK3u3wJsy9G7ecHDkgag3kn7kEd3APoEKO8hQS5g==" saltValue="+27xk8QfEY2Qn0wjJg5ZkQ==" spinCount="100000" sheet="1" objects="1" scenarios="1"/>
  <pageMargins left="0.7" right="0.7" top="0.75" bottom="0.75" header="0.3" footer="0.3"/>
  <pageSetup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99AC1-DD0D-4A82-BAB1-6D940EB096F0}">
  <sheetPr>
    <tabColor theme="7" tint="0.39997558519241921"/>
  </sheetPr>
  <dimension ref="A1:V465"/>
  <sheetViews>
    <sheetView workbookViewId="0">
      <selection activeCell="D19" sqref="D19"/>
    </sheetView>
  </sheetViews>
  <sheetFormatPr defaultColWidth="8.88671875" defaultRowHeight="13.2"/>
  <cols>
    <col min="1" max="1" width="39.44140625" customWidth="1"/>
    <col min="2" max="2" width="42.88671875" bestFit="1" customWidth="1"/>
    <col min="3" max="22" width="18.6640625" customWidth="1"/>
  </cols>
  <sheetData>
    <row r="1" spans="1:22" ht="57.6">
      <c r="A1" s="718" t="s">
        <v>1010</v>
      </c>
      <c r="B1" s="718" t="s">
        <v>1007</v>
      </c>
      <c r="C1" s="719" t="s">
        <v>1291</v>
      </c>
      <c r="D1" s="720" t="s">
        <v>1292</v>
      </c>
      <c r="E1" s="719" t="s">
        <v>1293</v>
      </c>
      <c r="F1" s="720" t="s">
        <v>1294</v>
      </c>
      <c r="G1" s="719" t="s">
        <v>1346</v>
      </c>
      <c r="H1" s="720" t="s">
        <v>1347</v>
      </c>
      <c r="I1" s="719" t="s">
        <v>1348</v>
      </c>
      <c r="J1" s="720" t="s">
        <v>1349</v>
      </c>
      <c r="K1" s="719" t="s">
        <v>1299</v>
      </c>
      <c r="L1" s="720" t="s">
        <v>1300</v>
      </c>
      <c r="M1" s="719" t="s">
        <v>1301</v>
      </c>
      <c r="N1" s="720" t="s">
        <v>1302</v>
      </c>
      <c r="O1" s="719" t="s">
        <v>1295</v>
      </c>
      <c r="P1" s="720" t="s">
        <v>1296</v>
      </c>
      <c r="Q1" s="719" t="s">
        <v>1297</v>
      </c>
      <c r="R1" s="720" t="s">
        <v>1298</v>
      </c>
      <c r="S1" s="719" t="s">
        <v>1350</v>
      </c>
      <c r="T1" s="720" t="s">
        <v>1351</v>
      </c>
      <c r="U1" s="719" t="s">
        <v>1352</v>
      </c>
      <c r="V1" s="720" t="s">
        <v>1353</v>
      </c>
    </row>
    <row r="2" spans="1:22" ht="75" customHeight="1">
      <c r="A2" s="721"/>
      <c r="B2" s="722"/>
      <c r="C2" s="586" t="s">
        <v>767</v>
      </c>
      <c r="D2" s="586" t="s">
        <v>767</v>
      </c>
      <c r="E2" s="586" t="s">
        <v>767</v>
      </c>
      <c r="F2" s="586" t="s">
        <v>767</v>
      </c>
      <c r="G2" s="586" t="s">
        <v>768</v>
      </c>
      <c r="H2" s="586" t="s">
        <v>768</v>
      </c>
      <c r="I2" s="586" t="s">
        <v>768</v>
      </c>
      <c r="J2" s="586" t="s">
        <v>768</v>
      </c>
      <c r="K2" s="586" t="s">
        <v>770</v>
      </c>
      <c r="L2" s="586" t="s">
        <v>770</v>
      </c>
      <c r="M2" s="586" t="s">
        <v>770</v>
      </c>
      <c r="N2" s="586" t="s">
        <v>770</v>
      </c>
      <c r="O2" s="723" t="s">
        <v>769</v>
      </c>
      <c r="P2" s="723" t="s">
        <v>769</v>
      </c>
      <c r="Q2" s="723" t="s">
        <v>769</v>
      </c>
      <c r="R2" s="723" t="s">
        <v>769</v>
      </c>
      <c r="S2" s="724" t="s">
        <v>515</v>
      </c>
      <c r="T2" s="724" t="s">
        <v>515</v>
      </c>
      <c r="U2" s="724" t="s">
        <v>515</v>
      </c>
      <c r="V2" s="724" t="s">
        <v>515</v>
      </c>
    </row>
    <row r="3" spans="1:22" ht="14.4">
      <c r="A3" s="721"/>
      <c r="B3" s="722"/>
      <c r="C3" s="585" t="s">
        <v>742</v>
      </c>
      <c r="D3" s="585" t="s">
        <v>742</v>
      </c>
      <c r="E3" s="585" t="s">
        <v>742</v>
      </c>
      <c r="F3" s="585" t="s">
        <v>742</v>
      </c>
      <c r="G3" s="585" t="s">
        <v>742</v>
      </c>
      <c r="H3" s="585" t="s">
        <v>742</v>
      </c>
      <c r="I3" s="585" t="s">
        <v>742</v>
      </c>
      <c r="J3" s="585" t="s">
        <v>742</v>
      </c>
      <c r="K3" s="585" t="s">
        <v>742</v>
      </c>
      <c r="L3" s="585" t="s">
        <v>742</v>
      </c>
      <c r="M3" s="585" t="s">
        <v>742</v>
      </c>
      <c r="N3" s="585" t="s">
        <v>742</v>
      </c>
      <c r="O3" s="585" t="s">
        <v>742</v>
      </c>
      <c r="P3" s="585" t="s">
        <v>742</v>
      </c>
      <c r="Q3" s="585" t="s">
        <v>742</v>
      </c>
      <c r="R3" s="585" t="s">
        <v>742</v>
      </c>
      <c r="S3" s="585" t="s">
        <v>742</v>
      </c>
      <c r="T3" s="585" t="s">
        <v>742</v>
      </c>
      <c r="U3" s="585" t="s">
        <v>742</v>
      </c>
      <c r="V3" s="583" t="s">
        <v>742</v>
      </c>
    </row>
    <row r="4" spans="1:22" ht="57.6" customHeight="1">
      <c r="A4" s="721"/>
      <c r="B4" s="722"/>
      <c r="C4" s="586" t="s">
        <v>751</v>
      </c>
      <c r="D4" s="586" t="s">
        <v>752</v>
      </c>
      <c r="E4" s="586" t="s">
        <v>766</v>
      </c>
      <c r="F4" s="585" t="s">
        <v>743</v>
      </c>
      <c r="G4" s="586" t="s">
        <v>751</v>
      </c>
      <c r="H4" s="586" t="s">
        <v>752</v>
      </c>
      <c r="I4" s="586" t="s">
        <v>766</v>
      </c>
      <c r="J4" s="585" t="s">
        <v>743</v>
      </c>
      <c r="K4" s="586" t="s">
        <v>751</v>
      </c>
      <c r="L4" s="586" t="s">
        <v>752</v>
      </c>
      <c r="M4" s="586" t="s">
        <v>766</v>
      </c>
      <c r="N4" s="585" t="s">
        <v>743</v>
      </c>
      <c r="O4" s="586" t="s">
        <v>751</v>
      </c>
      <c r="P4" s="586" t="s">
        <v>752</v>
      </c>
      <c r="Q4" s="586" t="s">
        <v>766</v>
      </c>
      <c r="R4" s="585" t="s">
        <v>743</v>
      </c>
      <c r="S4" s="586" t="s">
        <v>751</v>
      </c>
      <c r="T4" s="586" t="s">
        <v>752</v>
      </c>
      <c r="U4" s="583" t="s">
        <v>733</v>
      </c>
      <c r="V4" s="585" t="s">
        <v>743</v>
      </c>
    </row>
    <row r="5" spans="1:22" ht="14.4">
      <c r="A5" s="721"/>
      <c r="B5" s="722"/>
      <c r="C5" s="585" t="s">
        <v>744</v>
      </c>
      <c r="D5" s="585" t="s">
        <v>744</v>
      </c>
      <c r="E5" s="585" t="s">
        <v>744</v>
      </c>
      <c r="F5" s="585" t="s">
        <v>744</v>
      </c>
      <c r="G5" s="585" t="s">
        <v>744</v>
      </c>
      <c r="H5" s="585" t="s">
        <v>744</v>
      </c>
      <c r="I5" s="585" t="s">
        <v>744</v>
      </c>
      <c r="J5" s="585" t="s">
        <v>744</v>
      </c>
      <c r="K5" s="585" t="s">
        <v>744</v>
      </c>
      <c r="L5" s="585" t="s">
        <v>744</v>
      </c>
      <c r="M5" s="585" t="s">
        <v>744</v>
      </c>
      <c r="N5" s="585" t="s">
        <v>744</v>
      </c>
      <c r="O5" s="585" t="s">
        <v>744</v>
      </c>
      <c r="P5" s="585" t="s">
        <v>744</v>
      </c>
      <c r="Q5" s="585" t="s">
        <v>744</v>
      </c>
      <c r="R5" s="585" t="s">
        <v>744</v>
      </c>
      <c r="S5" s="585" t="s">
        <v>744</v>
      </c>
      <c r="T5" s="583" t="s">
        <v>744</v>
      </c>
      <c r="U5" s="585" t="s">
        <v>744</v>
      </c>
      <c r="V5" s="585" t="s">
        <v>744</v>
      </c>
    </row>
    <row r="6" spans="1:22" ht="14.4">
      <c r="A6" s="721"/>
      <c r="B6" s="722"/>
      <c r="C6" s="585" t="s">
        <v>745</v>
      </c>
      <c r="D6" s="585" t="s">
        <v>745</v>
      </c>
      <c r="E6" s="585" t="s">
        <v>745</v>
      </c>
      <c r="F6" s="585" t="s">
        <v>745</v>
      </c>
      <c r="G6" s="585" t="s">
        <v>745</v>
      </c>
      <c r="H6" s="585" t="s">
        <v>745</v>
      </c>
      <c r="I6" s="585" t="s">
        <v>745</v>
      </c>
      <c r="J6" s="585" t="s">
        <v>745</v>
      </c>
      <c r="K6" s="585" t="s">
        <v>745</v>
      </c>
      <c r="L6" s="585" t="s">
        <v>745</v>
      </c>
      <c r="M6" s="585" t="s">
        <v>745</v>
      </c>
      <c r="N6" s="585" t="s">
        <v>745</v>
      </c>
      <c r="O6" s="585" t="s">
        <v>745</v>
      </c>
      <c r="P6" s="585" t="s">
        <v>745</v>
      </c>
      <c r="Q6" s="585" t="s">
        <v>745</v>
      </c>
      <c r="R6" s="585" t="s">
        <v>745</v>
      </c>
      <c r="S6" s="583" t="s">
        <v>745</v>
      </c>
      <c r="T6" s="585" t="s">
        <v>745</v>
      </c>
      <c r="U6" s="585" t="s">
        <v>745</v>
      </c>
      <c r="V6" s="585" t="s">
        <v>745</v>
      </c>
    </row>
    <row r="7" spans="1:22" ht="14.4">
      <c r="A7" s="721"/>
      <c r="B7" s="722"/>
      <c r="C7" s="585" t="s">
        <v>746</v>
      </c>
      <c r="D7" s="585" t="s">
        <v>746</v>
      </c>
      <c r="E7" s="585" t="s">
        <v>746</v>
      </c>
      <c r="F7" s="585" t="s">
        <v>746</v>
      </c>
      <c r="G7" s="585" t="s">
        <v>746</v>
      </c>
      <c r="H7" s="585" t="s">
        <v>746</v>
      </c>
      <c r="I7" s="585" t="s">
        <v>746</v>
      </c>
      <c r="J7" s="585" t="s">
        <v>746</v>
      </c>
      <c r="K7" s="585" t="s">
        <v>746</v>
      </c>
      <c r="L7" s="585" t="s">
        <v>746</v>
      </c>
      <c r="M7" s="585" t="s">
        <v>746</v>
      </c>
      <c r="N7" s="585" t="s">
        <v>746</v>
      </c>
      <c r="O7" s="585" t="s">
        <v>746</v>
      </c>
      <c r="P7" s="585" t="s">
        <v>746</v>
      </c>
      <c r="Q7" s="585" t="s">
        <v>746</v>
      </c>
      <c r="R7" s="583" t="s">
        <v>746</v>
      </c>
      <c r="S7" s="585" t="s">
        <v>746</v>
      </c>
      <c r="T7" s="585" t="s">
        <v>746</v>
      </c>
      <c r="U7" s="585" t="s">
        <v>746</v>
      </c>
      <c r="V7" s="585" t="s">
        <v>746</v>
      </c>
    </row>
    <row r="8" spans="1:22" ht="14.4">
      <c r="A8" s="721"/>
      <c r="B8" s="722"/>
      <c r="C8" s="585" t="s">
        <v>747</v>
      </c>
      <c r="D8" s="585" t="s">
        <v>747</v>
      </c>
      <c r="E8" s="585" t="s">
        <v>747</v>
      </c>
      <c r="F8" s="585" t="s">
        <v>747</v>
      </c>
      <c r="G8" s="585" t="s">
        <v>747</v>
      </c>
      <c r="H8" s="585" t="s">
        <v>747</v>
      </c>
      <c r="I8" s="585" t="s">
        <v>747</v>
      </c>
      <c r="J8" s="585" t="s">
        <v>747</v>
      </c>
      <c r="K8" s="585" t="s">
        <v>747</v>
      </c>
      <c r="L8" s="585" t="s">
        <v>747</v>
      </c>
      <c r="M8" s="585" t="s">
        <v>747</v>
      </c>
      <c r="N8" s="585" t="s">
        <v>747</v>
      </c>
      <c r="O8" s="585" t="s">
        <v>747</v>
      </c>
      <c r="P8" s="585" t="s">
        <v>747</v>
      </c>
      <c r="Q8" s="583" t="s">
        <v>747</v>
      </c>
      <c r="R8" s="585" t="s">
        <v>747</v>
      </c>
      <c r="S8" s="585" t="s">
        <v>747</v>
      </c>
      <c r="T8" s="585" t="s">
        <v>747</v>
      </c>
      <c r="U8" s="585" t="s">
        <v>747</v>
      </c>
      <c r="V8" s="585" t="s">
        <v>747</v>
      </c>
    </row>
    <row r="9" spans="1:22" ht="14.4">
      <c r="A9" s="721"/>
      <c r="B9" s="722"/>
      <c r="C9" s="585" t="s">
        <v>748</v>
      </c>
      <c r="D9" s="585" t="s">
        <v>748</v>
      </c>
      <c r="E9" s="585" t="s">
        <v>748</v>
      </c>
      <c r="F9" s="585" t="s">
        <v>748</v>
      </c>
      <c r="G9" s="585" t="s">
        <v>748</v>
      </c>
      <c r="H9" s="585" t="s">
        <v>748</v>
      </c>
      <c r="I9" s="585" t="s">
        <v>748</v>
      </c>
      <c r="J9" s="585" t="s">
        <v>748</v>
      </c>
      <c r="K9" s="585" t="s">
        <v>748</v>
      </c>
      <c r="L9" s="585" t="s">
        <v>748</v>
      </c>
      <c r="M9" s="585" t="s">
        <v>748</v>
      </c>
      <c r="N9" s="585" t="s">
        <v>748</v>
      </c>
      <c r="O9" s="585" t="s">
        <v>748</v>
      </c>
      <c r="P9" s="583" t="s">
        <v>748</v>
      </c>
      <c r="Q9" s="585" t="s">
        <v>748</v>
      </c>
      <c r="R9" s="585" t="s">
        <v>748</v>
      </c>
      <c r="S9" s="585" t="s">
        <v>748</v>
      </c>
      <c r="T9" s="585" t="s">
        <v>748</v>
      </c>
      <c r="U9" s="585" t="s">
        <v>748</v>
      </c>
      <c r="V9" s="585" t="s">
        <v>748</v>
      </c>
    </row>
    <row r="10" spans="1:22" ht="14.4">
      <c r="A10" s="721"/>
      <c r="B10" s="722"/>
      <c r="C10" s="585" t="s">
        <v>749</v>
      </c>
      <c r="D10" s="585" t="s">
        <v>749</v>
      </c>
      <c r="E10" s="585" t="s">
        <v>749</v>
      </c>
      <c r="F10" s="585" t="s">
        <v>749</v>
      </c>
      <c r="G10" s="585" t="s">
        <v>749</v>
      </c>
      <c r="H10" s="585" t="s">
        <v>749</v>
      </c>
      <c r="I10" s="585" t="s">
        <v>749</v>
      </c>
      <c r="J10" s="585" t="s">
        <v>749</v>
      </c>
      <c r="K10" s="585" t="s">
        <v>749</v>
      </c>
      <c r="L10" s="585" t="s">
        <v>749</v>
      </c>
      <c r="M10" s="585" t="s">
        <v>749</v>
      </c>
      <c r="N10" s="585" t="s">
        <v>749</v>
      </c>
      <c r="O10" s="583" t="s">
        <v>749</v>
      </c>
      <c r="P10" s="585" t="s">
        <v>749</v>
      </c>
      <c r="Q10" s="585" t="s">
        <v>749</v>
      </c>
      <c r="R10" s="585" t="s">
        <v>749</v>
      </c>
      <c r="S10" s="585" t="s">
        <v>749</v>
      </c>
      <c r="T10" s="585" t="s">
        <v>749</v>
      </c>
      <c r="U10" s="585" t="s">
        <v>749</v>
      </c>
      <c r="V10" s="585" t="s">
        <v>749</v>
      </c>
    </row>
    <row r="11" spans="1:22" ht="14.4">
      <c r="A11" s="721"/>
      <c r="B11" s="722"/>
      <c r="C11" s="585" t="s">
        <v>750</v>
      </c>
      <c r="D11" s="585" t="s">
        <v>750</v>
      </c>
      <c r="E11" s="585" t="s">
        <v>750</v>
      </c>
      <c r="F11" s="585" t="s">
        <v>750</v>
      </c>
      <c r="G11" s="585" t="s">
        <v>750</v>
      </c>
      <c r="H11" s="585" t="s">
        <v>750</v>
      </c>
      <c r="I11" s="585" t="s">
        <v>750</v>
      </c>
      <c r="J11" s="585" t="s">
        <v>750</v>
      </c>
      <c r="K11" s="585" t="s">
        <v>750</v>
      </c>
      <c r="L11" s="585" t="s">
        <v>750</v>
      </c>
      <c r="M11" s="585" t="s">
        <v>750</v>
      </c>
      <c r="N11" s="583" t="s">
        <v>750</v>
      </c>
      <c r="O11" s="585" t="s">
        <v>750</v>
      </c>
      <c r="P11" s="585" t="s">
        <v>750</v>
      </c>
      <c r="Q11" s="585" t="s">
        <v>750</v>
      </c>
      <c r="R11" s="585" t="s">
        <v>750</v>
      </c>
      <c r="S11" s="585" t="s">
        <v>750</v>
      </c>
      <c r="T11" s="585" t="s">
        <v>750</v>
      </c>
      <c r="U11" s="585" t="s">
        <v>750</v>
      </c>
      <c r="V11" s="585" t="s">
        <v>750</v>
      </c>
    </row>
    <row r="12" spans="1:22" ht="14.4">
      <c r="A12" s="721"/>
      <c r="B12" s="722"/>
      <c r="C12" s="585" t="s">
        <v>163</v>
      </c>
      <c r="D12" s="585" t="s">
        <v>163</v>
      </c>
      <c r="E12" s="585" t="s">
        <v>163</v>
      </c>
      <c r="F12" s="585" t="s">
        <v>163</v>
      </c>
      <c r="G12" s="585" t="s">
        <v>163</v>
      </c>
      <c r="H12" s="585" t="s">
        <v>163</v>
      </c>
      <c r="I12" s="585" t="s">
        <v>163</v>
      </c>
      <c r="J12" s="585" t="s">
        <v>163</v>
      </c>
      <c r="K12" s="585" t="s">
        <v>163</v>
      </c>
      <c r="L12" s="585" t="s">
        <v>163</v>
      </c>
      <c r="M12" s="583" t="s">
        <v>163</v>
      </c>
      <c r="N12" s="585" t="s">
        <v>163</v>
      </c>
      <c r="O12" s="585" t="s">
        <v>163</v>
      </c>
      <c r="P12" s="585" t="s">
        <v>163</v>
      </c>
      <c r="Q12" s="585" t="s">
        <v>163</v>
      </c>
      <c r="R12" s="585" t="s">
        <v>163</v>
      </c>
      <c r="S12" s="585" t="s">
        <v>163</v>
      </c>
      <c r="T12" s="585" t="s">
        <v>163</v>
      </c>
      <c r="U12" s="585" t="s">
        <v>163</v>
      </c>
      <c r="V12" s="585" t="s">
        <v>163</v>
      </c>
    </row>
    <row r="13" spans="1:22" ht="14.4">
      <c r="A13" s="721"/>
      <c r="B13" s="722"/>
      <c r="C13" s="585" t="s">
        <v>1524</v>
      </c>
      <c r="D13" s="585" t="s">
        <v>1524</v>
      </c>
      <c r="E13" s="585" t="s">
        <v>1524</v>
      </c>
      <c r="F13" s="585" t="s">
        <v>1524</v>
      </c>
      <c r="G13" s="585" t="s">
        <v>1524</v>
      </c>
      <c r="H13" s="585" t="s">
        <v>1524</v>
      </c>
      <c r="I13" s="585" t="s">
        <v>1524</v>
      </c>
      <c r="J13" s="585" t="s">
        <v>1524</v>
      </c>
      <c r="K13" s="585" t="s">
        <v>1524</v>
      </c>
      <c r="L13" s="583" t="s">
        <v>1524</v>
      </c>
      <c r="M13" s="585" t="s">
        <v>1524</v>
      </c>
      <c r="N13" s="585" t="s">
        <v>1524</v>
      </c>
      <c r="O13" s="585" t="s">
        <v>1524</v>
      </c>
      <c r="P13" s="585" t="s">
        <v>1524</v>
      </c>
      <c r="Q13" s="585" t="s">
        <v>1524</v>
      </c>
      <c r="R13" s="585" t="s">
        <v>1524</v>
      </c>
      <c r="S13" s="585" t="s">
        <v>1524</v>
      </c>
      <c r="T13" s="585" t="s">
        <v>1524</v>
      </c>
      <c r="U13" s="585" t="s">
        <v>1524</v>
      </c>
      <c r="V13" s="585" t="s">
        <v>1524</v>
      </c>
    </row>
    <row r="14" spans="1:22" ht="14.4">
      <c r="A14" s="721"/>
      <c r="B14" s="722"/>
      <c r="C14" s="585" t="s">
        <v>732</v>
      </c>
      <c r="D14" s="585" t="s">
        <v>732</v>
      </c>
      <c r="E14" s="585" t="s">
        <v>732</v>
      </c>
      <c r="F14" s="585" t="s">
        <v>732</v>
      </c>
      <c r="G14" s="585" t="s">
        <v>732</v>
      </c>
      <c r="H14" s="585" t="s">
        <v>732</v>
      </c>
      <c r="I14" s="585" t="s">
        <v>732</v>
      </c>
      <c r="J14" s="585" t="s">
        <v>732</v>
      </c>
      <c r="K14" s="585" t="s">
        <v>732</v>
      </c>
      <c r="L14" s="585" t="s">
        <v>732</v>
      </c>
      <c r="M14" s="585" t="s">
        <v>732</v>
      </c>
      <c r="N14" s="585" t="s">
        <v>732</v>
      </c>
      <c r="O14" s="585" t="s">
        <v>732</v>
      </c>
      <c r="P14" s="585" t="s">
        <v>732</v>
      </c>
      <c r="Q14" s="585" t="s">
        <v>732</v>
      </c>
      <c r="R14" s="585" t="s">
        <v>732</v>
      </c>
      <c r="S14" s="585" t="s">
        <v>732</v>
      </c>
      <c r="T14" s="585" t="s">
        <v>732</v>
      </c>
      <c r="U14" s="585" t="s">
        <v>732</v>
      </c>
      <c r="V14" s="585" t="s">
        <v>732</v>
      </c>
    </row>
    <row r="15" spans="1:22" ht="14.4">
      <c r="A15" s="721" t="s">
        <v>1012</v>
      </c>
      <c r="B15" s="587" t="s">
        <v>771</v>
      </c>
      <c r="C15" s="584">
        <v>3049098.6799999997</v>
      </c>
      <c r="D15" s="584">
        <v>0</v>
      </c>
      <c r="E15" s="584">
        <v>0</v>
      </c>
      <c r="F15" s="584">
        <v>3049098.6799999997</v>
      </c>
      <c r="G15" s="584">
        <v>0</v>
      </c>
      <c r="H15" s="584">
        <v>0</v>
      </c>
      <c r="I15" s="584">
        <v>0</v>
      </c>
      <c r="J15" s="584">
        <v>0</v>
      </c>
      <c r="K15" s="584">
        <v>0</v>
      </c>
      <c r="L15" s="584">
        <v>0</v>
      </c>
      <c r="M15" s="584">
        <v>0</v>
      </c>
      <c r="N15" s="584">
        <v>0</v>
      </c>
      <c r="O15" s="725">
        <v>0</v>
      </c>
      <c r="P15" s="725">
        <v>0</v>
      </c>
      <c r="Q15" s="725">
        <v>0</v>
      </c>
      <c r="R15" s="725">
        <v>0</v>
      </c>
      <c r="S15" s="725">
        <v>1278145.75</v>
      </c>
      <c r="T15" s="725">
        <v>0</v>
      </c>
      <c r="U15" s="725">
        <v>0</v>
      </c>
      <c r="V15" s="725">
        <v>1278145.75</v>
      </c>
    </row>
    <row r="16" spans="1:22" ht="14.4">
      <c r="A16" s="721" t="s">
        <v>1012</v>
      </c>
      <c r="B16" s="587" t="s">
        <v>772</v>
      </c>
      <c r="C16" s="584">
        <v>0</v>
      </c>
      <c r="D16" s="584">
        <v>0</v>
      </c>
      <c r="E16" s="584">
        <v>0</v>
      </c>
      <c r="F16" s="584">
        <v>0</v>
      </c>
      <c r="G16" s="584">
        <v>0</v>
      </c>
      <c r="H16" s="584">
        <v>0</v>
      </c>
      <c r="I16" s="584">
        <v>0</v>
      </c>
      <c r="J16" s="584">
        <v>0</v>
      </c>
      <c r="K16" s="584">
        <v>0</v>
      </c>
      <c r="L16" s="584">
        <v>0</v>
      </c>
      <c r="M16" s="584">
        <v>0</v>
      </c>
      <c r="N16" s="584">
        <v>0</v>
      </c>
      <c r="O16" s="725">
        <v>0</v>
      </c>
      <c r="P16" s="725">
        <v>0</v>
      </c>
      <c r="Q16" s="725">
        <v>0</v>
      </c>
      <c r="R16" s="725">
        <v>0</v>
      </c>
      <c r="S16" s="725">
        <v>0</v>
      </c>
      <c r="T16" s="725">
        <v>0</v>
      </c>
      <c r="U16" s="725">
        <v>0</v>
      </c>
      <c r="V16" s="725">
        <v>0</v>
      </c>
    </row>
    <row r="17" spans="1:22" ht="14.4">
      <c r="A17" s="721" t="s">
        <v>1099</v>
      </c>
      <c r="B17" s="587" t="s">
        <v>987</v>
      </c>
      <c r="C17" s="584">
        <v>42256477.130000107</v>
      </c>
      <c r="D17" s="584">
        <v>0</v>
      </c>
      <c r="E17" s="584">
        <v>0</v>
      </c>
      <c r="F17" s="584">
        <v>42256477.130000107</v>
      </c>
      <c r="G17" s="584">
        <v>0</v>
      </c>
      <c r="H17" s="584">
        <v>0</v>
      </c>
      <c r="I17" s="584">
        <v>0</v>
      </c>
      <c r="J17" s="584">
        <v>0</v>
      </c>
      <c r="K17" s="584">
        <v>0</v>
      </c>
      <c r="L17" s="584">
        <v>0</v>
      </c>
      <c r="M17" s="584">
        <v>0</v>
      </c>
      <c r="N17" s="584">
        <v>0</v>
      </c>
      <c r="O17" s="725">
        <v>0</v>
      </c>
      <c r="P17" s="725">
        <v>0</v>
      </c>
      <c r="Q17" s="725">
        <v>0</v>
      </c>
      <c r="R17" s="725">
        <v>0</v>
      </c>
      <c r="S17" s="725">
        <v>685621323.07999992</v>
      </c>
      <c r="T17" s="725">
        <v>0</v>
      </c>
      <c r="U17" s="725">
        <v>0</v>
      </c>
      <c r="V17" s="725">
        <v>685621323.07999992</v>
      </c>
    </row>
    <row r="18" spans="1:22" ht="14.4">
      <c r="A18" s="721" t="s">
        <v>1099</v>
      </c>
      <c r="B18" s="587" t="s">
        <v>988</v>
      </c>
      <c r="C18" s="584">
        <v>0</v>
      </c>
      <c r="D18" s="584">
        <v>0</v>
      </c>
      <c r="E18" s="584">
        <v>0</v>
      </c>
      <c r="F18" s="584">
        <v>0</v>
      </c>
      <c r="G18" s="584">
        <v>0</v>
      </c>
      <c r="H18" s="584">
        <v>0</v>
      </c>
      <c r="I18" s="584">
        <v>0</v>
      </c>
      <c r="J18" s="584">
        <v>0</v>
      </c>
      <c r="K18" s="584">
        <v>0</v>
      </c>
      <c r="L18" s="584">
        <v>0</v>
      </c>
      <c r="M18" s="584">
        <v>0</v>
      </c>
      <c r="N18" s="584">
        <v>0</v>
      </c>
      <c r="O18" s="725">
        <v>0</v>
      </c>
      <c r="P18" s="725">
        <v>0</v>
      </c>
      <c r="Q18" s="725">
        <v>0</v>
      </c>
      <c r="R18" s="725">
        <v>0</v>
      </c>
      <c r="S18" s="725">
        <v>0</v>
      </c>
      <c r="T18" s="725">
        <v>0</v>
      </c>
      <c r="U18" s="725">
        <v>0</v>
      </c>
      <c r="V18" s="725">
        <v>0</v>
      </c>
    </row>
    <row r="19" spans="1:22" ht="14.4">
      <c r="A19" s="721" t="s">
        <v>1099</v>
      </c>
      <c r="B19" s="587" t="s">
        <v>990</v>
      </c>
      <c r="C19" s="584">
        <v>-3647517.3099999991</v>
      </c>
      <c r="D19" s="584">
        <v>0</v>
      </c>
      <c r="E19" s="584">
        <v>0</v>
      </c>
      <c r="F19" s="584">
        <v>-3647517.3099999991</v>
      </c>
      <c r="G19" s="584">
        <v>0</v>
      </c>
      <c r="H19" s="584">
        <v>0</v>
      </c>
      <c r="I19" s="584">
        <v>0</v>
      </c>
      <c r="J19" s="584">
        <v>0</v>
      </c>
      <c r="K19" s="584">
        <v>0</v>
      </c>
      <c r="L19" s="584">
        <v>0</v>
      </c>
      <c r="M19" s="584">
        <v>0</v>
      </c>
      <c r="N19" s="584">
        <v>0</v>
      </c>
      <c r="O19" s="725">
        <v>0</v>
      </c>
      <c r="P19" s="725">
        <v>0</v>
      </c>
      <c r="Q19" s="725">
        <v>0</v>
      </c>
      <c r="R19" s="725">
        <v>0</v>
      </c>
      <c r="S19" s="725">
        <v>548706470.5</v>
      </c>
      <c r="T19" s="725">
        <v>0</v>
      </c>
      <c r="U19" s="725">
        <v>0</v>
      </c>
      <c r="V19" s="725">
        <v>548706470.5</v>
      </c>
    </row>
    <row r="20" spans="1:22" ht="14.4">
      <c r="A20" s="721" t="s">
        <v>1099</v>
      </c>
      <c r="B20" s="587" t="s">
        <v>989</v>
      </c>
      <c r="C20" s="584">
        <v>0</v>
      </c>
      <c r="D20" s="584">
        <v>0</v>
      </c>
      <c r="E20" s="584">
        <v>0</v>
      </c>
      <c r="F20" s="584">
        <v>0</v>
      </c>
      <c r="G20" s="584">
        <v>0</v>
      </c>
      <c r="H20" s="584">
        <v>0</v>
      </c>
      <c r="I20" s="584">
        <v>0</v>
      </c>
      <c r="J20" s="584">
        <v>0</v>
      </c>
      <c r="K20" s="584">
        <v>0</v>
      </c>
      <c r="L20" s="584">
        <v>0</v>
      </c>
      <c r="M20" s="584">
        <v>0</v>
      </c>
      <c r="N20" s="584">
        <v>0</v>
      </c>
      <c r="O20" s="725">
        <v>0</v>
      </c>
      <c r="P20" s="725">
        <v>0</v>
      </c>
      <c r="Q20" s="725">
        <v>0</v>
      </c>
      <c r="R20" s="725">
        <v>0</v>
      </c>
      <c r="S20" s="725">
        <v>0</v>
      </c>
      <c r="T20" s="725">
        <v>0</v>
      </c>
      <c r="U20" s="725">
        <v>0</v>
      </c>
      <c r="V20" s="725">
        <v>0</v>
      </c>
    </row>
    <row r="21" spans="1:22" ht="14.4">
      <c r="A21" s="721" t="s">
        <v>1099</v>
      </c>
      <c r="B21" s="587" t="s">
        <v>993</v>
      </c>
      <c r="C21" s="584">
        <v>-10046864.430000003</v>
      </c>
      <c r="D21" s="584">
        <v>0</v>
      </c>
      <c r="E21" s="584">
        <v>0</v>
      </c>
      <c r="F21" s="584">
        <v>-10046864.430000003</v>
      </c>
      <c r="G21" s="584">
        <v>0</v>
      </c>
      <c r="H21" s="584">
        <v>0</v>
      </c>
      <c r="I21" s="584">
        <v>0</v>
      </c>
      <c r="J21" s="584">
        <v>0</v>
      </c>
      <c r="K21" s="584">
        <v>0</v>
      </c>
      <c r="L21" s="584">
        <v>0</v>
      </c>
      <c r="M21" s="584">
        <v>0</v>
      </c>
      <c r="N21" s="584">
        <v>0</v>
      </c>
      <c r="O21" s="725">
        <v>0</v>
      </c>
      <c r="P21" s="725">
        <v>0</v>
      </c>
      <c r="Q21" s="725">
        <v>0</v>
      </c>
      <c r="R21" s="725">
        <v>0</v>
      </c>
      <c r="S21" s="725">
        <v>201700163.13000003</v>
      </c>
      <c r="T21" s="725">
        <v>0</v>
      </c>
      <c r="U21" s="725">
        <v>0</v>
      </c>
      <c r="V21" s="725">
        <v>201700163.13000003</v>
      </c>
    </row>
    <row r="22" spans="1:22" ht="14.4">
      <c r="A22" s="721" t="s">
        <v>1099</v>
      </c>
      <c r="B22" s="587" t="s">
        <v>992</v>
      </c>
      <c r="C22" s="584">
        <v>0</v>
      </c>
      <c r="D22" s="584">
        <v>0</v>
      </c>
      <c r="E22" s="584">
        <v>0</v>
      </c>
      <c r="F22" s="584">
        <v>0</v>
      </c>
      <c r="G22" s="584">
        <v>0</v>
      </c>
      <c r="H22" s="584">
        <v>0</v>
      </c>
      <c r="I22" s="584">
        <v>0</v>
      </c>
      <c r="J22" s="584">
        <v>0</v>
      </c>
      <c r="K22" s="584">
        <v>0</v>
      </c>
      <c r="L22" s="584">
        <v>0</v>
      </c>
      <c r="M22" s="584">
        <v>0</v>
      </c>
      <c r="N22" s="584">
        <v>0</v>
      </c>
      <c r="O22" s="725">
        <v>0</v>
      </c>
      <c r="P22" s="725">
        <v>0</v>
      </c>
      <c r="Q22" s="725">
        <v>0</v>
      </c>
      <c r="R22" s="725">
        <v>0</v>
      </c>
      <c r="S22" s="725">
        <v>0</v>
      </c>
      <c r="T22" s="725">
        <v>0</v>
      </c>
      <c r="U22" s="725">
        <v>0</v>
      </c>
      <c r="V22" s="725">
        <v>0</v>
      </c>
    </row>
    <row r="23" spans="1:22" ht="14.4">
      <c r="A23" s="721" t="s">
        <v>1099</v>
      </c>
      <c r="B23" s="601" t="s">
        <v>1282</v>
      </c>
      <c r="C23" s="584">
        <v>18190405.969999995</v>
      </c>
      <c r="D23" s="584">
        <v>0</v>
      </c>
      <c r="E23" s="584">
        <v>0</v>
      </c>
      <c r="F23" s="584">
        <v>18190405.969999995</v>
      </c>
      <c r="G23" s="584">
        <v>0</v>
      </c>
      <c r="H23" s="584">
        <v>0</v>
      </c>
      <c r="I23" s="584">
        <v>0</v>
      </c>
      <c r="J23" s="584">
        <v>0</v>
      </c>
      <c r="K23" s="584">
        <v>0</v>
      </c>
      <c r="L23" s="584">
        <v>0</v>
      </c>
      <c r="M23" s="584">
        <v>0</v>
      </c>
      <c r="N23" s="584">
        <v>0</v>
      </c>
      <c r="O23" s="725">
        <v>0</v>
      </c>
      <c r="P23" s="725">
        <v>0</v>
      </c>
      <c r="Q23" s="725">
        <v>0</v>
      </c>
      <c r="R23" s="725">
        <v>0</v>
      </c>
      <c r="S23" s="725">
        <v>268857406.11000001</v>
      </c>
      <c r="T23" s="725">
        <v>0</v>
      </c>
      <c r="U23" s="725">
        <v>0</v>
      </c>
      <c r="V23" s="725">
        <v>268857406.11000001</v>
      </c>
    </row>
    <row r="24" spans="1:22" ht="14.4">
      <c r="A24" s="721" t="s">
        <v>1099</v>
      </c>
      <c r="B24" s="600" t="s">
        <v>1278</v>
      </c>
      <c r="C24" s="584">
        <v>18190405.969999995</v>
      </c>
      <c r="D24" s="584">
        <v>0</v>
      </c>
      <c r="E24" s="584">
        <v>0</v>
      </c>
      <c r="F24" s="584">
        <v>18190405.969999995</v>
      </c>
      <c r="G24" s="584">
        <v>0</v>
      </c>
      <c r="H24" s="584">
        <v>0</v>
      </c>
      <c r="I24" s="584">
        <v>0</v>
      </c>
      <c r="J24" s="584">
        <v>0</v>
      </c>
      <c r="K24" s="584">
        <v>0</v>
      </c>
      <c r="L24" s="584">
        <v>0</v>
      </c>
      <c r="M24" s="584">
        <v>0</v>
      </c>
      <c r="N24" s="584">
        <v>0</v>
      </c>
      <c r="O24" s="725">
        <v>0</v>
      </c>
      <c r="P24" s="725">
        <v>0</v>
      </c>
      <c r="Q24" s="725">
        <v>0</v>
      </c>
      <c r="R24" s="725">
        <v>0</v>
      </c>
      <c r="S24" s="725">
        <v>268857406.11000001</v>
      </c>
      <c r="T24" s="725">
        <v>0</v>
      </c>
      <c r="U24" s="725">
        <v>0</v>
      </c>
      <c r="V24" s="725">
        <v>268857406.11000001</v>
      </c>
    </row>
    <row r="25" spans="1:22" ht="14.4">
      <c r="A25" s="721" t="s">
        <v>1099</v>
      </c>
      <c r="B25" s="600" t="s">
        <v>1279</v>
      </c>
      <c r="C25" s="584">
        <v>8029912.3499999996</v>
      </c>
      <c r="D25" s="584">
        <v>0</v>
      </c>
      <c r="E25" s="584">
        <v>0</v>
      </c>
      <c r="F25" s="584">
        <v>8029912.3499999996</v>
      </c>
      <c r="G25" s="584">
        <v>0</v>
      </c>
      <c r="H25" s="584">
        <v>0</v>
      </c>
      <c r="I25" s="584">
        <v>0</v>
      </c>
      <c r="J25" s="584">
        <v>0</v>
      </c>
      <c r="K25" s="584">
        <v>0</v>
      </c>
      <c r="L25" s="584">
        <v>0</v>
      </c>
      <c r="M25" s="584">
        <v>0</v>
      </c>
      <c r="N25" s="584">
        <v>0</v>
      </c>
      <c r="O25" s="725">
        <v>0</v>
      </c>
      <c r="P25" s="725">
        <v>0</v>
      </c>
      <c r="Q25" s="725">
        <v>0</v>
      </c>
      <c r="R25" s="725">
        <v>0</v>
      </c>
      <c r="S25" s="725">
        <v>576274703.84000003</v>
      </c>
      <c r="T25" s="725">
        <v>0</v>
      </c>
      <c r="U25" s="725">
        <v>0</v>
      </c>
      <c r="V25" s="725">
        <v>576274703.84000003</v>
      </c>
    </row>
    <row r="26" spans="1:22" ht="14.4">
      <c r="A26" s="721" t="s">
        <v>1099</v>
      </c>
      <c r="B26" s="601" t="s">
        <v>1283</v>
      </c>
      <c r="C26" s="584">
        <v>8029912.3499999996</v>
      </c>
      <c r="D26" s="584">
        <v>0</v>
      </c>
      <c r="E26" s="584">
        <v>0</v>
      </c>
      <c r="F26" s="584">
        <v>8029912.3499999996</v>
      </c>
      <c r="G26" s="584">
        <v>0</v>
      </c>
      <c r="H26" s="584">
        <v>0</v>
      </c>
      <c r="I26" s="584">
        <v>0</v>
      </c>
      <c r="J26" s="584">
        <v>0</v>
      </c>
      <c r="K26" s="584">
        <v>0</v>
      </c>
      <c r="L26" s="584">
        <v>0</v>
      </c>
      <c r="M26" s="584">
        <v>0</v>
      </c>
      <c r="N26" s="584">
        <v>0</v>
      </c>
      <c r="O26" s="725">
        <v>0</v>
      </c>
      <c r="P26" s="725">
        <v>0</v>
      </c>
      <c r="Q26" s="725">
        <v>0</v>
      </c>
      <c r="R26" s="725">
        <v>0</v>
      </c>
      <c r="S26" s="725">
        <v>576274703.84000003</v>
      </c>
      <c r="T26" s="725">
        <v>0</v>
      </c>
      <c r="U26" s="725">
        <v>0</v>
      </c>
      <c r="V26" s="725">
        <v>576274703.84000003</v>
      </c>
    </row>
    <row r="27" spans="1:22" ht="14.4">
      <c r="A27" s="721" t="s">
        <v>1013</v>
      </c>
      <c r="B27" s="587" t="s">
        <v>1122</v>
      </c>
      <c r="C27" s="584">
        <v>0</v>
      </c>
      <c r="D27" s="584">
        <v>0</v>
      </c>
      <c r="E27" s="584">
        <v>0</v>
      </c>
      <c r="F27" s="584">
        <v>0</v>
      </c>
      <c r="G27" s="584">
        <v>0</v>
      </c>
      <c r="H27" s="584">
        <v>0</v>
      </c>
      <c r="I27" s="584">
        <v>0</v>
      </c>
      <c r="J27" s="584">
        <v>0</v>
      </c>
      <c r="K27" s="584">
        <v>0</v>
      </c>
      <c r="L27" s="584">
        <v>0</v>
      </c>
      <c r="M27" s="584">
        <v>0</v>
      </c>
      <c r="N27" s="584">
        <v>0</v>
      </c>
      <c r="O27" s="725">
        <v>0</v>
      </c>
      <c r="P27" s="725">
        <v>0</v>
      </c>
      <c r="Q27" s="725">
        <v>0</v>
      </c>
      <c r="R27" s="725">
        <v>0</v>
      </c>
      <c r="S27" s="725">
        <v>0</v>
      </c>
      <c r="T27" s="725">
        <v>0</v>
      </c>
      <c r="U27" s="725">
        <v>0</v>
      </c>
      <c r="V27" s="725">
        <v>0</v>
      </c>
    </row>
    <row r="28" spans="1:22" ht="14.4">
      <c r="A28" s="721" t="s">
        <v>1013</v>
      </c>
      <c r="B28" s="587" t="s">
        <v>773</v>
      </c>
      <c r="C28" s="584">
        <v>611830.20999998786</v>
      </c>
      <c r="D28" s="584">
        <v>0</v>
      </c>
      <c r="E28" s="584">
        <v>0</v>
      </c>
      <c r="F28" s="584">
        <v>611830.20999998786</v>
      </c>
      <c r="G28" s="584">
        <v>400</v>
      </c>
      <c r="H28" s="584">
        <v>0</v>
      </c>
      <c r="I28" s="584">
        <v>0</v>
      </c>
      <c r="J28" s="584">
        <v>400</v>
      </c>
      <c r="K28" s="584">
        <v>0</v>
      </c>
      <c r="L28" s="584">
        <v>0</v>
      </c>
      <c r="M28" s="584">
        <v>0</v>
      </c>
      <c r="N28" s="584">
        <v>0</v>
      </c>
      <c r="O28" s="725">
        <v>0</v>
      </c>
      <c r="P28" s="725">
        <v>0</v>
      </c>
      <c r="Q28" s="725">
        <v>0</v>
      </c>
      <c r="R28" s="725">
        <v>0</v>
      </c>
      <c r="S28" s="725">
        <v>2009676.3499999999</v>
      </c>
      <c r="T28" s="725">
        <v>0</v>
      </c>
      <c r="U28" s="725">
        <v>0</v>
      </c>
      <c r="V28" s="725">
        <v>2009676.3499999999</v>
      </c>
    </row>
    <row r="29" spans="1:22" ht="14.4">
      <c r="A29" s="721" t="s">
        <v>1013</v>
      </c>
      <c r="B29" s="587" t="s">
        <v>774</v>
      </c>
      <c r="C29" s="584">
        <v>60343.56</v>
      </c>
      <c r="D29" s="584">
        <v>0</v>
      </c>
      <c r="E29" s="584">
        <v>0</v>
      </c>
      <c r="F29" s="584">
        <v>60343.56</v>
      </c>
      <c r="G29" s="584">
        <v>0</v>
      </c>
      <c r="H29" s="584">
        <v>0</v>
      </c>
      <c r="I29" s="584">
        <v>0</v>
      </c>
      <c r="J29" s="584">
        <v>0</v>
      </c>
      <c r="K29" s="584">
        <v>0</v>
      </c>
      <c r="L29" s="584">
        <v>0</v>
      </c>
      <c r="M29" s="584">
        <v>0</v>
      </c>
      <c r="N29" s="584">
        <v>0</v>
      </c>
      <c r="O29" s="725">
        <v>0</v>
      </c>
      <c r="P29" s="725">
        <v>0</v>
      </c>
      <c r="Q29" s="725">
        <v>0</v>
      </c>
      <c r="R29" s="725">
        <v>0</v>
      </c>
      <c r="S29" s="725">
        <v>0</v>
      </c>
      <c r="T29" s="725">
        <v>0</v>
      </c>
      <c r="U29" s="725">
        <v>0</v>
      </c>
      <c r="V29" s="725">
        <v>0</v>
      </c>
    </row>
    <row r="30" spans="1:22" ht="14.4">
      <c r="A30" s="721" t="s">
        <v>1013</v>
      </c>
      <c r="B30" s="587" t="s">
        <v>775</v>
      </c>
      <c r="C30" s="584">
        <v>-956008.4800000001</v>
      </c>
      <c r="D30" s="584">
        <v>0</v>
      </c>
      <c r="E30" s="584">
        <v>0</v>
      </c>
      <c r="F30" s="584">
        <v>-956008.4800000001</v>
      </c>
      <c r="G30" s="584">
        <v>0</v>
      </c>
      <c r="H30" s="584">
        <v>0</v>
      </c>
      <c r="I30" s="584">
        <v>0</v>
      </c>
      <c r="J30" s="584">
        <v>0</v>
      </c>
      <c r="K30" s="584">
        <v>0</v>
      </c>
      <c r="L30" s="584">
        <v>0</v>
      </c>
      <c r="M30" s="584">
        <v>0</v>
      </c>
      <c r="N30" s="584">
        <v>0</v>
      </c>
      <c r="O30" s="725">
        <v>0</v>
      </c>
      <c r="P30" s="725">
        <v>0</v>
      </c>
      <c r="Q30" s="725">
        <v>0</v>
      </c>
      <c r="R30" s="725">
        <v>0</v>
      </c>
      <c r="S30" s="725">
        <v>0</v>
      </c>
      <c r="T30" s="725">
        <v>0</v>
      </c>
      <c r="U30" s="725">
        <v>0</v>
      </c>
      <c r="V30" s="725">
        <v>0</v>
      </c>
    </row>
    <row r="31" spans="1:22" ht="14.4">
      <c r="A31" s="721" t="s">
        <v>1013</v>
      </c>
      <c r="B31" s="587" t="s">
        <v>1163</v>
      </c>
      <c r="C31" s="584">
        <v>0</v>
      </c>
      <c r="D31" s="584">
        <v>0</v>
      </c>
      <c r="E31" s="584">
        <v>0</v>
      </c>
      <c r="F31" s="584">
        <v>0</v>
      </c>
      <c r="G31" s="584">
        <v>0</v>
      </c>
      <c r="H31" s="584">
        <v>0</v>
      </c>
      <c r="I31" s="584">
        <v>0</v>
      </c>
      <c r="J31" s="584">
        <v>0</v>
      </c>
      <c r="K31" s="584">
        <v>0</v>
      </c>
      <c r="L31" s="584">
        <v>0</v>
      </c>
      <c r="M31" s="584">
        <v>0</v>
      </c>
      <c r="N31" s="584">
        <v>0</v>
      </c>
      <c r="O31" s="725">
        <v>0</v>
      </c>
      <c r="P31" s="725">
        <v>0</v>
      </c>
      <c r="Q31" s="725">
        <v>0</v>
      </c>
      <c r="R31" s="725">
        <v>0</v>
      </c>
      <c r="S31" s="725">
        <v>0</v>
      </c>
      <c r="T31" s="725">
        <v>0</v>
      </c>
      <c r="U31" s="725">
        <v>0</v>
      </c>
      <c r="V31" s="725">
        <v>0</v>
      </c>
    </row>
    <row r="32" spans="1:22" ht="14.4">
      <c r="A32" s="721" t="s">
        <v>1013</v>
      </c>
      <c r="B32" s="587" t="s">
        <v>776</v>
      </c>
      <c r="C32" s="584">
        <v>0</v>
      </c>
      <c r="D32" s="584">
        <v>0</v>
      </c>
      <c r="E32" s="584">
        <v>0</v>
      </c>
      <c r="F32" s="584">
        <v>0</v>
      </c>
      <c r="G32" s="584">
        <v>0</v>
      </c>
      <c r="H32" s="584">
        <v>0</v>
      </c>
      <c r="I32" s="584">
        <v>0</v>
      </c>
      <c r="J32" s="584">
        <v>0</v>
      </c>
      <c r="K32" s="584">
        <v>0</v>
      </c>
      <c r="L32" s="584">
        <v>0</v>
      </c>
      <c r="M32" s="584">
        <v>0</v>
      </c>
      <c r="N32" s="584">
        <v>0</v>
      </c>
      <c r="O32" s="725">
        <v>0</v>
      </c>
      <c r="P32" s="725">
        <v>0</v>
      </c>
      <c r="Q32" s="725">
        <v>0</v>
      </c>
      <c r="R32" s="725">
        <v>0</v>
      </c>
      <c r="S32" s="725">
        <v>0</v>
      </c>
      <c r="T32" s="725">
        <v>0</v>
      </c>
      <c r="U32" s="725">
        <v>0</v>
      </c>
      <c r="V32" s="725">
        <v>0</v>
      </c>
    </row>
    <row r="33" spans="1:22" ht="14.4">
      <c r="A33" s="721" t="s">
        <v>1014</v>
      </c>
      <c r="B33" s="583" t="s">
        <v>1164</v>
      </c>
      <c r="C33" s="584">
        <v>-6998445.4100000132</v>
      </c>
      <c r="D33" s="584">
        <v>0</v>
      </c>
      <c r="E33" s="584">
        <v>0</v>
      </c>
      <c r="F33" s="584">
        <v>-6998445.4100000132</v>
      </c>
      <c r="G33" s="584">
        <v>600</v>
      </c>
      <c r="H33" s="584">
        <v>0</v>
      </c>
      <c r="I33" s="584">
        <v>0</v>
      </c>
      <c r="J33" s="584">
        <v>600</v>
      </c>
      <c r="K33" s="584">
        <v>50976866.22999993</v>
      </c>
      <c r="L33" s="584">
        <v>0</v>
      </c>
      <c r="M33" s="584">
        <v>0</v>
      </c>
      <c r="N33" s="584">
        <v>50976866.22999993</v>
      </c>
      <c r="O33" s="725">
        <v>0</v>
      </c>
      <c r="P33" s="725">
        <v>0</v>
      </c>
      <c r="Q33" s="725">
        <v>0</v>
      </c>
      <c r="R33" s="725">
        <v>0</v>
      </c>
      <c r="S33" s="725">
        <v>82657673.280000001</v>
      </c>
      <c r="T33" s="725">
        <v>0</v>
      </c>
      <c r="U33" s="725">
        <v>0</v>
      </c>
      <c r="V33" s="725">
        <v>82657673.280000001</v>
      </c>
    </row>
    <row r="34" spans="1:22" ht="14.4">
      <c r="A34" s="721" t="s">
        <v>1014</v>
      </c>
      <c r="B34" s="587" t="s">
        <v>777</v>
      </c>
      <c r="C34" s="584">
        <v>0</v>
      </c>
      <c r="D34" s="584">
        <v>0</v>
      </c>
      <c r="E34" s="584">
        <v>0</v>
      </c>
      <c r="F34" s="584">
        <v>0</v>
      </c>
      <c r="G34" s="584">
        <v>0</v>
      </c>
      <c r="H34" s="584">
        <v>0</v>
      </c>
      <c r="I34" s="584">
        <v>0</v>
      </c>
      <c r="J34" s="584">
        <v>0</v>
      </c>
      <c r="K34" s="584">
        <v>0</v>
      </c>
      <c r="L34" s="584">
        <v>0</v>
      </c>
      <c r="M34" s="584">
        <v>0</v>
      </c>
      <c r="N34" s="584">
        <v>0</v>
      </c>
      <c r="O34" s="725">
        <v>0</v>
      </c>
      <c r="P34" s="725">
        <v>0</v>
      </c>
      <c r="Q34" s="725">
        <v>0</v>
      </c>
      <c r="R34" s="725">
        <v>0</v>
      </c>
      <c r="S34" s="725">
        <v>0</v>
      </c>
      <c r="T34" s="725">
        <v>0</v>
      </c>
      <c r="U34" s="725">
        <v>0</v>
      </c>
      <c r="V34" s="725">
        <v>0</v>
      </c>
    </row>
    <row r="35" spans="1:22" ht="14.4">
      <c r="A35" s="721" t="s">
        <v>1014</v>
      </c>
      <c r="B35" s="587" t="s">
        <v>778</v>
      </c>
      <c r="C35" s="584">
        <v>-6998445.4100000132</v>
      </c>
      <c r="D35" s="584">
        <v>0</v>
      </c>
      <c r="E35" s="584">
        <v>0</v>
      </c>
      <c r="F35" s="584">
        <v>-6998445.4100000132</v>
      </c>
      <c r="G35" s="584">
        <v>600</v>
      </c>
      <c r="H35" s="584">
        <v>0</v>
      </c>
      <c r="I35" s="584">
        <v>0</v>
      </c>
      <c r="J35" s="584">
        <v>600</v>
      </c>
      <c r="K35" s="584">
        <v>49337650.359999917</v>
      </c>
      <c r="L35" s="584">
        <v>0</v>
      </c>
      <c r="M35" s="584">
        <v>0</v>
      </c>
      <c r="N35" s="584">
        <v>49337650.359999917</v>
      </c>
      <c r="O35" s="725">
        <v>0</v>
      </c>
      <c r="P35" s="725">
        <v>0</v>
      </c>
      <c r="Q35" s="725">
        <v>0</v>
      </c>
      <c r="R35" s="725">
        <v>0</v>
      </c>
      <c r="S35" s="725">
        <v>82657673.280000001</v>
      </c>
      <c r="T35" s="725">
        <v>0</v>
      </c>
      <c r="U35" s="725">
        <v>0</v>
      </c>
      <c r="V35" s="725">
        <v>82657673.280000001</v>
      </c>
    </row>
    <row r="36" spans="1:22" ht="14.4">
      <c r="A36" s="721" t="s">
        <v>1014</v>
      </c>
      <c r="B36" s="587" t="s">
        <v>619</v>
      </c>
      <c r="C36" s="584">
        <v>0</v>
      </c>
      <c r="D36" s="584">
        <v>0</v>
      </c>
      <c r="E36" s="584">
        <v>0</v>
      </c>
      <c r="F36" s="584">
        <v>0</v>
      </c>
      <c r="G36" s="584">
        <v>0</v>
      </c>
      <c r="H36" s="584">
        <v>0</v>
      </c>
      <c r="I36" s="584">
        <v>0</v>
      </c>
      <c r="J36" s="584">
        <v>0</v>
      </c>
      <c r="K36" s="584">
        <v>1629511.2000000002</v>
      </c>
      <c r="L36" s="584">
        <v>0</v>
      </c>
      <c r="M36" s="584">
        <v>0</v>
      </c>
      <c r="N36" s="584">
        <v>1629511.2000000002</v>
      </c>
      <c r="O36" s="725">
        <v>0</v>
      </c>
      <c r="P36" s="725">
        <v>0</v>
      </c>
      <c r="Q36" s="725">
        <v>0</v>
      </c>
      <c r="R36" s="725">
        <v>0</v>
      </c>
      <c r="S36" s="725">
        <v>0</v>
      </c>
      <c r="T36" s="725">
        <v>0</v>
      </c>
      <c r="U36" s="725">
        <v>0</v>
      </c>
      <c r="V36" s="725">
        <v>0</v>
      </c>
    </row>
    <row r="37" spans="1:22" ht="14.4">
      <c r="A37" s="721" t="s">
        <v>1014</v>
      </c>
      <c r="B37" s="587" t="s">
        <v>622</v>
      </c>
      <c r="C37" s="584">
        <v>0</v>
      </c>
      <c r="D37" s="584">
        <v>0</v>
      </c>
      <c r="E37" s="584">
        <v>0</v>
      </c>
      <c r="F37" s="584">
        <v>0</v>
      </c>
      <c r="G37" s="584">
        <v>0</v>
      </c>
      <c r="H37" s="584">
        <v>0</v>
      </c>
      <c r="I37" s="584">
        <v>0</v>
      </c>
      <c r="J37" s="584">
        <v>0</v>
      </c>
      <c r="K37" s="584">
        <v>0</v>
      </c>
      <c r="L37" s="584">
        <v>0</v>
      </c>
      <c r="M37" s="584">
        <v>0</v>
      </c>
      <c r="N37" s="584">
        <v>0</v>
      </c>
      <c r="O37" s="725">
        <v>0</v>
      </c>
      <c r="P37" s="725">
        <v>0</v>
      </c>
      <c r="Q37" s="725">
        <v>0</v>
      </c>
      <c r="R37" s="725">
        <v>0</v>
      </c>
      <c r="S37" s="725">
        <v>0</v>
      </c>
      <c r="T37" s="725">
        <v>0</v>
      </c>
      <c r="U37" s="725">
        <v>0</v>
      </c>
      <c r="V37" s="725">
        <v>0</v>
      </c>
    </row>
    <row r="38" spans="1:22" ht="14.4">
      <c r="A38" s="721" t="s">
        <v>1014</v>
      </c>
      <c r="B38" s="587" t="s">
        <v>779</v>
      </c>
      <c r="C38" s="584">
        <v>0</v>
      </c>
      <c r="D38" s="584">
        <v>0</v>
      </c>
      <c r="E38" s="584">
        <v>0</v>
      </c>
      <c r="F38" s="584">
        <v>0</v>
      </c>
      <c r="G38" s="584">
        <v>0</v>
      </c>
      <c r="H38" s="584">
        <v>0</v>
      </c>
      <c r="I38" s="584">
        <v>0</v>
      </c>
      <c r="J38" s="584">
        <v>0</v>
      </c>
      <c r="K38" s="584">
        <v>0</v>
      </c>
      <c r="L38" s="584">
        <v>0</v>
      </c>
      <c r="M38" s="584">
        <v>0</v>
      </c>
      <c r="N38" s="584">
        <v>0</v>
      </c>
      <c r="O38" s="725">
        <v>0</v>
      </c>
      <c r="P38" s="725">
        <v>0</v>
      </c>
      <c r="Q38" s="725">
        <v>0</v>
      </c>
      <c r="R38" s="725">
        <v>0</v>
      </c>
      <c r="S38" s="725">
        <v>0</v>
      </c>
      <c r="T38" s="725">
        <v>0</v>
      </c>
      <c r="U38" s="725">
        <v>0</v>
      </c>
      <c r="V38" s="725">
        <v>0</v>
      </c>
    </row>
    <row r="39" spans="1:22" ht="14.4">
      <c r="A39" s="721" t="s">
        <v>1014</v>
      </c>
      <c r="B39" s="587" t="s">
        <v>780</v>
      </c>
      <c r="C39" s="584">
        <v>0</v>
      </c>
      <c r="D39" s="584">
        <v>0</v>
      </c>
      <c r="E39" s="584">
        <v>0</v>
      </c>
      <c r="F39" s="584">
        <v>0</v>
      </c>
      <c r="G39" s="584">
        <v>0</v>
      </c>
      <c r="H39" s="584">
        <v>0</v>
      </c>
      <c r="I39" s="584">
        <v>0</v>
      </c>
      <c r="J39" s="584">
        <v>0</v>
      </c>
      <c r="K39" s="584">
        <v>0</v>
      </c>
      <c r="L39" s="584">
        <v>0</v>
      </c>
      <c r="M39" s="584">
        <v>0</v>
      </c>
      <c r="N39" s="584">
        <v>0</v>
      </c>
      <c r="O39" s="725">
        <v>0</v>
      </c>
      <c r="P39" s="725">
        <v>0</v>
      </c>
      <c r="Q39" s="725">
        <v>0</v>
      </c>
      <c r="R39" s="725">
        <v>0</v>
      </c>
      <c r="S39" s="725">
        <v>0</v>
      </c>
      <c r="T39" s="725">
        <v>0</v>
      </c>
      <c r="U39" s="725">
        <v>0</v>
      </c>
      <c r="V39" s="725">
        <v>0</v>
      </c>
    </row>
    <row r="40" spans="1:22" ht="14.4">
      <c r="A40" s="721" t="s">
        <v>1014</v>
      </c>
      <c r="B40" s="587" t="s">
        <v>781</v>
      </c>
      <c r="C40" s="584">
        <v>0</v>
      </c>
      <c r="D40" s="584">
        <v>0</v>
      </c>
      <c r="E40" s="584">
        <v>0</v>
      </c>
      <c r="F40" s="584">
        <v>0</v>
      </c>
      <c r="G40" s="584">
        <v>0</v>
      </c>
      <c r="H40" s="584">
        <v>0</v>
      </c>
      <c r="I40" s="584">
        <v>0</v>
      </c>
      <c r="J40" s="584">
        <v>0</v>
      </c>
      <c r="K40" s="584">
        <v>0</v>
      </c>
      <c r="L40" s="584">
        <v>0</v>
      </c>
      <c r="M40" s="584">
        <v>0</v>
      </c>
      <c r="N40" s="584">
        <v>0</v>
      </c>
      <c r="O40" s="725">
        <v>0</v>
      </c>
      <c r="P40" s="725">
        <v>0</v>
      </c>
      <c r="Q40" s="725">
        <v>0</v>
      </c>
      <c r="R40" s="725">
        <v>0</v>
      </c>
      <c r="S40" s="725">
        <v>0</v>
      </c>
      <c r="T40" s="725">
        <v>0</v>
      </c>
      <c r="U40" s="725">
        <v>0</v>
      </c>
      <c r="V40" s="725">
        <v>0</v>
      </c>
    </row>
    <row r="41" spans="1:22" ht="14.4">
      <c r="A41" s="721" t="s">
        <v>1014</v>
      </c>
      <c r="B41" s="587" t="s">
        <v>782</v>
      </c>
      <c r="C41" s="584">
        <v>0</v>
      </c>
      <c r="D41" s="584">
        <v>0</v>
      </c>
      <c r="E41" s="584">
        <v>0</v>
      </c>
      <c r="F41" s="584">
        <v>0</v>
      </c>
      <c r="G41" s="584">
        <v>0</v>
      </c>
      <c r="H41" s="584">
        <v>0</v>
      </c>
      <c r="I41" s="584">
        <v>0</v>
      </c>
      <c r="J41" s="584">
        <v>0</v>
      </c>
      <c r="K41" s="584">
        <v>0</v>
      </c>
      <c r="L41" s="584">
        <v>0</v>
      </c>
      <c r="M41" s="584">
        <v>0</v>
      </c>
      <c r="N41" s="584">
        <v>0</v>
      </c>
      <c r="O41" s="725">
        <v>0</v>
      </c>
      <c r="P41" s="725">
        <v>0</v>
      </c>
      <c r="Q41" s="725">
        <v>0</v>
      </c>
      <c r="R41" s="725">
        <v>0</v>
      </c>
      <c r="S41" s="725">
        <v>0</v>
      </c>
      <c r="T41" s="725">
        <v>0</v>
      </c>
      <c r="U41" s="725">
        <v>0</v>
      </c>
      <c r="V41" s="725">
        <v>0</v>
      </c>
    </row>
    <row r="42" spans="1:22" ht="14.4">
      <c r="A42" s="721" t="s">
        <v>1014</v>
      </c>
      <c r="B42" s="587" t="s">
        <v>1165</v>
      </c>
      <c r="C42" s="584">
        <v>0</v>
      </c>
      <c r="D42" s="584">
        <v>0</v>
      </c>
      <c r="E42" s="584">
        <v>0</v>
      </c>
      <c r="F42" s="584">
        <v>0</v>
      </c>
      <c r="G42" s="584">
        <v>0</v>
      </c>
      <c r="H42" s="584">
        <v>0</v>
      </c>
      <c r="I42" s="584">
        <v>0</v>
      </c>
      <c r="J42" s="584">
        <v>0</v>
      </c>
      <c r="K42" s="584">
        <v>0</v>
      </c>
      <c r="L42" s="584">
        <v>0</v>
      </c>
      <c r="M42" s="584">
        <v>0</v>
      </c>
      <c r="N42" s="584">
        <v>0</v>
      </c>
      <c r="O42" s="725">
        <v>0</v>
      </c>
      <c r="P42" s="725">
        <v>0</v>
      </c>
      <c r="Q42" s="725">
        <v>0</v>
      </c>
      <c r="R42" s="725">
        <v>0</v>
      </c>
      <c r="S42" s="725">
        <v>0</v>
      </c>
      <c r="T42" s="725">
        <v>0</v>
      </c>
      <c r="U42" s="725">
        <v>0</v>
      </c>
      <c r="V42" s="725">
        <v>0</v>
      </c>
    </row>
    <row r="43" spans="1:22" ht="14.4">
      <c r="A43" s="721" t="s">
        <v>1014</v>
      </c>
      <c r="B43" s="587" t="s">
        <v>783</v>
      </c>
      <c r="C43" s="584">
        <v>0</v>
      </c>
      <c r="D43" s="584">
        <v>0</v>
      </c>
      <c r="E43" s="584">
        <v>0</v>
      </c>
      <c r="F43" s="584">
        <v>0</v>
      </c>
      <c r="G43" s="584">
        <v>0</v>
      </c>
      <c r="H43" s="584">
        <v>0</v>
      </c>
      <c r="I43" s="584">
        <v>0</v>
      </c>
      <c r="J43" s="584">
        <v>0</v>
      </c>
      <c r="K43" s="584">
        <v>0</v>
      </c>
      <c r="L43" s="584">
        <v>0</v>
      </c>
      <c r="M43" s="584">
        <v>0</v>
      </c>
      <c r="N43" s="584">
        <v>0</v>
      </c>
      <c r="O43" s="725">
        <v>0</v>
      </c>
      <c r="P43" s="725">
        <v>0</v>
      </c>
      <c r="Q43" s="725">
        <v>0</v>
      </c>
      <c r="R43" s="725">
        <v>0</v>
      </c>
      <c r="S43" s="725">
        <v>0</v>
      </c>
      <c r="T43" s="725">
        <v>0</v>
      </c>
      <c r="U43" s="725">
        <v>0</v>
      </c>
      <c r="V43" s="725">
        <v>0</v>
      </c>
    </row>
    <row r="44" spans="1:22" ht="14.4">
      <c r="A44" s="721" t="s">
        <v>1014</v>
      </c>
      <c r="B44" s="587" t="s">
        <v>784</v>
      </c>
      <c r="C44" s="584">
        <v>0</v>
      </c>
      <c r="D44" s="584">
        <v>0</v>
      </c>
      <c r="E44" s="584">
        <v>0</v>
      </c>
      <c r="F44" s="584">
        <v>0</v>
      </c>
      <c r="G44" s="584">
        <v>0</v>
      </c>
      <c r="H44" s="584">
        <v>0</v>
      </c>
      <c r="I44" s="584">
        <v>0</v>
      </c>
      <c r="J44" s="584">
        <v>0</v>
      </c>
      <c r="K44" s="584">
        <v>0</v>
      </c>
      <c r="L44" s="584">
        <v>0</v>
      </c>
      <c r="M44" s="584">
        <v>0</v>
      </c>
      <c r="N44" s="584">
        <v>0</v>
      </c>
      <c r="O44" s="725">
        <v>0</v>
      </c>
      <c r="P44" s="725">
        <v>0</v>
      </c>
      <c r="Q44" s="725">
        <v>0</v>
      </c>
      <c r="R44" s="725">
        <v>0</v>
      </c>
      <c r="S44" s="725">
        <v>0</v>
      </c>
      <c r="T44" s="725">
        <v>0</v>
      </c>
      <c r="U44" s="725">
        <v>0</v>
      </c>
      <c r="V44" s="725">
        <v>0</v>
      </c>
    </row>
    <row r="45" spans="1:22" ht="14.4">
      <c r="A45" s="721" t="s">
        <v>1014</v>
      </c>
      <c r="B45" s="587" t="s">
        <v>785</v>
      </c>
      <c r="C45" s="584">
        <v>0</v>
      </c>
      <c r="D45" s="584">
        <v>0</v>
      </c>
      <c r="E45" s="584">
        <v>0</v>
      </c>
      <c r="F45" s="584">
        <v>0</v>
      </c>
      <c r="G45" s="584">
        <v>0</v>
      </c>
      <c r="H45" s="584">
        <v>0</v>
      </c>
      <c r="I45" s="584">
        <v>0</v>
      </c>
      <c r="J45" s="584">
        <v>0</v>
      </c>
      <c r="K45" s="584">
        <v>0</v>
      </c>
      <c r="L45" s="584">
        <v>0</v>
      </c>
      <c r="M45" s="584">
        <v>0</v>
      </c>
      <c r="N45" s="584">
        <v>0</v>
      </c>
      <c r="O45" s="725">
        <v>0</v>
      </c>
      <c r="P45" s="725">
        <v>0</v>
      </c>
      <c r="Q45" s="725">
        <v>0</v>
      </c>
      <c r="R45" s="725">
        <v>0</v>
      </c>
      <c r="S45" s="725">
        <v>0</v>
      </c>
      <c r="T45" s="725">
        <v>0</v>
      </c>
      <c r="U45" s="725">
        <v>0</v>
      </c>
      <c r="V45" s="725">
        <v>0</v>
      </c>
    </row>
    <row r="46" spans="1:22" ht="14.4">
      <c r="A46" s="721" t="s">
        <v>1014</v>
      </c>
      <c r="B46" s="587" t="s">
        <v>787</v>
      </c>
      <c r="C46" s="584">
        <v>0</v>
      </c>
      <c r="D46" s="584">
        <v>0</v>
      </c>
      <c r="E46" s="584">
        <v>0</v>
      </c>
      <c r="F46" s="584">
        <v>0</v>
      </c>
      <c r="G46" s="584">
        <v>0</v>
      </c>
      <c r="H46" s="584">
        <v>0</v>
      </c>
      <c r="I46" s="584">
        <v>0</v>
      </c>
      <c r="J46" s="584">
        <v>0</v>
      </c>
      <c r="K46" s="584">
        <v>0</v>
      </c>
      <c r="L46" s="584">
        <v>0</v>
      </c>
      <c r="M46" s="584">
        <v>0</v>
      </c>
      <c r="N46" s="584">
        <v>0</v>
      </c>
      <c r="O46" s="725">
        <v>0</v>
      </c>
      <c r="P46" s="725">
        <v>0</v>
      </c>
      <c r="Q46" s="725">
        <v>0</v>
      </c>
      <c r="R46" s="725">
        <v>0</v>
      </c>
      <c r="S46" s="725">
        <v>0</v>
      </c>
      <c r="T46" s="725">
        <v>0</v>
      </c>
      <c r="U46" s="725">
        <v>0</v>
      </c>
      <c r="V46" s="725">
        <v>0</v>
      </c>
    </row>
    <row r="47" spans="1:22" ht="14.4">
      <c r="A47" s="721" t="s">
        <v>1014</v>
      </c>
      <c r="B47" s="587" t="s">
        <v>786</v>
      </c>
      <c r="C47" s="584">
        <v>0</v>
      </c>
      <c r="D47" s="584">
        <v>0</v>
      </c>
      <c r="E47" s="584">
        <v>0</v>
      </c>
      <c r="F47" s="584">
        <v>0</v>
      </c>
      <c r="G47" s="584">
        <v>0</v>
      </c>
      <c r="H47" s="584">
        <v>0</v>
      </c>
      <c r="I47" s="584">
        <v>0</v>
      </c>
      <c r="J47" s="584">
        <v>0</v>
      </c>
      <c r="K47" s="584">
        <v>9704.67</v>
      </c>
      <c r="L47" s="584">
        <v>0</v>
      </c>
      <c r="M47" s="584">
        <v>0</v>
      </c>
      <c r="N47" s="584">
        <v>9704.67</v>
      </c>
      <c r="O47" s="725">
        <v>0</v>
      </c>
      <c r="P47" s="725">
        <v>0</v>
      </c>
      <c r="Q47" s="725">
        <v>0</v>
      </c>
      <c r="R47" s="725">
        <v>0</v>
      </c>
      <c r="S47" s="725">
        <v>0</v>
      </c>
      <c r="T47" s="725">
        <v>0</v>
      </c>
      <c r="U47" s="725">
        <v>0</v>
      </c>
      <c r="V47" s="725">
        <v>0</v>
      </c>
    </row>
    <row r="48" spans="1:22" ht="14.4">
      <c r="A48" s="721" t="s">
        <v>1014</v>
      </c>
      <c r="B48" s="587" t="s">
        <v>1166</v>
      </c>
      <c r="C48" s="584">
        <v>0</v>
      </c>
      <c r="D48" s="584">
        <v>0</v>
      </c>
      <c r="E48" s="584">
        <v>0</v>
      </c>
      <c r="F48" s="584">
        <v>0</v>
      </c>
      <c r="G48" s="584">
        <v>0</v>
      </c>
      <c r="H48" s="584">
        <v>0</v>
      </c>
      <c r="I48" s="584">
        <v>0</v>
      </c>
      <c r="J48" s="584">
        <v>0</v>
      </c>
      <c r="K48" s="584">
        <v>0</v>
      </c>
      <c r="L48" s="584">
        <v>0</v>
      </c>
      <c r="M48" s="584">
        <v>0</v>
      </c>
      <c r="N48" s="584">
        <v>0</v>
      </c>
      <c r="O48" s="725">
        <v>0</v>
      </c>
      <c r="P48" s="725">
        <v>0</v>
      </c>
      <c r="Q48" s="725">
        <v>0</v>
      </c>
      <c r="R48" s="725">
        <v>0</v>
      </c>
      <c r="S48" s="725">
        <v>0</v>
      </c>
      <c r="T48" s="725">
        <v>0</v>
      </c>
      <c r="U48" s="725">
        <v>0</v>
      </c>
      <c r="V48" s="725">
        <v>0</v>
      </c>
    </row>
    <row r="49" spans="1:22" ht="14.4">
      <c r="A49" s="721" t="s">
        <v>1015</v>
      </c>
      <c r="B49" s="587" t="s">
        <v>788</v>
      </c>
      <c r="C49" s="584">
        <v>0</v>
      </c>
      <c r="D49" s="584">
        <v>0</v>
      </c>
      <c r="E49" s="584">
        <v>0</v>
      </c>
      <c r="F49" s="584">
        <v>0</v>
      </c>
      <c r="G49" s="584">
        <v>0</v>
      </c>
      <c r="H49" s="584">
        <v>0</v>
      </c>
      <c r="I49" s="584">
        <v>0</v>
      </c>
      <c r="J49" s="584">
        <v>0</v>
      </c>
      <c r="K49" s="584">
        <v>0</v>
      </c>
      <c r="L49" s="584">
        <v>0</v>
      </c>
      <c r="M49" s="584">
        <v>0</v>
      </c>
      <c r="N49" s="584">
        <v>0</v>
      </c>
      <c r="O49" s="725">
        <v>0</v>
      </c>
      <c r="P49" s="725">
        <v>0</v>
      </c>
      <c r="Q49" s="725">
        <v>0</v>
      </c>
      <c r="R49" s="725">
        <v>0</v>
      </c>
      <c r="S49" s="725">
        <v>0</v>
      </c>
      <c r="T49" s="725">
        <v>0</v>
      </c>
      <c r="U49" s="725">
        <v>0</v>
      </c>
      <c r="V49" s="725">
        <v>0</v>
      </c>
    </row>
    <row r="50" spans="1:22" ht="14.4">
      <c r="A50" s="721" t="s">
        <v>1015</v>
      </c>
      <c r="B50" s="587" t="s">
        <v>789</v>
      </c>
      <c r="C50" s="584">
        <v>-2.9103830456733704E-11</v>
      </c>
      <c r="D50" s="584">
        <v>0</v>
      </c>
      <c r="E50" s="584">
        <v>0</v>
      </c>
      <c r="F50" s="584">
        <v>-2.9103830456733704E-11</v>
      </c>
      <c r="G50" s="584">
        <v>0</v>
      </c>
      <c r="H50" s="584">
        <v>0</v>
      </c>
      <c r="I50" s="584">
        <v>0</v>
      </c>
      <c r="J50" s="584">
        <v>0</v>
      </c>
      <c r="K50" s="584">
        <v>1781874.19</v>
      </c>
      <c r="L50" s="584">
        <v>0</v>
      </c>
      <c r="M50" s="584">
        <v>0</v>
      </c>
      <c r="N50" s="584">
        <v>1781874.19</v>
      </c>
      <c r="O50" s="725">
        <v>0</v>
      </c>
      <c r="P50" s="725">
        <v>0</v>
      </c>
      <c r="Q50" s="725">
        <v>0</v>
      </c>
      <c r="R50" s="725">
        <v>0</v>
      </c>
      <c r="S50" s="725">
        <v>0</v>
      </c>
      <c r="T50" s="725">
        <v>0</v>
      </c>
      <c r="U50" s="725">
        <v>0</v>
      </c>
      <c r="V50" s="725">
        <v>0</v>
      </c>
    </row>
    <row r="51" spans="1:22" ht="14.4">
      <c r="A51" s="721" t="s">
        <v>1015</v>
      </c>
      <c r="B51" s="587" t="s">
        <v>790</v>
      </c>
      <c r="C51" s="584">
        <v>0</v>
      </c>
      <c r="D51" s="584">
        <v>0</v>
      </c>
      <c r="E51" s="584">
        <v>0</v>
      </c>
      <c r="F51" s="584">
        <v>0</v>
      </c>
      <c r="G51" s="584">
        <v>0</v>
      </c>
      <c r="H51" s="584">
        <v>0</v>
      </c>
      <c r="I51" s="584">
        <v>0</v>
      </c>
      <c r="J51" s="584">
        <v>0</v>
      </c>
      <c r="K51" s="584">
        <v>0</v>
      </c>
      <c r="L51" s="584">
        <v>0</v>
      </c>
      <c r="M51" s="584">
        <v>0</v>
      </c>
      <c r="N51" s="584">
        <v>0</v>
      </c>
      <c r="O51" s="725">
        <v>0</v>
      </c>
      <c r="P51" s="725">
        <v>0</v>
      </c>
      <c r="Q51" s="725">
        <v>0</v>
      </c>
      <c r="R51" s="725">
        <v>0</v>
      </c>
      <c r="S51" s="725">
        <v>0</v>
      </c>
      <c r="T51" s="725">
        <v>0</v>
      </c>
      <c r="U51" s="725">
        <v>0</v>
      </c>
      <c r="V51" s="725">
        <v>0</v>
      </c>
    </row>
    <row r="52" spans="1:22" ht="14.4">
      <c r="A52" s="721" t="s">
        <v>1015</v>
      </c>
      <c r="B52" s="587" t="s">
        <v>791</v>
      </c>
      <c r="C52" s="584">
        <v>0</v>
      </c>
      <c r="D52" s="584">
        <v>0</v>
      </c>
      <c r="E52" s="584">
        <v>0</v>
      </c>
      <c r="F52" s="584">
        <v>0</v>
      </c>
      <c r="G52" s="584">
        <v>0</v>
      </c>
      <c r="H52" s="584">
        <v>0</v>
      </c>
      <c r="I52" s="584">
        <v>0</v>
      </c>
      <c r="J52" s="584">
        <v>0</v>
      </c>
      <c r="K52" s="584">
        <v>0</v>
      </c>
      <c r="L52" s="584">
        <v>0</v>
      </c>
      <c r="M52" s="584">
        <v>0</v>
      </c>
      <c r="N52" s="584">
        <v>0</v>
      </c>
      <c r="O52" s="725">
        <v>0</v>
      </c>
      <c r="P52" s="725">
        <v>0</v>
      </c>
      <c r="Q52" s="725">
        <v>0</v>
      </c>
      <c r="R52" s="725">
        <v>0</v>
      </c>
      <c r="S52" s="725">
        <v>0</v>
      </c>
      <c r="T52" s="725">
        <v>0</v>
      </c>
      <c r="U52" s="725">
        <v>0</v>
      </c>
      <c r="V52" s="725">
        <v>0</v>
      </c>
    </row>
    <row r="53" spans="1:22" ht="14.4">
      <c r="A53" s="721" t="s">
        <v>1015</v>
      </c>
      <c r="B53" s="587" t="s">
        <v>1167</v>
      </c>
      <c r="C53" s="584">
        <v>0</v>
      </c>
      <c r="D53" s="584">
        <v>0</v>
      </c>
      <c r="E53" s="584">
        <v>0</v>
      </c>
      <c r="F53" s="584">
        <v>0</v>
      </c>
      <c r="G53" s="584">
        <v>0</v>
      </c>
      <c r="H53" s="584">
        <v>0</v>
      </c>
      <c r="I53" s="584">
        <v>0</v>
      </c>
      <c r="J53" s="584">
        <v>0</v>
      </c>
      <c r="K53" s="584">
        <v>0</v>
      </c>
      <c r="L53" s="584">
        <v>0</v>
      </c>
      <c r="M53" s="584">
        <v>0</v>
      </c>
      <c r="N53" s="584">
        <v>0</v>
      </c>
      <c r="O53" s="725">
        <v>0</v>
      </c>
      <c r="P53" s="725">
        <v>0</v>
      </c>
      <c r="Q53" s="725">
        <v>0</v>
      </c>
      <c r="R53" s="725">
        <v>0</v>
      </c>
      <c r="S53" s="725">
        <v>0</v>
      </c>
      <c r="T53" s="725">
        <v>0</v>
      </c>
      <c r="U53" s="725">
        <v>0</v>
      </c>
      <c r="V53" s="725">
        <v>0</v>
      </c>
    </row>
    <row r="54" spans="1:22" ht="14.4">
      <c r="A54" s="721" t="s">
        <v>1015</v>
      </c>
      <c r="B54" s="587" t="s">
        <v>1168</v>
      </c>
      <c r="C54" s="584">
        <v>0</v>
      </c>
      <c r="D54" s="584">
        <v>0</v>
      </c>
      <c r="E54" s="584">
        <v>0</v>
      </c>
      <c r="F54" s="584">
        <v>0</v>
      </c>
      <c r="G54" s="584">
        <v>0</v>
      </c>
      <c r="H54" s="584">
        <v>0</v>
      </c>
      <c r="I54" s="584">
        <v>0</v>
      </c>
      <c r="J54" s="584">
        <v>0</v>
      </c>
      <c r="K54" s="584">
        <v>0</v>
      </c>
      <c r="L54" s="584">
        <v>0</v>
      </c>
      <c r="M54" s="584">
        <v>0</v>
      </c>
      <c r="N54" s="584">
        <v>0</v>
      </c>
      <c r="O54" s="725">
        <v>0</v>
      </c>
      <c r="P54" s="725">
        <v>0</v>
      </c>
      <c r="Q54" s="725">
        <v>0</v>
      </c>
      <c r="R54" s="725">
        <v>0</v>
      </c>
      <c r="S54" s="725">
        <v>0</v>
      </c>
      <c r="T54" s="725">
        <v>0</v>
      </c>
      <c r="U54" s="725">
        <v>0</v>
      </c>
      <c r="V54" s="725">
        <v>0</v>
      </c>
    </row>
    <row r="55" spans="1:22" ht="14.4">
      <c r="A55" s="721" t="s">
        <v>1016</v>
      </c>
      <c r="B55" s="587" t="s">
        <v>792</v>
      </c>
      <c r="C55" s="584">
        <v>0</v>
      </c>
      <c r="D55" s="584">
        <v>0</v>
      </c>
      <c r="E55" s="584">
        <v>0</v>
      </c>
      <c r="F55" s="584">
        <v>0</v>
      </c>
      <c r="G55" s="584">
        <v>0</v>
      </c>
      <c r="H55" s="584">
        <v>0</v>
      </c>
      <c r="I55" s="584">
        <v>0</v>
      </c>
      <c r="J55" s="584">
        <v>0</v>
      </c>
      <c r="K55" s="584">
        <v>0</v>
      </c>
      <c r="L55" s="584">
        <v>0</v>
      </c>
      <c r="M55" s="584">
        <v>0</v>
      </c>
      <c r="N55" s="584">
        <v>0</v>
      </c>
      <c r="O55" s="725">
        <v>0</v>
      </c>
      <c r="P55" s="725">
        <v>0</v>
      </c>
      <c r="Q55" s="725">
        <v>0</v>
      </c>
      <c r="R55" s="725">
        <v>0</v>
      </c>
      <c r="S55" s="725">
        <v>0</v>
      </c>
      <c r="T55" s="725">
        <v>0</v>
      </c>
      <c r="U55" s="725">
        <v>0</v>
      </c>
      <c r="V55" s="725">
        <v>0</v>
      </c>
    </row>
    <row r="56" spans="1:22" ht="14.4">
      <c r="A56" s="721" t="s">
        <v>1016</v>
      </c>
      <c r="B56" s="587" t="s">
        <v>793</v>
      </c>
      <c r="C56" s="584">
        <v>17986762.30999998</v>
      </c>
      <c r="D56" s="584">
        <v>0</v>
      </c>
      <c r="E56" s="584">
        <v>0</v>
      </c>
      <c r="F56" s="584">
        <v>17986762.30999998</v>
      </c>
      <c r="G56" s="584">
        <v>0</v>
      </c>
      <c r="H56" s="584">
        <v>0</v>
      </c>
      <c r="I56" s="584">
        <v>0</v>
      </c>
      <c r="J56" s="584">
        <v>0</v>
      </c>
      <c r="K56" s="584">
        <v>0</v>
      </c>
      <c r="L56" s="584">
        <v>0</v>
      </c>
      <c r="M56" s="584">
        <v>0</v>
      </c>
      <c r="N56" s="584">
        <v>0</v>
      </c>
      <c r="O56" s="725">
        <v>0</v>
      </c>
      <c r="P56" s="725">
        <v>0</v>
      </c>
      <c r="Q56" s="725">
        <v>0</v>
      </c>
      <c r="R56" s="725">
        <v>0</v>
      </c>
      <c r="S56" s="725">
        <v>12040830.379999999</v>
      </c>
      <c r="T56" s="725">
        <v>0</v>
      </c>
      <c r="U56" s="725">
        <v>0</v>
      </c>
      <c r="V56" s="725">
        <v>12040830.379999999</v>
      </c>
    </row>
    <row r="57" spans="1:22" ht="14.4">
      <c r="A57" s="721" t="s">
        <v>1016</v>
      </c>
      <c r="B57" s="587" t="s">
        <v>794</v>
      </c>
      <c r="C57" s="584">
        <v>1360296.51</v>
      </c>
      <c r="D57" s="584">
        <v>0</v>
      </c>
      <c r="E57" s="584">
        <v>0</v>
      </c>
      <c r="F57" s="584">
        <v>1360296.51</v>
      </c>
      <c r="G57" s="584">
        <v>0</v>
      </c>
      <c r="H57" s="584">
        <v>0</v>
      </c>
      <c r="I57" s="584">
        <v>0</v>
      </c>
      <c r="J57" s="584">
        <v>0</v>
      </c>
      <c r="K57" s="584">
        <v>0</v>
      </c>
      <c r="L57" s="584">
        <v>0</v>
      </c>
      <c r="M57" s="584">
        <v>0</v>
      </c>
      <c r="N57" s="584">
        <v>0</v>
      </c>
      <c r="O57" s="725">
        <v>0</v>
      </c>
      <c r="P57" s="725">
        <v>0</v>
      </c>
      <c r="Q57" s="725">
        <v>0</v>
      </c>
      <c r="R57" s="725">
        <v>0</v>
      </c>
      <c r="S57" s="725">
        <v>0</v>
      </c>
      <c r="T57" s="725">
        <v>0</v>
      </c>
      <c r="U57" s="725">
        <v>0</v>
      </c>
      <c r="V57" s="725">
        <v>0</v>
      </c>
    </row>
    <row r="58" spans="1:22" ht="14.4">
      <c r="A58" s="721" t="s">
        <v>1016</v>
      </c>
      <c r="B58" s="587" t="s">
        <v>795</v>
      </c>
      <c r="C58" s="584">
        <v>-54117.990000000005</v>
      </c>
      <c r="D58" s="584">
        <v>0</v>
      </c>
      <c r="E58" s="584">
        <v>0</v>
      </c>
      <c r="F58" s="584">
        <v>-54117.990000000005</v>
      </c>
      <c r="G58" s="584">
        <v>0</v>
      </c>
      <c r="H58" s="584">
        <v>0</v>
      </c>
      <c r="I58" s="584">
        <v>0</v>
      </c>
      <c r="J58" s="584">
        <v>0</v>
      </c>
      <c r="K58" s="584">
        <v>0</v>
      </c>
      <c r="L58" s="584">
        <v>0</v>
      </c>
      <c r="M58" s="584">
        <v>0</v>
      </c>
      <c r="N58" s="584">
        <v>0</v>
      </c>
      <c r="O58" s="725">
        <v>0</v>
      </c>
      <c r="P58" s="725">
        <v>0</v>
      </c>
      <c r="Q58" s="725">
        <v>0</v>
      </c>
      <c r="R58" s="725">
        <v>0</v>
      </c>
      <c r="S58" s="725">
        <v>0</v>
      </c>
      <c r="T58" s="725">
        <v>0</v>
      </c>
      <c r="U58" s="725">
        <v>0</v>
      </c>
      <c r="V58" s="725">
        <v>0</v>
      </c>
    </row>
    <row r="59" spans="1:22" ht="14.4">
      <c r="A59" s="721" t="s">
        <v>1016</v>
      </c>
      <c r="B59" s="587" t="s">
        <v>796</v>
      </c>
      <c r="C59" s="584">
        <v>0</v>
      </c>
      <c r="D59" s="584">
        <v>0</v>
      </c>
      <c r="E59" s="584">
        <v>0</v>
      </c>
      <c r="F59" s="584">
        <v>0</v>
      </c>
      <c r="G59" s="584">
        <v>0</v>
      </c>
      <c r="H59" s="584">
        <v>0</v>
      </c>
      <c r="I59" s="584">
        <v>0</v>
      </c>
      <c r="J59" s="584">
        <v>0</v>
      </c>
      <c r="K59" s="584">
        <v>0</v>
      </c>
      <c r="L59" s="584">
        <v>0</v>
      </c>
      <c r="M59" s="584">
        <v>0</v>
      </c>
      <c r="N59" s="584">
        <v>0</v>
      </c>
      <c r="O59" s="725">
        <v>0</v>
      </c>
      <c r="P59" s="725">
        <v>0</v>
      </c>
      <c r="Q59" s="725">
        <v>0</v>
      </c>
      <c r="R59" s="725">
        <v>0</v>
      </c>
      <c r="S59" s="725">
        <v>0</v>
      </c>
      <c r="T59" s="725">
        <v>0</v>
      </c>
      <c r="U59" s="725">
        <v>0</v>
      </c>
      <c r="V59" s="725">
        <v>0</v>
      </c>
    </row>
    <row r="60" spans="1:22" ht="14.4">
      <c r="A60" s="721" t="s">
        <v>1016</v>
      </c>
      <c r="B60" s="587" t="s">
        <v>797</v>
      </c>
      <c r="C60" s="584">
        <v>185710.5</v>
      </c>
      <c r="D60" s="584">
        <v>0</v>
      </c>
      <c r="E60" s="584">
        <v>0</v>
      </c>
      <c r="F60" s="584">
        <v>185710.5</v>
      </c>
      <c r="G60" s="584">
        <v>0</v>
      </c>
      <c r="H60" s="584">
        <v>0</v>
      </c>
      <c r="I60" s="584">
        <v>0</v>
      </c>
      <c r="J60" s="584">
        <v>0</v>
      </c>
      <c r="K60" s="584">
        <v>0</v>
      </c>
      <c r="L60" s="584">
        <v>0</v>
      </c>
      <c r="M60" s="584">
        <v>0</v>
      </c>
      <c r="N60" s="584">
        <v>0</v>
      </c>
      <c r="O60" s="725">
        <v>0</v>
      </c>
      <c r="P60" s="725">
        <v>0</v>
      </c>
      <c r="Q60" s="725">
        <v>0</v>
      </c>
      <c r="R60" s="725">
        <v>0</v>
      </c>
      <c r="S60" s="725">
        <v>0</v>
      </c>
      <c r="T60" s="725">
        <v>0</v>
      </c>
      <c r="U60" s="725">
        <v>0</v>
      </c>
      <c r="V60" s="725">
        <v>0</v>
      </c>
    </row>
    <row r="61" spans="1:22" ht="14.4">
      <c r="A61" s="721" t="s">
        <v>1016</v>
      </c>
      <c r="B61" s="587" t="s">
        <v>798</v>
      </c>
      <c r="C61" s="584">
        <v>0</v>
      </c>
      <c r="D61" s="584">
        <v>0</v>
      </c>
      <c r="E61" s="584">
        <v>0</v>
      </c>
      <c r="F61" s="584">
        <v>0</v>
      </c>
      <c r="G61" s="584">
        <v>0</v>
      </c>
      <c r="H61" s="584">
        <v>0</v>
      </c>
      <c r="I61" s="584">
        <v>0</v>
      </c>
      <c r="J61" s="584">
        <v>0</v>
      </c>
      <c r="K61" s="584">
        <v>0</v>
      </c>
      <c r="L61" s="584">
        <v>0</v>
      </c>
      <c r="M61" s="584">
        <v>0</v>
      </c>
      <c r="N61" s="584">
        <v>0</v>
      </c>
      <c r="O61" s="725">
        <v>0</v>
      </c>
      <c r="P61" s="725">
        <v>0</v>
      </c>
      <c r="Q61" s="725">
        <v>0</v>
      </c>
      <c r="R61" s="725">
        <v>0</v>
      </c>
      <c r="S61" s="725">
        <v>0</v>
      </c>
      <c r="T61" s="725">
        <v>0</v>
      </c>
      <c r="U61" s="725">
        <v>0</v>
      </c>
      <c r="V61" s="725">
        <v>0</v>
      </c>
    </row>
    <row r="62" spans="1:22" ht="14.4">
      <c r="A62" s="721" t="s">
        <v>1016</v>
      </c>
      <c r="B62" s="587" t="s">
        <v>799</v>
      </c>
      <c r="C62" s="584">
        <v>0</v>
      </c>
      <c r="D62" s="584">
        <v>0</v>
      </c>
      <c r="E62" s="584">
        <v>0</v>
      </c>
      <c r="F62" s="584">
        <v>0</v>
      </c>
      <c r="G62" s="584">
        <v>0</v>
      </c>
      <c r="H62" s="584">
        <v>0</v>
      </c>
      <c r="I62" s="584">
        <v>0</v>
      </c>
      <c r="J62" s="584">
        <v>0</v>
      </c>
      <c r="K62" s="584">
        <v>0</v>
      </c>
      <c r="L62" s="584">
        <v>0</v>
      </c>
      <c r="M62" s="584">
        <v>0</v>
      </c>
      <c r="N62" s="584">
        <v>0</v>
      </c>
      <c r="O62" s="725">
        <v>0</v>
      </c>
      <c r="P62" s="725">
        <v>0</v>
      </c>
      <c r="Q62" s="725">
        <v>0</v>
      </c>
      <c r="R62" s="725">
        <v>0</v>
      </c>
      <c r="S62" s="725">
        <v>0</v>
      </c>
      <c r="T62" s="725">
        <v>0</v>
      </c>
      <c r="U62" s="725">
        <v>0</v>
      </c>
      <c r="V62" s="725">
        <v>0</v>
      </c>
    </row>
    <row r="63" spans="1:22" ht="14.4">
      <c r="A63" s="721" t="s">
        <v>1017</v>
      </c>
      <c r="B63" s="587" t="s">
        <v>1123</v>
      </c>
      <c r="C63" s="584">
        <v>0</v>
      </c>
      <c r="D63" s="584">
        <v>0</v>
      </c>
      <c r="E63" s="584">
        <v>0</v>
      </c>
      <c r="F63" s="584">
        <v>0</v>
      </c>
      <c r="G63" s="584">
        <v>0</v>
      </c>
      <c r="H63" s="584">
        <v>0</v>
      </c>
      <c r="I63" s="584">
        <v>0</v>
      </c>
      <c r="J63" s="584">
        <v>0</v>
      </c>
      <c r="K63" s="584">
        <v>0</v>
      </c>
      <c r="L63" s="584">
        <v>0</v>
      </c>
      <c r="M63" s="584">
        <v>0</v>
      </c>
      <c r="N63" s="584">
        <v>0</v>
      </c>
      <c r="O63" s="725">
        <v>0</v>
      </c>
      <c r="P63" s="725">
        <v>0</v>
      </c>
      <c r="Q63" s="725">
        <v>0</v>
      </c>
      <c r="R63" s="725">
        <v>0</v>
      </c>
      <c r="S63" s="725">
        <v>0</v>
      </c>
      <c r="T63" s="725">
        <v>0</v>
      </c>
      <c r="U63" s="725">
        <v>0</v>
      </c>
      <c r="V63" s="725">
        <v>0</v>
      </c>
    </row>
    <row r="64" spans="1:22" ht="14.4">
      <c r="A64" s="721" t="s">
        <v>1017</v>
      </c>
      <c r="B64" s="587" t="s">
        <v>800</v>
      </c>
      <c r="C64" s="584">
        <v>0</v>
      </c>
      <c r="D64" s="584">
        <v>0</v>
      </c>
      <c r="E64" s="584">
        <v>0</v>
      </c>
      <c r="F64" s="584">
        <v>0</v>
      </c>
      <c r="G64" s="584">
        <v>0</v>
      </c>
      <c r="H64" s="584">
        <v>0</v>
      </c>
      <c r="I64" s="584">
        <v>0</v>
      </c>
      <c r="J64" s="584">
        <v>0</v>
      </c>
      <c r="K64" s="584">
        <v>53239.709999999803</v>
      </c>
      <c r="L64" s="584">
        <v>0</v>
      </c>
      <c r="M64" s="584">
        <v>0</v>
      </c>
      <c r="N64" s="584">
        <v>53239.709999999803</v>
      </c>
      <c r="O64" s="725">
        <v>0</v>
      </c>
      <c r="P64" s="725">
        <v>0</v>
      </c>
      <c r="Q64" s="725">
        <v>0</v>
      </c>
      <c r="R64" s="725">
        <v>0</v>
      </c>
      <c r="S64" s="725">
        <v>0</v>
      </c>
      <c r="T64" s="725">
        <v>0</v>
      </c>
      <c r="U64" s="725">
        <v>0</v>
      </c>
      <c r="V64" s="725">
        <v>0</v>
      </c>
    </row>
    <row r="65" spans="1:22" ht="14.4">
      <c r="A65" s="721" t="s">
        <v>1017</v>
      </c>
      <c r="B65" s="587" t="s">
        <v>1169</v>
      </c>
      <c r="C65" s="584">
        <v>0</v>
      </c>
      <c r="D65" s="584">
        <v>0</v>
      </c>
      <c r="E65" s="584">
        <v>0</v>
      </c>
      <c r="F65" s="584">
        <v>0</v>
      </c>
      <c r="G65" s="584">
        <v>0</v>
      </c>
      <c r="H65" s="584">
        <v>0</v>
      </c>
      <c r="I65" s="584">
        <v>0</v>
      </c>
      <c r="J65" s="584">
        <v>0</v>
      </c>
      <c r="K65" s="584">
        <v>0</v>
      </c>
      <c r="L65" s="584">
        <v>0</v>
      </c>
      <c r="M65" s="584">
        <v>0</v>
      </c>
      <c r="N65" s="584">
        <v>0</v>
      </c>
      <c r="O65" s="725">
        <v>0</v>
      </c>
      <c r="P65" s="725">
        <v>0</v>
      </c>
      <c r="Q65" s="725">
        <v>0</v>
      </c>
      <c r="R65" s="725">
        <v>0</v>
      </c>
      <c r="S65" s="725">
        <v>0</v>
      </c>
      <c r="T65" s="725">
        <v>0</v>
      </c>
      <c r="U65" s="725">
        <v>0</v>
      </c>
      <c r="V65" s="725">
        <v>0</v>
      </c>
    </row>
    <row r="66" spans="1:22" ht="14.4">
      <c r="A66" s="721" t="s">
        <v>1017</v>
      </c>
      <c r="B66" s="587" t="s">
        <v>801</v>
      </c>
      <c r="C66" s="584">
        <v>0</v>
      </c>
      <c r="D66" s="584">
        <v>0</v>
      </c>
      <c r="E66" s="584">
        <v>0</v>
      </c>
      <c r="F66" s="584">
        <v>0</v>
      </c>
      <c r="G66" s="584">
        <v>0</v>
      </c>
      <c r="H66" s="584">
        <v>0</v>
      </c>
      <c r="I66" s="584">
        <v>0</v>
      </c>
      <c r="J66" s="584">
        <v>0</v>
      </c>
      <c r="K66" s="584">
        <v>0</v>
      </c>
      <c r="L66" s="584">
        <v>0</v>
      </c>
      <c r="M66" s="584">
        <v>0</v>
      </c>
      <c r="N66" s="584">
        <v>0</v>
      </c>
      <c r="O66" s="725">
        <v>0</v>
      </c>
      <c r="P66" s="725">
        <v>0</v>
      </c>
      <c r="Q66" s="725">
        <v>0</v>
      </c>
      <c r="R66" s="725">
        <v>0</v>
      </c>
      <c r="S66" s="725">
        <v>0</v>
      </c>
      <c r="T66" s="725">
        <v>0</v>
      </c>
      <c r="U66" s="725">
        <v>0</v>
      </c>
      <c r="V66" s="725">
        <v>0</v>
      </c>
    </row>
    <row r="67" spans="1:22" ht="14.4">
      <c r="A67" s="721" t="s">
        <v>1017</v>
      </c>
      <c r="B67" s="587" t="s">
        <v>1170</v>
      </c>
      <c r="C67" s="584">
        <v>0</v>
      </c>
      <c r="D67" s="584">
        <v>0</v>
      </c>
      <c r="E67" s="584">
        <v>0</v>
      </c>
      <c r="F67" s="584">
        <v>0</v>
      </c>
      <c r="G67" s="584">
        <v>0</v>
      </c>
      <c r="H67" s="584">
        <v>0</v>
      </c>
      <c r="I67" s="584">
        <v>0</v>
      </c>
      <c r="J67" s="584">
        <v>0</v>
      </c>
      <c r="K67" s="584">
        <v>0</v>
      </c>
      <c r="L67" s="584">
        <v>0</v>
      </c>
      <c r="M67" s="584">
        <v>0</v>
      </c>
      <c r="N67" s="584">
        <v>0</v>
      </c>
      <c r="O67" s="725">
        <v>0</v>
      </c>
      <c r="P67" s="725">
        <v>0</v>
      </c>
      <c r="Q67" s="725">
        <v>0</v>
      </c>
      <c r="R67" s="725">
        <v>0</v>
      </c>
      <c r="S67" s="725">
        <v>0</v>
      </c>
      <c r="T67" s="725">
        <v>0</v>
      </c>
      <c r="U67" s="725">
        <v>0</v>
      </c>
      <c r="V67" s="725">
        <v>0</v>
      </c>
    </row>
    <row r="68" spans="1:22" ht="14.4">
      <c r="A68" s="721" t="s">
        <v>1018</v>
      </c>
      <c r="B68" s="587" t="s">
        <v>802</v>
      </c>
      <c r="C68" s="584">
        <v>0</v>
      </c>
      <c r="D68" s="584">
        <v>0</v>
      </c>
      <c r="E68" s="584">
        <v>0</v>
      </c>
      <c r="F68" s="584">
        <v>0</v>
      </c>
      <c r="G68" s="584">
        <v>0</v>
      </c>
      <c r="H68" s="584">
        <v>0</v>
      </c>
      <c r="I68" s="584">
        <v>0</v>
      </c>
      <c r="J68" s="584">
        <v>0</v>
      </c>
      <c r="K68" s="584">
        <v>0</v>
      </c>
      <c r="L68" s="584">
        <v>0</v>
      </c>
      <c r="M68" s="584">
        <v>0</v>
      </c>
      <c r="N68" s="584">
        <v>0</v>
      </c>
      <c r="O68" s="725">
        <v>0</v>
      </c>
      <c r="P68" s="725">
        <v>0</v>
      </c>
      <c r="Q68" s="725">
        <v>0</v>
      </c>
      <c r="R68" s="725">
        <v>0</v>
      </c>
      <c r="S68" s="725">
        <v>0</v>
      </c>
      <c r="T68" s="725">
        <v>0</v>
      </c>
      <c r="U68" s="725">
        <v>0</v>
      </c>
      <c r="V68" s="725">
        <v>0</v>
      </c>
    </row>
    <row r="69" spans="1:22" ht="14.4">
      <c r="A69" s="721" t="s">
        <v>1018</v>
      </c>
      <c r="B69" s="587" t="s">
        <v>803</v>
      </c>
      <c r="C69" s="584">
        <v>0</v>
      </c>
      <c r="D69" s="584">
        <v>0</v>
      </c>
      <c r="E69" s="584">
        <v>0</v>
      </c>
      <c r="F69" s="584">
        <v>0</v>
      </c>
      <c r="G69" s="584">
        <v>0</v>
      </c>
      <c r="H69" s="584">
        <v>0</v>
      </c>
      <c r="I69" s="584">
        <v>0</v>
      </c>
      <c r="J69" s="584">
        <v>0</v>
      </c>
      <c r="K69" s="584">
        <v>6721370.7200000091</v>
      </c>
      <c r="L69" s="584">
        <v>0</v>
      </c>
      <c r="M69" s="584">
        <v>0</v>
      </c>
      <c r="N69" s="584">
        <v>6721370.7200000091</v>
      </c>
      <c r="O69" s="725">
        <v>0</v>
      </c>
      <c r="P69" s="725">
        <v>0</v>
      </c>
      <c r="Q69" s="725">
        <v>0</v>
      </c>
      <c r="R69" s="725">
        <v>0</v>
      </c>
      <c r="S69" s="725">
        <v>0</v>
      </c>
      <c r="T69" s="725">
        <v>0</v>
      </c>
      <c r="U69" s="725">
        <v>0</v>
      </c>
      <c r="V69" s="725">
        <v>0</v>
      </c>
    </row>
    <row r="70" spans="1:22" ht="14.4">
      <c r="A70" s="721" t="s">
        <v>1018</v>
      </c>
      <c r="B70" s="587" t="s">
        <v>804</v>
      </c>
      <c r="C70" s="584">
        <v>0</v>
      </c>
      <c r="D70" s="584">
        <v>0</v>
      </c>
      <c r="E70" s="584">
        <v>0</v>
      </c>
      <c r="F70" s="584">
        <v>0</v>
      </c>
      <c r="G70" s="584">
        <v>0</v>
      </c>
      <c r="H70" s="584">
        <v>0</v>
      </c>
      <c r="I70" s="584">
        <v>0</v>
      </c>
      <c r="J70" s="584">
        <v>0</v>
      </c>
      <c r="K70" s="584">
        <v>39512.5</v>
      </c>
      <c r="L70" s="584">
        <v>-39512.5</v>
      </c>
      <c r="M70" s="584">
        <v>0</v>
      </c>
      <c r="N70" s="584">
        <v>0</v>
      </c>
      <c r="O70" s="725">
        <v>0</v>
      </c>
      <c r="P70" s="725">
        <v>0</v>
      </c>
      <c r="Q70" s="725">
        <v>0</v>
      </c>
      <c r="R70" s="725">
        <v>0</v>
      </c>
      <c r="S70" s="725">
        <v>0</v>
      </c>
      <c r="T70" s="725">
        <v>0</v>
      </c>
      <c r="U70" s="725">
        <v>0</v>
      </c>
      <c r="V70" s="725">
        <v>0</v>
      </c>
    </row>
    <row r="71" spans="1:22" ht="14.4">
      <c r="A71" s="721" t="s">
        <v>1018</v>
      </c>
      <c r="B71" s="587" t="s">
        <v>805</v>
      </c>
      <c r="C71" s="584">
        <v>0</v>
      </c>
      <c r="D71" s="584">
        <v>0</v>
      </c>
      <c r="E71" s="584">
        <v>0</v>
      </c>
      <c r="F71" s="584">
        <v>0</v>
      </c>
      <c r="G71" s="584">
        <v>0</v>
      </c>
      <c r="H71" s="584">
        <v>0</v>
      </c>
      <c r="I71" s="584">
        <v>0</v>
      </c>
      <c r="J71" s="584">
        <v>0</v>
      </c>
      <c r="K71" s="584">
        <v>0</v>
      </c>
      <c r="L71" s="584">
        <v>0</v>
      </c>
      <c r="M71" s="584">
        <v>0</v>
      </c>
      <c r="N71" s="584">
        <v>0</v>
      </c>
      <c r="O71" s="725">
        <v>0</v>
      </c>
      <c r="P71" s="725">
        <v>0</v>
      </c>
      <c r="Q71" s="725">
        <v>0</v>
      </c>
      <c r="R71" s="725">
        <v>0</v>
      </c>
      <c r="S71" s="725">
        <v>0</v>
      </c>
      <c r="T71" s="725">
        <v>0</v>
      </c>
      <c r="U71" s="725">
        <v>0</v>
      </c>
      <c r="V71" s="725">
        <v>0</v>
      </c>
    </row>
    <row r="72" spans="1:22" ht="14.4">
      <c r="A72" s="721" t="s">
        <v>1018</v>
      </c>
      <c r="B72" s="587" t="s">
        <v>1171</v>
      </c>
      <c r="C72" s="584">
        <v>0</v>
      </c>
      <c r="D72" s="584">
        <v>0</v>
      </c>
      <c r="E72" s="584">
        <v>0</v>
      </c>
      <c r="F72" s="584">
        <v>0</v>
      </c>
      <c r="G72" s="584">
        <v>0</v>
      </c>
      <c r="H72" s="584">
        <v>0</v>
      </c>
      <c r="I72" s="584">
        <v>0</v>
      </c>
      <c r="J72" s="584">
        <v>0</v>
      </c>
      <c r="K72" s="584">
        <v>0</v>
      </c>
      <c r="L72" s="584">
        <v>0</v>
      </c>
      <c r="M72" s="584">
        <v>0</v>
      </c>
      <c r="N72" s="584">
        <v>0</v>
      </c>
      <c r="O72" s="725">
        <v>0</v>
      </c>
      <c r="P72" s="725">
        <v>0</v>
      </c>
      <c r="Q72" s="725">
        <v>0</v>
      </c>
      <c r="R72" s="725">
        <v>0</v>
      </c>
      <c r="S72" s="725">
        <v>0</v>
      </c>
      <c r="T72" s="725">
        <v>0</v>
      </c>
      <c r="U72" s="725">
        <v>0</v>
      </c>
      <c r="V72" s="725">
        <v>0</v>
      </c>
    </row>
    <row r="73" spans="1:22" ht="14.4">
      <c r="A73" s="721" t="s">
        <v>1018</v>
      </c>
      <c r="B73" s="587" t="s">
        <v>1172</v>
      </c>
      <c r="C73" s="584">
        <v>0</v>
      </c>
      <c r="D73" s="584">
        <v>0</v>
      </c>
      <c r="E73" s="584">
        <v>0</v>
      </c>
      <c r="F73" s="584">
        <v>0</v>
      </c>
      <c r="G73" s="584">
        <v>0</v>
      </c>
      <c r="H73" s="584">
        <v>0</v>
      </c>
      <c r="I73" s="584">
        <v>0</v>
      </c>
      <c r="J73" s="584">
        <v>0</v>
      </c>
      <c r="K73" s="584">
        <v>0</v>
      </c>
      <c r="L73" s="584">
        <v>0</v>
      </c>
      <c r="M73" s="584">
        <v>0</v>
      </c>
      <c r="N73" s="584">
        <v>0</v>
      </c>
      <c r="O73" s="725">
        <v>0</v>
      </c>
      <c r="P73" s="725">
        <v>0</v>
      </c>
      <c r="Q73" s="725">
        <v>0</v>
      </c>
      <c r="R73" s="725">
        <v>0</v>
      </c>
      <c r="S73" s="725">
        <v>0</v>
      </c>
      <c r="T73" s="725">
        <v>0</v>
      </c>
      <c r="U73" s="725">
        <v>0</v>
      </c>
      <c r="V73" s="725">
        <v>0</v>
      </c>
    </row>
    <row r="74" spans="1:22" ht="14.4">
      <c r="A74" s="721" t="s">
        <v>1019</v>
      </c>
      <c r="B74" s="587" t="s">
        <v>1124</v>
      </c>
      <c r="C74" s="584">
        <v>0</v>
      </c>
      <c r="D74" s="584">
        <v>0</v>
      </c>
      <c r="E74" s="584">
        <v>0</v>
      </c>
      <c r="F74" s="584">
        <v>0</v>
      </c>
      <c r="G74" s="584">
        <v>0</v>
      </c>
      <c r="H74" s="584">
        <v>0</v>
      </c>
      <c r="I74" s="584">
        <v>0</v>
      </c>
      <c r="J74" s="584">
        <v>0</v>
      </c>
      <c r="K74" s="584">
        <v>0</v>
      </c>
      <c r="L74" s="584">
        <v>0</v>
      </c>
      <c r="M74" s="584">
        <v>0</v>
      </c>
      <c r="N74" s="584">
        <v>0</v>
      </c>
      <c r="O74" s="725">
        <v>0</v>
      </c>
      <c r="P74" s="725">
        <v>0</v>
      </c>
      <c r="Q74" s="725">
        <v>0</v>
      </c>
      <c r="R74" s="725">
        <v>0</v>
      </c>
      <c r="S74" s="725">
        <v>0</v>
      </c>
      <c r="T74" s="725">
        <v>0</v>
      </c>
      <c r="U74" s="725">
        <v>0</v>
      </c>
      <c r="V74" s="725">
        <v>0</v>
      </c>
    </row>
    <row r="75" spans="1:22" ht="14.4">
      <c r="A75" s="721" t="s">
        <v>1019</v>
      </c>
      <c r="B75" s="587" t="s">
        <v>806</v>
      </c>
      <c r="C75" s="584">
        <v>11500.000000000355</v>
      </c>
      <c r="D75" s="584">
        <v>0</v>
      </c>
      <c r="E75" s="584">
        <v>0</v>
      </c>
      <c r="F75" s="584">
        <v>11500.000000000355</v>
      </c>
      <c r="G75" s="584">
        <v>0</v>
      </c>
      <c r="H75" s="584">
        <v>0</v>
      </c>
      <c r="I75" s="584">
        <v>0</v>
      </c>
      <c r="J75" s="584">
        <v>0</v>
      </c>
      <c r="K75" s="584">
        <v>8932178.7300000004</v>
      </c>
      <c r="L75" s="584">
        <v>0</v>
      </c>
      <c r="M75" s="584">
        <v>0</v>
      </c>
      <c r="N75" s="584">
        <v>8932178.7300000004</v>
      </c>
      <c r="O75" s="725">
        <v>0</v>
      </c>
      <c r="P75" s="725">
        <v>0</v>
      </c>
      <c r="Q75" s="725">
        <v>0</v>
      </c>
      <c r="R75" s="725">
        <v>0</v>
      </c>
      <c r="S75" s="725">
        <v>0</v>
      </c>
      <c r="T75" s="725">
        <v>0</v>
      </c>
      <c r="U75" s="725">
        <v>0</v>
      </c>
      <c r="V75" s="725">
        <v>0</v>
      </c>
    </row>
    <row r="76" spans="1:22" ht="14.4">
      <c r="A76" s="721" t="s">
        <v>1019</v>
      </c>
      <c r="B76" s="587" t="s">
        <v>807</v>
      </c>
      <c r="C76" s="584">
        <v>-2.6226189220324159E-8</v>
      </c>
      <c r="D76" s="584">
        <v>0</v>
      </c>
      <c r="E76" s="584">
        <v>0</v>
      </c>
      <c r="F76" s="584">
        <v>-2.6226189220324159E-8</v>
      </c>
      <c r="G76" s="584">
        <v>0</v>
      </c>
      <c r="H76" s="584">
        <v>0</v>
      </c>
      <c r="I76" s="584">
        <v>0</v>
      </c>
      <c r="J76" s="584">
        <v>0</v>
      </c>
      <c r="K76" s="584">
        <v>0</v>
      </c>
      <c r="L76" s="584">
        <v>0</v>
      </c>
      <c r="M76" s="584">
        <v>0</v>
      </c>
      <c r="N76" s="584">
        <v>0</v>
      </c>
      <c r="O76" s="725">
        <v>0</v>
      </c>
      <c r="P76" s="725">
        <v>0</v>
      </c>
      <c r="Q76" s="725">
        <v>0</v>
      </c>
      <c r="R76" s="725">
        <v>0</v>
      </c>
      <c r="S76" s="725">
        <v>0</v>
      </c>
      <c r="T76" s="725">
        <v>0</v>
      </c>
      <c r="U76" s="725">
        <v>0</v>
      </c>
      <c r="V76" s="725">
        <v>0</v>
      </c>
    </row>
    <row r="77" spans="1:22" ht="14.4">
      <c r="A77" s="721" t="s">
        <v>1019</v>
      </c>
      <c r="B77" s="587" t="s">
        <v>808</v>
      </c>
      <c r="C77" s="584">
        <v>2.2409949451684952E-9</v>
      </c>
      <c r="D77" s="584">
        <v>0</v>
      </c>
      <c r="E77" s="584">
        <v>0</v>
      </c>
      <c r="F77" s="584">
        <v>2.2409949451684952E-9</v>
      </c>
      <c r="G77" s="584">
        <v>0</v>
      </c>
      <c r="H77" s="584">
        <v>0</v>
      </c>
      <c r="I77" s="584">
        <v>0</v>
      </c>
      <c r="J77" s="584">
        <v>0</v>
      </c>
      <c r="K77" s="584">
        <v>0</v>
      </c>
      <c r="L77" s="584">
        <v>0</v>
      </c>
      <c r="M77" s="584">
        <v>0</v>
      </c>
      <c r="N77" s="584">
        <v>0</v>
      </c>
      <c r="O77" s="725">
        <v>0</v>
      </c>
      <c r="P77" s="725">
        <v>0</v>
      </c>
      <c r="Q77" s="725">
        <v>0</v>
      </c>
      <c r="R77" s="725">
        <v>0</v>
      </c>
      <c r="S77" s="725">
        <v>0</v>
      </c>
      <c r="T77" s="725">
        <v>0</v>
      </c>
      <c r="U77" s="725">
        <v>0</v>
      </c>
      <c r="V77" s="725">
        <v>0</v>
      </c>
    </row>
    <row r="78" spans="1:22" ht="14.4">
      <c r="A78" s="721" t="s">
        <v>1019</v>
      </c>
      <c r="B78" s="587" t="s">
        <v>1173</v>
      </c>
      <c r="C78" s="584">
        <v>0</v>
      </c>
      <c r="D78" s="584">
        <v>0</v>
      </c>
      <c r="E78" s="584">
        <v>0</v>
      </c>
      <c r="F78" s="584">
        <v>0</v>
      </c>
      <c r="G78" s="584">
        <v>0</v>
      </c>
      <c r="H78" s="584">
        <v>0</v>
      </c>
      <c r="I78" s="584">
        <v>0</v>
      </c>
      <c r="J78" s="584">
        <v>0</v>
      </c>
      <c r="K78" s="584">
        <v>0</v>
      </c>
      <c r="L78" s="584">
        <v>0</v>
      </c>
      <c r="M78" s="584">
        <v>0</v>
      </c>
      <c r="N78" s="584">
        <v>0</v>
      </c>
      <c r="O78" s="725">
        <v>0</v>
      </c>
      <c r="P78" s="725">
        <v>0</v>
      </c>
      <c r="Q78" s="725">
        <v>0</v>
      </c>
      <c r="R78" s="725">
        <v>0</v>
      </c>
      <c r="S78" s="725">
        <v>0</v>
      </c>
      <c r="T78" s="725">
        <v>0</v>
      </c>
      <c r="U78" s="725">
        <v>0</v>
      </c>
      <c r="V78" s="725">
        <v>0</v>
      </c>
    </row>
    <row r="79" spans="1:22" ht="14.4">
      <c r="A79" s="721" t="s">
        <v>1019</v>
      </c>
      <c r="B79" s="587" t="s">
        <v>1174</v>
      </c>
      <c r="C79" s="584">
        <v>0</v>
      </c>
      <c r="D79" s="584">
        <v>0</v>
      </c>
      <c r="E79" s="584">
        <v>0</v>
      </c>
      <c r="F79" s="584">
        <v>0</v>
      </c>
      <c r="G79" s="584">
        <v>0</v>
      </c>
      <c r="H79" s="584">
        <v>0</v>
      </c>
      <c r="I79" s="584">
        <v>0</v>
      </c>
      <c r="J79" s="584">
        <v>0</v>
      </c>
      <c r="K79" s="584">
        <v>0</v>
      </c>
      <c r="L79" s="584">
        <v>0</v>
      </c>
      <c r="M79" s="584">
        <v>0</v>
      </c>
      <c r="N79" s="584">
        <v>0</v>
      </c>
      <c r="O79" s="725">
        <v>0</v>
      </c>
      <c r="P79" s="725">
        <v>0</v>
      </c>
      <c r="Q79" s="725">
        <v>0</v>
      </c>
      <c r="R79" s="725">
        <v>0</v>
      </c>
      <c r="S79" s="725">
        <v>0</v>
      </c>
      <c r="T79" s="725">
        <v>0</v>
      </c>
      <c r="U79" s="725">
        <v>0</v>
      </c>
      <c r="V79" s="725">
        <v>0</v>
      </c>
    </row>
    <row r="80" spans="1:22" ht="14.4">
      <c r="A80" s="721" t="s">
        <v>1020</v>
      </c>
      <c r="B80" s="587" t="s">
        <v>809</v>
      </c>
      <c r="C80" s="584">
        <v>0</v>
      </c>
      <c r="D80" s="584">
        <v>0</v>
      </c>
      <c r="E80" s="584">
        <v>0</v>
      </c>
      <c r="F80" s="584">
        <v>0</v>
      </c>
      <c r="G80" s="584">
        <v>0</v>
      </c>
      <c r="H80" s="584">
        <v>0</v>
      </c>
      <c r="I80" s="584">
        <v>0</v>
      </c>
      <c r="J80" s="584">
        <v>0</v>
      </c>
      <c r="K80" s="584">
        <v>0</v>
      </c>
      <c r="L80" s="584">
        <v>0</v>
      </c>
      <c r="M80" s="584">
        <v>0</v>
      </c>
      <c r="N80" s="584">
        <v>0</v>
      </c>
      <c r="O80" s="725">
        <v>0</v>
      </c>
      <c r="P80" s="725">
        <v>0</v>
      </c>
      <c r="Q80" s="725">
        <v>0</v>
      </c>
      <c r="R80" s="725">
        <v>0</v>
      </c>
      <c r="S80" s="725">
        <v>0</v>
      </c>
      <c r="T80" s="725">
        <v>0</v>
      </c>
      <c r="U80" s="725">
        <v>0</v>
      </c>
      <c r="V80" s="725">
        <v>0</v>
      </c>
    </row>
    <row r="81" spans="1:22" ht="14.4">
      <c r="A81" s="721" t="s">
        <v>1020</v>
      </c>
      <c r="B81" s="587" t="s">
        <v>810</v>
      </c>
      <c r="C81" s="584">
        <v>0</v>
      </c>
      <c r="D81" s="584">
        <v>0</v>
      </c>
      <c r="E81" s="584">
        <v>0</v>
      </c>
      <c r="F81" s="584">
        <v>0</v>
      </c>
      <c r="G81" s="584">
        <v>0</v>
      </c>
      <c r="H81" s="584">
        <v>0</v>
      </c>
      <c r="I81" s="584">
        <v>0</v>
      </c>
      <c r="J81" s="584">
        <v>0</v>
      </c>
      <c r="K81" s="584">
        <v>0</v>
      </c>
      <c r="L81" s="584">
        <v>0</v>
      </c>
      <c r="M81" s="584">
        <v>0</v>
      </c>
      <c r="N81" s="584">
        <v>0</v>
      </c>
      <c r="O81" s="725">
        <v>0</v>
      </c>
      <c r="P81" s="725">
        <v>0</v>
      </c>
      <c r="Q81" s="725">
        <v>0</v>
      </c>
      <c r="R81" s="725">
        <v>0</v>
      </c>
      <c r="S81" s="725">
        <v>0</v>
      </c>
      <c r="T81" s="725">
        <v>0</v>
      </c>
      <c r="U81" s="725">
        <v>0</v>
      </c>
      <c r="V81" s="725">
        <v>0</v>
      </c>
    </row>
    <row r="82" spans="1:22" ht="14.4">
      <c r="A82" s="721" t="s">
        <v>1020</v>
      </c>
      <c r="B82" s="587" t="s">
        <v>811</v>
      </c>
      <c r="C82" s="584">
        <v>0</v>
      </c>
      <c r="D82" s="584">
        <v>0</v>
      </c>
      <c r="E82" s="584">
        <v>0</v>
      </c>
      <c r="F82" s="584">
        <v>0</v>
      </c>
      <c r="G82" s="584">
        <v>0</v>
      </c>
      <c r="H82" s="584">
        <v>0</v>
      </c>
      <c r="I82" s="584">
        <v>0</v>
      </c>
      <c r="J82" s="584">
        <v>0</v>
      </c>
      <c r="K82" s="584">
        <v>0</v>
      </c>
      <c r="L82" s="584">
        <v>0</v>
      </c>
      <c r="M82" s="584">
        <v>0</v>
      </c>
      <c r="N82" s="584">
        <v>0</v>
      </c>
      <c r="O82" s="725">
        <v>0</v>
      </c>
      <c r="P82" s="725">
        <v>0</v>
      </c>
      <c r="Q82" s="725">
        <v>0</v>
      </c>
      <c r="R82" s="725">
        <v>0</v>
      </c>
      <c r="S82" s="725">
        <v>0</v>
      </c>
      <c r="T82" s="725">
        <v>0</v>
      </c>
      <c r="U82" s="725">
        <v>0</v>
      </c>
      <c r="V82" s="725">
        <v>0</v>
      </c>
    </row>
    <row r="83" spans="1:22" ht="14.4">
      <c r="A83" s="721" t="s">
        <v>1020</v>
      </c>
      <c r="B83" s="587" t="s">
        <v>1175</v>
      </c>
      <c r="C83" s="584">
        <v>0</v>
      </c>
      <c r="D83" s="584">
        <v>0</v>
      </c>
      <c r="E83" s="584">
        <v>0</v>
      </c>
      <c r="F83" s="584">
        <v>0</v>
      </c>
      <c r="G83" s="584">
        <v>0</v>
      </c>
      <c r="H83" s="584">
        <v>0</v>
      </c>
      <c r="I83" s="584">
        <v>0</v>
      </c>
      <c r="J83" s="584">
        <v>0</v>
      </c>
      <c r="K83" s="584">
        <v>0</v>
      </c>
      <c r="L83" s="584">
        <v>0</v>
      </c>
      <c r="M83" s="584">
        <v>0</v>
      </c>
      <c r="N83" s="584">
        <v>0</v>
      </c>
      <c r="O83" s="725">
        <v>0</v>
      </c>
      <c r="P83" s="725">
        <v>0</v>
      </c>
      <c r="Q83" s="725">
        <v>0</v>
      </c>
      <c r="R83" s="725">
        <v>0</v>
      </c>
      <c r="S83" s="725">
        <v>0</v>
      </c>
      <c r="T83" s="725">
        <v>0</v>
      </c>
      <c r="U83" s="725">
        <v>0</v>
      </c>
      <c r="V83" s="725">
        <v>0</v>
      </c>
    </row>
    <row r="84" spans="1:22" ht="14.4">
      <c r="A84" s="721" t="s">
        <v>1020</v>
      </c>
      <c r="B84" s="587" t="s">
        <v>1176</v>
      </c>
      <c r="C84" s="584">
        <v>0</v>
      </c>
      <c r="D84" s="584">
        <v>0</v>
      </c>
      <c r="E84" s="584">
        <v>0</v>
      </c>
      <c r="F84" s="584">
        <v>0</v>
      </c>
      <c r="G84" s="584">
        <v>0</v>
      </c>
      <c r="H84" s="584">
        <v>0</v>
      </c>
      <c r="I84" s="584">
        <v>0</v>
      </c>
      <c r="J84" s="584">
        <v>0</v>
      </c>
      <c r="K84" s="584">
        <v>0</v>
      </c>
      <c r="L84" s="584">
        <v>0</v>
      </c>
      <c r="M84" s="584">
        <v>0</v>
      </c>
      <c r="N84" s="584">
        <v>0</v>
      </c>
      <c r="O84" s="725">
        <v>0</v>
      </c>
      <c r="P84" s="725">
        <v>0</v>
      </c>
      <c r="Q84" s="725">
        <v>0</v>
      </c>
      <c r="R84" s="725">
        <v>0</v>
      </c>
      <c r="S84" s="725">
        <v>0</v>
      </c>
      <c r="T84" s="725">
        <v>0</v>
      </c>
      <c r="U84" s="725">
        <v>0</v>
      </c>
      <c r="V84" s="725">
        <v>0</v>
      </c>
    </row>
    <row r="85" spans="1:22" ht="14.4">
      <c r="A85" s="721" t="s">
        <v>1021</v>
      </c>
      <c r="B85" s="587" t="s">
        <v>1125</v>
      </c>
      <c r="C85" s="584">
        <v>0</v>
      </c>
      <c r="D85" s="584">
        <v>0</v>
      </c>
      <c r="E85" s="584">
        <v>0</v>
      </c>
      <c r="F85" s="584">
        <v>0</v>
      </c>
      <c r="G85" s="584">
        <v>0</v>
      </c>
      <c r="H85" s="584">
        <v>0</v>
      </c>
      <c r="I85" s="584">
        <v>0</v>
      </c>
      <c r="J85" s="584">
        <v>0</v>
      </c>
      <c r="K85" s="584">
        <v>0</v>
      </c>
      <c r="L85" s="584">
        <v>0</v>
      </c>
      <c r="M85" s="584">
        <v>0</v>
      </c>
      <c r="N85" s="584">
        <v>0</v>
      </c>
      <c r="O85" s="725">
        <v>0</v>
      </c>
      <c r="P85" s="725">
        <v>0</v>
      </c>
      <c r="Q85" s="725">
        <v>0</v>
      </c>
      <c r="R85" s="725">
        <v>0</v>
      </c>
      <c r="S85" s="725">
        <v>0</v>
      </c>
      <c r="T85" s="725">
        <v>0</v>
      </c>
      <c r="U85" s="725">
        <v>0</v>
      </c>
      <c r="V85" s="725">
        <v>0</v>
      </c>
    </row>
    <row r="86" spans="1:22" ht="14.4">
      <c r="A86" s="721" t="s">
        <v>1021</v>
      </c>
      <c r="B86" s="587" t="s">
        <v>812</v>
      </c>
      <c r="C86" s="584">
        <v>0</v>
      </c>
      <c r="D86" s="584">
        <v>0</v>
      </c>
      <c r="E86" s="584">
        <v>227514.93</v>
      </c>
      <c r="F86" s="584">
        <v>227514.93</v>
      </c>
      <c r="G86" s="584">
        <v>0</v>
      </c>
      <c r="H86" s="584">
        <v>0</v>
      </c>
      <c r="I86" s="584">
        <v>0</v>
      </c>
      <c r="J86" s="584">
        <v>0</v>
      </c>
      <c r="K86" s="584">
        <v>0</v>
      </c>
      <c r="L86" s="584">
        <v>0</v>
      </c>
      <c r="M86" s="584">
        <v>0</v>
      </c>
      <c r="N86" s="584">
        <v>0</v>
      </c>
      <c r="O86" s="725">
        <v>0</v>
      </c>
      <c r="P86" s="725">
        <v>0</v>
      </c>
      <c r="Q86" s="725">
        <v>0</v>
      </c>
      <c r="R86" s="725">
        <v>0</v>
      </c>
      <c r="S86" s="725">
        <v>0</v>
      </c>
      <c r="T86" s="725">
        <v>0</v>
      </c>
      <c r="U86" s="725">
        <v>0</v>
      </c>
      <c r="V86" s="725">
        <v>0</v>
      </c>
    </row>
    <row r="87" spans="1:22" ht="14.4">
      <c r="A87" s="721" t="s">
        <v>1021</v>
      </c>
      <c r="B87" s="587" t="s">
        <v>813</v>
      </c>
      <c r="C87" s="584">
        <v>0</v>
      </c>
      <c r="D87" s="584">
        <v>0</v>
      </c>
      <c r="E87" s="584">
        <v>2891066.8</v>
      </c>
      <c r="F87" s="584">
        <v>2891066.8</v>
      </c>
      <c r="G87" s="584">
        <v>0</v>
      </c>
      <c r="H87" s="584">
        <v>0</v>
      </c>
      <c r="I87" s="584">
        <v>0</v>
      </c>
      <c r="J87" s="584">
        <v>0</v>
      </c>
      <c r="K87" s="584">
        <v>0</v>
      </c>
      <c r="L87" s="584">
        <v>0</v>
      </c>
      <c r="M87" s="584">
        <v>0</v>
      </c>
      <c r="N87" s="584">
        <v>0</v>
      </c>
      <c r="O87" s="725">
        <v>0</v>
      </c>
      <c r="P87" s="725">
        <v>0</v>
      </c>
      <c r="Q87" s="725">
        <v>0</v>
      </c>
      <c r="R87" s="725">
        <v>0</v>
      </c>
      <c r="S87" s="725">
        <v>0</v>
      </c>
      <c r="T87" s="725">
        <v>0</v>
      </c>
      <c r="U87" s="725">
        <v>0</v>
      </c>
      <c r="V87" s="725">
        <v>0</v>
      </c>
    </row>
    <row r="88" spans="1:22" ht="14.4">
      <c r="A88" s="721" t="s">
        <v>1022</v>
      </c>
      <c r="B88" s="587" t="s">
        <v>814</v>
      </c>
      <c r="C88" s="584">
        <v>0</v>
      </c>
      <c r="D88" s="584">
        <v>0</v>
      </c>
      <c r="E88" s="584">
        <v>0</v>
      </c>
      <c r="F88" s="584">
        <v>0</v>
      </c>
      <c r="G88" s="584">
        <v>0</v>
      </c>
      <c r="H88" s="584">
        <v>0</v>
      </c>
      <c r="I88" s="584">
        <v>0</v>
      </c>
      <c r="J88" s="584">
        <v>0</v>
      </c>
      <c r="K88" s="584">
        <v>0</v>
      </c>
      <c r="L88" s="584">
        <v>0</v>
      </c>
      <c r="M88" s="584">
        <v>0</v>
      </c>
      <c r="N88" s="584">
        <v>0</v>
      </c>
      <c r="O88" s="725">
        <v>0</v>
      </c>
      <c r="P88" s="725">
        <v>0</v>
      </c>
      <c r="Q88" s="725">
        <v>0</v>
      </c>
      <c r="R88" s="725">
        <v>0</v>
      </c>
      <c r="S88" s="725">
        <v>0</v>
      </c>
      <c r="T88" s="725">
        <v>0</v>
      </c>
      <c r="U88" s="725">
        <v>0</v>
      </c>
      <c r="V88" s="725">
        <v>0</v>
      </c>
    </row>
    <row r="89" spans="1:22" ht="14.4">
      <c r="A89" s="721" t="s">
        <v>1022</v>
      </c>
      <c r="B89" s="587" t="s">
        <v>815</v>
      </c>
      <c r="C89" s="584">
        <v>-14628596.549999997</v>
      </c>
      <c r="D89" s="584">
        <v>-171.49</v>
      </c>
      <c r="E89" s="584">
        <v>0</v>
      </c>
      <c r="F89" s="584">
        <v>-14628768.039999997</v>
      </c>
      <c r="G89" s="584">
        <v>4500</v>
      </c>
      <c r="H89" s="584">
        <v>0</v>
      </c>
      <c r="I89" s="584">
        <v>0</v>
      </c>
      <c r="J89" s="584">
        <v>4500</v>
      </c>
      <c r="K89" s="584">
        <v>0</v>
      </c>
      <c r="L89" s="584">
        <v>0</v>
      </c>
      <c r="M89" s="584">
        <v>0</v>
      </c>
      <c r="N89" s="584">
        <v>0</v>
      </c>
      <c r="O89" s="725">
        <v>0</v>
      </c>
      <c r="P89" s="725">
        <v>0</v>
      </c>
      <c r="Q89" s="725">
        <v>0</v>
      </c>
      <c r="R89" s="725">
        <v>0</v>
      </c>
      <c r="S89" s="725">
        <v>0</v>
      </c>
      <c r="T89" s="725">
        <v>0</v>
      </c>
      <c r="U89" s="725">
        <v>0</v>
      </c>
      <c r="V89" s="725">
        <v>0</v>
      </c>
    </row>
    <row r="90" spans="1:22" ht="14.4">
      <c r="A90" s="721" t="s">
        <v>1022</v>
      </c>
      <c r="B90" s="587" t="s">
        <v>816</v>
      </c>
      <c r="C90" s="584">
        <v>18890893.169999998</v>
      </c>
      <c r="D90" s="584">
        <v>171.49</v>
      </c>
      <c r="E90" s="584">
        <v>0</v>
      </c>
      <c r="F90" s="584">
        <v>18891064.659999996</v>
      </c>
      <c r="G90" s="584">
        <v>0</v>
      </c>
      <c r="H90" s="584">
        <v>0</v>
      </c>
      <c r="I90" s="584">
        <v>0</v>
      </c>
      <c r="J90" s="584">
        <v>0</v>
      </c>
      <c r="K90" s="584">
        <v>0</v>
      </c>
      <c r="L90" s="584">
        <v>0</v>
      </c>
      <c r="M90" s="584">
        <v>0</v>
      </c>
      <c r="N90" s="584">
        <v>0</v>
      </c>
      <c r="O90" s="725">
        <v>0</v>
      </c>
      <c r="P90" s="725">
        <v>0</v>
      </c>
      <c r="Q90" s="725">
        <v>0</v>
      </c>
      <c r="R90" s="725">
        <v>0</v>
      </c>
      <c r="S90" s="725">
        <v>0</v>
      </c>
      <c r="T90" s="725">
        <v>0</v>
      </c>
      <c r="U90" s="725">
        <v>0</v>
      </c>
      <c r="V90" s="725">
        <v>0</v>
      </c>
    </row>
    <row r="91" spans="1:22" ht="14.4">
      <c r="A91" s="721" t="s">
        <v>1022</v>
      </c>
      <c r="B91" s="587" t="s">
        <v>817</v>
      </c>
      <c r="C91" s="584">
        <v>0</v>
      </c>
      <c r="D91" s="584">
        <v>0</v>
      </c>
      <c r="E91" s="584">
        <v>0</v>
      </c>
      <c r="F91" s="584">
        <v>0</v>
      </c>
      <c r="G91" s="584">
        <v>0</v>
      </c>
      <c r="H91" s="584">
        <v>0</v>
      </c>
      <c r="I91" s="584">
        <v>0</v>
      </c>
      <c r="J91" s="584">
        <v>0</v>
      </c>
      <c r="K91" s="584">
        <v>0</v>
      </c>
      <c r="L91" s="584">
        <v>0</v>
      </c>
      <c r="M91" s="584">
        <v>0</v>
      </c>
      <c r="N91" s="584">
        <v>0</v>
      </c>
      <c r="O91" s="725">
        <v>0</v>
      </c>
      <c r="P91" s="725">
        <v>0</v>
      </c>
      <c r="Q91" s="725">
        <v>0</v>
      </c>
      <c r="R91" s="725">
        <v>0</v>
      </c>
      <c r="S91" s="725">
        <v>0</v>
      </c>
      <c r="T91" s="725">
        <v>0</v>
      </c>
      <c r="U91" s="725">
        <v>0</v>
      </c>
      <c r="V91" s="725">
        <v>0</v>
      </c>
    </row>
    <row r="92" spans="1:22" ht="14.4">
      <c r="A92" s="721" t="s">
        <v>1022</v>
      </c>
      <c r="B92" s="587" t="s">
        <v>1177</v>
      </c>
      <c r="C92" s="584">
        <v>0</v>
      </c>
      <c r="D92" s="584">
        <v>0</v>
      </c>
      <c r="E92" s="584">
        <v>0</v>
      </c>
      <c r="F92" s="584">
        <v>0</v>
      </c>
      <c r="G92" s="584">
        <v>0</v>
      </c>
      <c r="H92" s="584">
        <v>0</v>
      </c>
      <c r="I92" s="584">
        <v>0</v>
      </c>
      <c r="J92" s="584">
        <v>0</v>
      </c>
      <c r="K92" s="584">
        <v>0</v>
      </c>
      <c r="L92" s="584">
        <v>0</v>
      </c>
      <c r="M92" s="584">
        <v>0</v>
      </c>
      <c r="N92" s="584">
        <v>0</v>
      </c>
      <c r="O92" s="725">
        <v>0</v>
      </c>
      <c r="P92" s="725">
        <v>0</v>
      </c>
      <c r="Q92" s="725">
        <v>0</v>
      </c>
      <c r="R92" s="725">
        <v>0</v>
      </c>
      <c r="S92" s="725">
        <v>0</v>
      </c>
      <c r="T92" s="725">
        <v>0</v>
      </c>
      <c r="U92" s="725">
        <v>0</v>
      </c>
      <c r="V92" s="725">
        <v>0</v>
      </c>
    </row>
    <row r="93" spans="1:22" ht="14.4">
      <c r="A93" s="721" t="s">
        <v>1022</v>
      </c>
      <c r="B93" s="587" t="s">
        <v>1178</v>
      </c>
      <c r="C93" s="584">
        <v>0</v>
      </c>
      <c r="D93" s="584">
        <v>0</v>
      </c>
      <c r="E93" s="584">
        <v>0</v>
      </c>
      <c r="F93" s="584">
        <v>0</v>
      </c>
      <c r="G93" s="584">
        <v>0</v>
      </c>
      <c r="H93" s="584">
        <v>0</v>
      </c>
      <c r="I93" s="584">
        <v>0</v>
      </c>
      <c r="J93" s="584">
        <v>0</v>
      </c>
      <c r="K93" s="584">
        <v>0</v>
      </c>
      <c r="L93" s="584">
        <v>0</v>
      </c>
      <c r="M93" s="584">
        <v>0</v>
      </c>
      <c r="N93" s="584">
        <v>0</v>
      </c>
      <c r="O93" s="725">
        <v>0</v>
      </c>
      <c r="P93" s="725">
        <v>0</v>
      </c>
      <c r="Q93" s="725">
        <v>0</v>
      </c>
      <c r="R93" s="725">
        <v>0</v>
      </c>
      <c r="S93" s="725">
        <v>0</v>
      </c>
      <c r="T93" s="725">
        <v>0</v>
      </c>
      <c r="U93" s="725">
        <v>0</v>
      </c>
      <c r="V93" s="725">
        <v>0</v>
      </c>
    </row>
    <row r="94" spans="1:22" ht="14.4">
      <c r="A94" s="721" t="s">
        <v>1525</v>
      </c>
      <c r="B94" s="587" t="s">
        <v>1527</v>
      </c>
      <c r="C94" s="584">
        <v>0</v>
      </c>
      <c r="D94" s="584">
        <v>0</v>
      </c>
      <c r="E94" s="584">
        <v>0</v>
      </c>
      <c r="F94" s="584">
        <v>0</v>
      </c>
      <c r="G94" s="584">
        <v>0</v>
      </c>
      <c r="H94" s="584">
        <v>0</v>
      </c>
      <c r="I94" s="584">
        <v>0</v>
      </c>
      <c r="J94" s="584">
        <v>0</v>
      </c>
      <c r="K94" s="584">
        <v>0</v>
      </c>
      <c r="L94" s="584">
        <v>0</v>
      </c>
      <c r="M94" s="584">
        <v>0</v>
      </c>
      <c r="N94" s="584">
        <v>0</v>
      </c>
      <c r="O94" s="725">
        <v>0</v>
      </c>
      <c r="P94" s="725">
        <v>0</v>
      </c>
      <c r="Q94" s="725">
        <v>0</v>
      </c>
      <c r="R94" s="725">
        <v>0</v>
      </c>
      <c r="S94" s="725">
        <v>0</v>
      </c>
      <c r="T94" s="725">
        <v>0</v>
      </c>
      <c r="U94" s="725">
        <v>0</v>
      </c>
      <c r="V94" s="725">
        <v>0</v>
      </c>
    </row>
    <row r="95" spans="1:22" ht="14.4">
      <c r="A95" s="721" t="s">
        <v>1525</v>
      </c>
      <c r="B95" s="587" t="s">
        <v>1528</v>
      </c>
      <c r="C95" s="584">
        <v>3348939.0500000003</v>
      </c>
      <c r="D95" s="584">
        <v>0</v>
      </c>
      <c r="E95" s="584">
        <v>0</v>
      </c>
      <c r="F95" s="584">
        <v>3348939.0500000003</v>
      </c>
      <c r="G95" s="584">
        <v>49767.66</v>
      </c>
      <c r="H95" s="584">
        <v>0</v>
      </c>
      <c r="I95" s="584">
        <v>0</v>
      </c>
      <c r="J95" s="584">
        <v>49767.66</v>
      </c>
      <c r="K95" s="584">
        <v>0</v>
      </c>
      <c r="L95" s="584">
        <v>0</v>
      </c>
      <c r="M95" s="584">
        <v>0</v>
      </c>
      <c r="N95" s="584">
        <v>0</v>
      </c>
      <c r="O95" s="725">
        <v>0</v>
      </c>
      <c r="P95" s="725">
        <v>0</v>
      </c>
      <c r="Q95" s="725">
        <v>0</v>
      </c>
      <c r="R95" s="725">
        <v>0</v>
      </c>
      <c r="S95" s="725">
        <v>0</v>
      </c>
      <c r="T95" s="725">
        <v>0</v>
      </c>
      <c r="U95" s="725">
        <v>0</v>
      </c>
      <c r="V95" s="725">
        <v>0</v>
      </c>
    </row>
    <row r="96" spans="1:22" ht="14.4">
      <c r="A96" s="721" t="s">
        <v>1525</v>
      </c>
      <c r="B96" s="587" t="s">
        <v>1529</v>
      </c>
      <c r="C96" s="584">
        <v>-1126987.58</v>
      </c>
      <c r="D96" s="584">
        <v>0</v>
      </c>
      <c r="E96" s="584">
        <v>0</v>
      </c>
      <c r="F96" s="584">
        <v>-1126987.58</v>
      </c>
      <c r="G96" s="584">
        <v>0</v>
      </c>
      <c r="H96" s="584">
        <v>0</v>
      </c>
      <c r="I96" s="584">
        <v>0</v>
      </c>
      <c r="J96" s="584">
        <v>0</v>
      </c>
      <c r="K96" s="584">
        <v>0</v>
      </c>
      <c r="L96" s="584">
        <v>0</v>
      </c>
      <c r="M96" s="584">
        <v>0</v>
      </c>
      <c r="N96" s="584">
        <v>0</v>
      </c>
      <c r="O96" s="725">
        <v>0</v>
      </c>
      <c r="P96" s="725">
        <v>0</v>
      </c>
      <c r="Q96" s="725">
        <v>0</v>
      </c>
      <c r="R96" s="725">
        <v>0</v>
      </c>
      <c r="S96" s="725">
        <v>0</v>
      </c>
      <c r="T96" s="725">
        <v>0</v>
      </c>
      <c r="U96" s="725">
        <v>0</v>
      </c>
      <c r="V96" s="725">
        <v>0</v>
      </c>
    </row>
    <row r="97" spans="1:22" ht="14.4">
      <c r="A97" s="721" t="s">
        <v>1525</v>
      </c>
      <c r="B97" s="587" t="s">
        <v>1530</v>
      </c>
      <c r="C97" s="584">
        <v>0</v>
      </c>
      <c r="D97" s="584">
        <v>0</v>
      </c>
      <c r="E97" s="584">
        <v>0</v>
      </c>
      <c r="F97" s="584">
        <v>0</v>
      </c>
      <c r="G97" s="584">
        <v>0</v>
      </c>
      <c r="H97" s="584">
        <v>0</v>
      </c>
      <c r="I97" s="584">
        <v>0</v>
      </c>
      <c r="J97" s="584">
        <v>0</v>
      </c>
      <c r="K97" s="584">
        <v>0</v>
      </c>
      <c r="L97" s="584">
        <v>0</v>
      </c>
      <c r="M97" s="584">
        <v>0</v>
      </c>
      <c r="N97" s="584">
        <v>0</v>
      </c>
      <c r="O97" s="725">
        <v>0</v>
      </c>
      <c r="P97" s="725">
        <v>0</v>
      </c>
      <c r="Q97" s="725">
        <v>0</v>
      </c>
      <c r="R97" s="725">
        <v>0</v>
      </c>
      <c r="S97" s="725">
        <v>0</v>
      </c>
      <c r="T97" s="725">
        <v>0</v>
      </c>
      <c r="U97" s="725">
        <v>0</v>
      </c>
      <c r="V97" s="725">
        <v>0</v>
      </c>
    </row>
    <row r="98" spans="1:22" ht="14.4">
      <c r="A98" s="721" t="s">
        <v>1023</v>
      </c>
      <c r="B98" s="587" t="s">
        <v>822</v>
      </c>
      <c r="C98" s="584">
        <v>0</v>
      </c>
      <c r="D98" s="584">
        <v>0</v>
      </c>
      <c r="E98" s="584">
        <v>0</v>
      </c>
      <c r="F98" s="584">
        <v>0</v>
      </c>
      <c r="G98" s="584">
        <v>0</v>
      </c>
      <c r="H98" s="584">
        <v>0</v>
      </c>
      <c r="I98" s="584">
        <v>0</v>
      </c>
      <c r="J98" s="584">
        <v>0</v>
      </c>
      <c r="K98" s="584">
        <v>0</v>
      </c>
      <c r="L98" s="584">
        <v>0</v>
      </c>
      <c r="M98" s="584">
        <v>0</v>
      </c>
      <c r="N98" s="584">
        <v>0</v>
      </c>
      <c r="O98" s="725">
        <v>0</v>
      </c>
      <c r="P98" s="725">
        <v>0</v>
      </c>
      <c r="Q98" s="725">
        <v>0</v>
      </c>
      <c r="R98" s="725">
        <v>0</v>
      </c>
      <c r="S98" s="725">
        <v>0</v>
      </c>
      <c r="T98" s="725">
        <v>0</v>
      </c>
      <c r="U98" s="725">
        <v>0</v>
      </c>
      <c r="V98" s="725">
        <v>0</v>
      </c>
    </row>
    <row r="99" spans="1:22" ht="14.4">
      <c r="A99" s="721" t="s">
        <v>1023</v>
      </c>
      <c r="B99" s="587" t="s">
        <v>821</v>
      </c>
      <c r="C99" s="584">
        <v>1979354.0200010298</v>
      </c>
      <c r="D99" s="584">
        <v>0</v>
      </c>
      <c r="E99" s="584">
        <v>0</v>
      </c>
      <c r="F99" s="584">
        <v>1979354.0200010298</v>
      </c>
      <c r="G99" s="584">
        <v>0</v>
      </c>
      <c r="H99" s="584">
        <v>0</v>
      </c>
      <c r="I99" s="584">
        <v>0</v>
      </c>
      <c r="J99" s="584">
        <v>0</v>
      </c>
      <c r="K99" s="584">
        <v>0</v>
      </c>
      <c r="L99" s="584">
        <v>0</v>
      </c>
      <c r="M99" s="584">
        <v>0</v>
      </c>
      <c r="N99" s="584">
        <v>0</v>
      </c>
      <c r="O99" s="725">
        <v>0</v>
      </c>
      <c r="P99" s="725">
        <v>0</v>
      </c>
      <c r="Q99" s="725">
        <v>0</v>
      </c>
      <c r="R99" s="725">
        <v>0</v>
      </c>
      <c r="S99" s="725">
        <v>882281.4800000001</v>
      </c>
      <c r="T99" s="725">
        <v>0</v>
      </c>
      <c r="U99" s="725">
        <v>0</v>
      </c>
      <c r="V99" s="725">
        <v>882281.4800000001</v>
      </c>
    </row>
    <row r="100" spans="1:22" ht="14.4">
      <c r="A100" s="721" t="s">
        <v>1023</v>
      </c>
      <c r="B100" s="587" t="s">
        <v>818</v>
      </c>
      <c r="C100" s="584">
        <v>1341079.0599999996</v>
      </c>
      <c r="D100" s="584">
        <v>0</v>
      </c>
      <c r="E100" s="584">
        <v>0</v>
      </c>
      <c r="F100" s="584">
        <v>1341079.0599999996</v>
      </c>
      <c r="G100" s="584">
        <v>0</v>
      </c>
      <c r="H100" s="584">
        <v>0</v>
      </c>
      <c r="I100" s="584">
        <v>0</v>
      </c>
      <c r="J100" s="584">
        <v>0</v>
      </c>
      <c r="K100" s="584">
        <v>0</v>
      </c>
      <c r="L100" s="584">
        <v>0</v>
      </c>
      <c r="M100" s="584">
        <v>0</v>
      </c>
      <c r="N100" s="584">
        <v>0</v>
      </c>
      <c r="O100" s="725">
        <v>0</v>
      </c>
      <c r="P100" s="725">
        <v>0</v>
      </c>
      <c r="Q100" s="725">
        <v>0</v>
      </c>
      <c r="R100" s="725">
        <v>0</v>
      </c>
      <c r="S100" s="725">
        <v>0</v>
      </c>
      <c r="T100" s="725">
        <v>0</v>
      </c>
      <c r="U100" s="725">
        <v>0</v>
      </c>
      <c r="V100" s="725">
        <v>0</v>
      </c>
    </row>
    <row r="101" spans="1:22" ht="14.4">
      <c r="A101" s="721" t="s">
        <v>1023</v>
      </c>
      <c r="B101" s="587" t="s">
        <v>819</v>
      </c>
      <c r="C101" s="584">
        <v>953061.00999999978</v>
      </c>
      <c r="D101" s="584">
        <v>0</v>
      </c>
      <c r="E101" s="584">
        <v>0</v>
      </c>
      <c r="F101" s="584">
        <v>953061.00999999978</v>
      </c>
      <c r="G101" s="584">
        <v>0</v>
      </c>
      <c r="H101" s="584">
        <v>0</v>
      </c>
      <c r="I101" s="584">
        <v>0</v>
      </c>
      <c r="J101" s="584">
        <v>0</v>
      </c>
      <c r="K101" s="584">
        <v>0</v>
      </c>
      <c r="L101" s="584">
        <v>0</v>
      </c>
      <c r="M101" s="584">
        <v>0</v>
      </c>
      <c r="N101" s="584">
        <v>0</v>
      </c>
      <c r="O101" s="725">
        <v>0</v>
      </c>
      <c r="P101" s="725">
        <v>0</v>
      </c>
      <c r="Q101" s="725">
        <v>0</v>
      </c>
      <c r="R101" s="725">
        <v>0</v>
      </c>
      <c r="S101" s="725">
        <v>273427.28000000003</v>
      </c>
      <c r="T101" s="725">
        <v>0</v>
      </c>
      <c r="U101" s="725">
        <v>0</v>
      </c>
      <c r="V101" s="725">
        <v>273427.28000000003</v>
      </c>
    </row>
    <row r="102" spans="1:22" ht="14.4">
      <c r="A102" s="721" t="s">
        <v>1023</v>
      </c>
      <c r="B102" s="587" t="s">
        <v>820</v>
      </c>
      <c r="C102" s="584">
        <v>0</v>
      </c>
      <c r="D102" s="584">
        <v>0</v>
      </c>
      <c r="E102" s="584">
        <v>0</v>
      </c>
      <c r="F102" s="584">
        <v>0</v>
      </c>
      <c r="G102" s="584">
        <v>0</v>
      </c>
      <c r="H102" s="584">
        <v>0</v>
      </c>
      <c r="I102" s="584">
        <v>0</v>
      </c>
      <c r="J102" s="584">
        <v>0</v>
      </c>
      <c r="K102" s="584">
        <v>0</v>
      </c>
      <c r="L102" s="584">
        <v>0</v>
      </c>
      <c r="M102" s="584">
        <v>0</v>
      </c>
      <c r="N102" s="584">
        <v>0</v>
      </c>
      <c r="O102" s="725">
        <v>0</v>
      </c>
      <c r="P102" s="725">
        <v>0</v>
      </c>
      <c r="Q102" s="725">
        <v>0</v>
      </c>
      <c r="R102" s="725">
        <v>0</v>
      </c>
      <c r="S102" s="725">
        <v>0</v>
      </c>
      <c r="T102" s="725">
        <v>0</v>
      </c>
      <c r="U102" s="725">
        <v>0</v>
      </c>
      <c r="V102" s="725">
        <v>0</v>
      </c>
    </row>
    <row r="103" spans="1:22" ht="14.4">
      <c r="A103" s="721" t="s">
        <v>1024</v>
      </c>
      <c r="B103" s="587" t="s">
        <v>823</v>
      </c>
      <c r="C103" s="584">
        <v>0</v>
      </c>
      <c r="D103" s="584">
        <v>0</v>
      </c>
      <c r="E103" s="584">
        <v>0</v>
      </c>
      <c r="F103" s="584">
        <v>0</v>
      </c>
      <c r="G103" s="584">
        <v>0</v>
      </c>
      <c r="H103" s="584">
        <v>0</v>
      </c>
      <c r="I103" s="584">
        <v>0</v>
      </c>
      <c r="J103" s="584">
        <v>0</v>
      </c>
      <c r="K103" s="584">
        <v>0</v>
      </c>
      <c r="L103" s="584">
        <v>0</v>
      </c>
      <c r="M103" s="584">
        <v>0</v>
      </c>
      <c r="N103" s="584">
        <v>0</v>
      </c>
      <c r="O103" s="725">
        <v>0</v>
      </c>
      <c r="P103" s="725">
        <v>0</v>
      </c>
      <c r="Q103" s="725">
        <v>0</v>
      </c>
      <c r="R103" s="725">
        <v>0</v>
      </c>
      <c r="S103" s="725">
        <v>0</v>
      </c>
      <c r="T103" s="725">
        <v>0</v>
      </c>
      <c r="U103" s="725">
        <v>0</v>
      </c>
      <c r="V103" s="725">
        <v>0</v>
      </c>
    </row>
    <row r="104" spans="1:22" ht="14.4">
      <c r="A104" s="721" t="s">
        <v>1024</v>
      </c>
      <c r="B104" s="587" t="s">
        <v>267</v>
      </c>
      <c r="C104" s="584">
        <v>0</v>
      </c>
      <c r="D104" s="584">
        <v>0</v>
      </c>
      <c r="E104" s="584">
        <v>0</v>
      </c>
      <c r="F104" s="584">
        <v>0</v>
      </c>
      <c r="G104" s="584">
        <v>0</v>
      </c>
      <c r="H104" s="584">
        <v>0</v>
      </c>
      <c r="I104" s="584">
        <v>0</v>
      </c>
      <c r="J104" s="584">
        <v>0</v>
      </c>
      <c r="K104" s="584">
        <v>0</v>
      </c>
      <c r="L104" s="584">
        <v>0</v>
      </c>
      <c r="M104" s="584">
        <v>0</v>
      </c>
      <c r="N104" s="584">
        <v>0</v>
      </c>
      <c r="O104" s="725">
        <v>0</v>
      </c>
      <c r="P104" s="725">
        <v>0</v>
      </c>
      <c r="Q104" s="725">
        <v>0</v>
      </c>
      <c r="R104" s="725">
        <v>0</v>
      </c>
      <c r="S104" s="725">
        <v>0</v>
      </c>
      <c r="T104" s="725">
        <v>0</v>
      </c>
      <c r="U104" s="725">
        <v>0</v>
      </c>
      <c r="V104" s="725">
        <v>0</v>
      </c>
    </row>
    <row r="105" spans="1:22" ht="14.4">
      <c r="A105" s="721" t="s">
        <v>1024</v>
      </c>
      <c r="B105" s="587" t="s">
        <v>1179</v>
      </c>
      <c r="C105" s="584">
        <v>0</v>
      </c>
      <c r="D105" s="584">
        <v>0</v>
      </c>
      <c r="E105" s="584">
        <v>0</v>
      </c>
      <c r="F105" s="584">
        <v>0</v>
      </c>
      <c r="G105" s="584">
        <v>0</v>
      </c>
      <c r="H105" s="584">
        <v>0</v>
      </c>
      <c r="I105" s="584">
        <v>0</v>
      </c>
      <c r="J105" s="584">
        <v>0</v>
      </c>
      <c r="K105" s="584">
        <v>0</v>
      </c>
      <c r="L105" s="584">
        <v>0</v>
      </c>
      <c r="M105" s="584">
        <v>0</v>
      </c>
      <c r="N105" s="584">
        <v>0</v>
      </c>
      <c r="O105" s="725">
        <v>0</v>
      </c>
      <c r="P105" s="725">
        <v>0</v>
      </c>
      <c r="Q105" s="725">
        <v>0</v>
      </c>
      <c r="R105" s="725">
        <v>0</v>
      </c>
      <c r="S105" s="725">
        <v>0</v>
      </c>
      <c r="T105" s="725">
        <v>0</v>
      </c>
      <c r="U105" s="725">
        <v>0</v>
      </c>
      <c r="V105" s="725">
        <v>0</v>
      </c>
    </row>
    <row r="106" spans="1:22" ht="14.4">
      <c r="A106" s="721" t="s">
        <v>1024</v>
      </c>
      <c r="B106" s="587" t="s">
        <v>1180</v>
      </c>
      <c r="C106" s="584">
        <v>0</v>
      </c>
      <c r="D106" s="584">
        <v>0</v>
      </c>
      <c r="E106" s="584">
        <v>0</v>
      </c>
      <c r="F106" s="584">
        <v>0</v>
      </c>
      <c r="G106" s="584">
        <v>0</v>
      </c>
      <c r="H106" s="584">
        <v>0</v>
      </c>
      <c r="I106" s="584">
        <v>0</v>
      </c>
      <c r="J106" s="584">
        <v>0</v>
      </c>
      <c r="K106" s="584">
        <v>0</v>
      </c>
      <c r="L106" s="584">
        <v>0</v>
      </c>
      <c r="M106" s="584">
        <v>0</v>
      </c>
      <c r="N106" s="584">
        <v>0</v>
      </c>
      <c r="O106" s="725">
        <v>0</v>
      </c>
      <c r="P106" s="725">
        <v>0</v>
      </c>
      <c r="Q106" s="725">
        <v>0</v>
      </c>
      <c r="R106" s="725">
        <v>0</v>
      </c>
      <c r="S106" s="725">
        <v>0</v>
      </c>
      <c r="T106" s="725">
        <v>0</v>
      </c>
      <c r="U106" s="725">
        <v>0</v>
      </c>
      <c r="V106" s="725">
        <v>0</v>
      </c>
    </row>
    <row r="107" spans="1:22" ht="14.4">
      <c r="A107" s="721" t="s">
        <v>1025</v>
      </c>
      <c r="B107" s="587" t="s">
        <v>824</v>
      </c>
      <c r="C107" s="584">
        <v>0</v>
      </c>
      <c r="D107" s="584">
        <v>0</v>
      </c>
      <c r="E107" s="584">
        <v>0</v>
      </c>
      <c r="F107" s="584">
        <v>0</v>
      </c>
      <c r="G107" s="584">
        <v>0</v>
      </c>
      <c r="H107" s="584">
        <v>0</v>
      </c>
      <c r="I107" s="584">
        <v>0</v>
      </c>
      <c r="J107" s="584">
        <v>0</v>
      </c>
      <c r="K107" s="584">
        <v>0</v>
      </c>
      <c r="L107" s="584">
        <v>0</v>
      </c>
      <c r="M107" s="584">
        <v>0</v>
      </c>
      <c r="N107" s="584">
        <v>0</v>
      </c>
      <c r="O107" s="725">
        <v>0</v>
      </c>
      <c r="P107" s="725">
        <v>0</v>
      </c>
      <c r="Q107" s="725">
        <v>0</v>
      </c>
      <c r="R107" s="725">
        <v>0</v>
      </c>
      <c r="S107" s="725">
        <v>0</v>
      </c>
      <c r="T107" s="725">
        <v>0</v>
      </c>
      <c r="U107" s="725">
        <v>0</v>
      </c>
      <c r="V107" s="725">
        <v>0</v>
      </c>
    </row>
    <row r="108" spans="1:22" ht="14.4">
      <c r="A108" s="721" t="s">
        <v>1025</v>
      </c>
      <c r="B108" s="587" t="s">
        <v>837</v>
      </c>
      <c r="C108" s="584">
        <v>0</v>
      </c>
      <c r="D108" s="584">
        <v>0</v>
      </c>
      <c r="E108" s="584">
        <v>0</v>
      </c>
      <c r="F108" s="584">
        <v>0</v>
      </c>
      <c r="G108" s="584">
        <v>0</v>
      </c>
      <c r="H108" s="584">
        <v>0</v>
      </c>
      <c r="I108" s="584">
        <v>0</v>
      </c>
      <c r="J108" s="584">
        <v>0</v>
      </c>
      <c r="K108" s="584">
        <v>0</v>
      </c>
      <c r="L108" s="584">
        <v>0</v>
      </c>
      <c r="M108" s="584">
        <v>0</v>
      </c>
      <c r="N108" s="584">
        <v>0</v>
      </c>
      <c r="O108" s="725">
        <v>0</v>
      </c>
      <c r="P108" s="725">
        <v>0</v>
      </c>
      <c r="Q108" s="725">
        <v>0</v>
      </c>
      <c r="R108" s="725">
        <v>0</v>
      </c>
      <c r="S108" s="725">
        <v>0</v>
      </c>
      <c r="T108" s="725">
        <v>0</v>
      </c>
      <c r="U108" s="725">
        <v>0</v>
      </c>
      <c r="V108" s="725">
        <v>0</v>
      </c>
    </row>
    <row r="109" spans="1:22" ht="14.4">
      <c r="A109" s="721" t="s">
        <v>1025</v>
      </c>
      <c r="B109" s="587" t="s">
        <v>825</v>
      </c>
      <c r="C109" s="584">
        <v>0</v>
      </c>
      <c r="D109" s="584">
        <v>0</v>
      </c>
      <c r="E109" s="584">
        <v>0</v>
      </c>
      <c r="F109" s="584">
        <v>0</v>
      </c>
      <c r="G109" s="584">
        <v>0</v>
      </c>
      <c r="H109" s="584">
        <v>0</v>
      </c>
      <c r="I109" s="584">
        <v>0</v>
      </c>
      <c r="J109" s="584">
        <v>0</v>
      </c>
      <c r="K109" s="584">
        <v>0</v>
      </c>
      <c r="L109" s="584">
        <v>0</v>
      </c>
      <c r="M109" s="584">
        <v>0</v>
      </c>
      <c r="N109" s="584">
        <v>0</v>
      </c>
      <c r="O109" s="725">
        <v>0</v>
      </c>
      <c r="P109" s="725">
        <v>0</v>
      </c>
      <c r="Q109" s="725">
        <v>0</v>
      </c>
      <c r="R109" s="725">
        <v>0</v>
      </c>
      <c r="S109" s="725">
        <v>0</v>
      </c>
      <c r="T109" s="725">
        <v>0</v>
      </c>
      <c r="U109" s="725">
        <v>0</v>
      </c>
      <c r="V109" s="725">
        <v>0</v>
      </c>
    </row>
    <row r="110" spans="1:22" ht="14.4">
      <c r="A110" s="721" t="s">
        <v>1025</v>
      </c>
      <c r="B110" s="587" t="s">
        <v>826</v>
      </c>
      <c r="C110" s="584">
        <v>0</v>
      </c>
      <c r="D110" s="584">
        <v>0</v>
      </c>
      <c r="E110" s="584">
        <v>0</v>
      </c>
      <c r="F110" s="584">
        <v>0</v>
      </c>
      <c r="G110" s="584">
        <v>0</v>
      </c>
      <c r="H110" s="584">
        <v>0</v>
      </c>
      <c r="I110" s="584">
        <v>0</v>
      </c>
      <c r="J110" s="584">
        <v>0</v>
      </c>
      <c r="K110" s="584">
        <v>0</v>
      </c>
      <c r="L110" s="584">
        <v>0</v>
      </c>
      <c r="M110" s="584">
        <v>0</v>
      </c>
      <c r="N110" s="584">
        <v>0</v>
      </c>
      <c r="O110" s="725">
        <v>0</v>
      </c>
      <c r="P110" s="725">
        <v>0</v>
      </c>
      <c r="Q110" s="725">
        <v>0</v>
      </c>
      <c r="R110" s="725">
        <v>0</v>
      </c>
      <c r="S110" s="725">
        <v>0</v>
      </c>
      <c r="T110" s="725">
        <v>0</v>
      </c>
      <c r="U110" s="725">
        <v>0</v>
      </c>
      <c r="V110" s="725">
        <v>0</v>
      </c>
    </row>
    <row r="111" spans="1:22" ht="14.4">
      <c r="A111" s="721" t="s">
        <v>1025</v>
      </c>
      <c r="B111" s="587" t="s">
        <v>268</v>
      </c>
      <c r="C111" s="584">
        <v>0</v>
      </c>
      <c r="D111" s="584">
        <v>0</v>
      </c>
      <c r="E111" s="584">
        <v>0</v>
      </c>
      <c r="F111" s="584">
        <v>0</v>
      </c>
      <c r="G111" s="584">
        <v>0</v>
      </c>
      <c r="H111" s="584">
        <v>0</v>
      </c>
      <c r="I111" s="584">
        <v>0</v>
      </c>
      <c r="J111" s="584">
        <v>0</v>
      </c>
      <c r="K111" s="584">
        <v>0</v>
      </c>
      <c r="L111" s="584">
        <v>0</v>
      </c>
      <c r="M111" s="584">
        <v>0</v>
      </c>
      <c r="N111" s="584">
        <v>0</v>
      </c>
      <c r="O111" s="725">
        <v>0</v>
      </c>
      <c r="P111" s="725">
        <v>0</v>
      </c>
      <c r="Q111" s="725">
        <v>0</v>
      </c>
      <c r="R111" s="725">
        <v>0</v>
      </c>
      <c r="S111" s="725">
        <v>0</v>
      </c>
      <c r="T111" s="725">
        <v>0</v>
      </c>
      <c r="U111" s="725">
        <v>0</v>
      </c>
      <c r="V111" s="725">
        <v>0</v>
      </c>
    </row>
    <row r="112" spans="1:22" ht="14.4">
      <c r="A112" s="721" t="s">
        <v>1025</v>
      </c>
      <c r="B112" s="587" t="s">
        <v>827</v>
      </c>
      <c r="C112" s="584">
        <v>0</v>
      </c>
      <c r="D112" s="584">
        <v>0</v>
      </c>
      <c r="E112" s="584">
        <v>0</v>
      </c>
      <c r="F112" s="584">
        <v>0</v>
      </c>
      <c r="G112" s="584">
        <v>0</v>
      </c>
      <c r="H112" s="584">
        <v>0</v>
      </c>
      <c r="I112" s="584">
        <v>0</v>
      </c>
      <c r="J112" s="584">
        <v>0</v>
      </c>
      <c r="K112" s="584">
        <v>0</v>
      </c>
      <c r="L112" s="584">
        <v>0</v>
      </c>
      <c r="M112" s="584">
        <v>0</v>
      </c>
      <c r="N112" s="584">
        <v>0</v>
      </c>
      <c r="O112" s="725">
        <v>0</v>
      </c>
      <c r="P112" s="725">
        <v>0</v>
      </c>
      <c r="Q112" s="725">
        <v>0</v>
      </c>
      <c r="R112" s="725">
        <v>0</v>
      </c>
      <c r="S112" s="725">
        <v>0</v>
      </c>
      <c r="T112" s="725">
        <v>0</v>
      </c>
      <c r="U112" s="725">
        <v>0</v>
      </c>
      <c r="V112" s="725">
        <v>0</v>
      </c>
    </row>
    <row r="113" spans="1:22" ht="14.4">
      <c r="A113" s="721" t="s">
        <v>1025</v>
      </c>
      <c r="B113" s="587" t="s">
        <v>828</v>
      </c>
      <c r="C113" s="584">
        <v>0</v>
      </c>
      <c r="D113" s="584">
        <v>0</v>
      </c>
      <c r="E113" s="584">
        <v>0</v>
      </c>
      <c r="F113" s="584">
        <v>0</v>
      </c>
      <c r="G113" s="584">
        <v>0</v>
      </c>
      <c r="H113" s="584">
        <v>0</v>
      </c>
      <c r="I113" s="584">
        <v>0</v>
      </c>
      <c r="J113" s="584">
        <v>0</v>
      </c>
      <c r="K113" s="584">
        <v>0</v>
      </c>
      <c r="L113" s="584">
        <v>0</v>
      </c>
      <c r="M113" s="584">
        <v>0</v>
      </c>
      <c r="N113" s="584">
        <v>0</v>
      </c>
      <c r="O113" s="725">
        <v>0</v>
      </c>
      <c r="P113" s="725">
        <v>0</v>
      </c>
      <c r="Q113" s="725">
        <v>0</v>
      </c>
      <c r="R113" s="725">
        <v>0</v>
      </c>
      <c r="S113" s="725">
        <v>0</v>
      </c>
      <c r="T113" s="725">
        <v>0</v>
      </c>
      <c r="U113" s="725">
        <v>0</v>
      </c>
      <c r="V113" s="725">
        <v>0</v>
      </c>
    </row>
    <row r="114" spans="1:22" ht="14.4">
      <c r="A114" s="721" t="s">
        <v>1025</v>
      </c>
      <c r="B114" s="587" t="s">
        <v>829</v>
      </c>
      <c r="C114" s="584">
        <v>0</v>
      </c>
      <c r="D114" s="584">
        <v>0</v>
      </c>
      <c r="E114" s="584">
        <v>0</v>
      </c>
      <c r="F114" s="584">
        <v>0</v>
      </c>
      <c r="G114" s="584">
        <v>0</v>
      </c>
      <c r="H114" s="584">
        <v>0</v>
      </c>
      <c r="I114" s="584">
        <v>0</v>
      </c>
      <c r="J114" s="584">
        <v>0</v>
      </c>
      <c r="K114" s="584">
        <v>0</v>
      </c>
      <c r="L114" s="584">
        <v>0</v>
      </c>
      <c r="M114" s="584">
        <v>0</v>
      </c>
      <c r="N114" s="584">
        <v>0</v>
      </c>
      <c r="O114" s="725">
        <v>0</v>
      </c>
      <c r="P114" s="725">
        <v>0</v>
      </c>
      <c r="Q114" s="725">
        <v>0</v>
      </c>
      <c r="R114" s="725">
        <v>0</v>
      </c>
      <c r="S114" s="725">
        <v>0</v>
      </c>
      <c r="T114" s="725">
        <v>0</v>
      </c>
      <c r="U114" s="725">
        <v>0</v>
      </c>
      <c r="V114" s="725">
        <v>0</v>
      </c>
    </row>
    <row r="115" spans="1:22" ht="14.4">
      <c r="A115" s="721" t="s">
        <v>1025</v>
      </c>
      <c r="B115" s="587" t="s">
        <v>830</v>
      </c>
      <c r="C115" s="584">
        <v>0</v>
      </c>
      <c r="D115" s="584">
        <v>0</v>
      </c>
      <c r="E115" s="584">
        <v>0</v>
      </c>
      <c r="F115" s="584">
        <v>0</v>
      </c>
      <c r="G115" s="584">
        <v>0</v>
      </c>
      <c r="H115" s="584">
        <v>0</v>
      </c>
      <c r="I115" s="584">
        <v>0</v>
      </c>
      <c r="J115" s="584">
        <v>0</v>
      </c>
      <c r="K115" s="584">
        <v>0</v>
      </c>
      <c r="L115" s="584">
        <v>0</v>
      </c>
      <c r="M115" s="584">
        <v>0</v>
      </c>
      <c r="N115" s="584">
        <v>0</v>
      </c>
      <c r="O115" s="725">
        <v>0</v>
      </c>
      <c r="P115" s="725">
        <v>0</v>
      </c>
      <c r="Q115" s="725">
        <v>0</v>
      </c>
      <c r="R115" s="725">
        <v>0</v>
      </c>
      <c r="S115" s="725">
        <v>0</v>
      </c>
      <c r="T115" s="725">
        <v>0</v>
      </c>
      <c r="U115" s="725">
        <v>0</v>
      </c>
      <c r="V115" s="725">
        <v>0</v>
      </c>
    </row>
    <row r="116" spans="1:22" ht="14.4">
      <c r="A116" s="721" t="s">
        <v>1025</v>
      </c>
      <c r="B116" s="587" t="s">
        <v>831</v>
      </c>
      <c r="C116" s="584">
        <v>0</v>
      </c>
      <c r="D116" s="584">
        <v>0</v>
      </c>
      <c r="E116" s="584">
        <v>0</v>
      </c>
      <c r="F116" s="584">
        <v>0</v>
      </c>
      <c r="G116" s="584">
        <v>0</v>
      </c>
      <c r="H116" s="584">
        <v>0</v>
      </c>
      <c r="I116" s="584">
        <v>0</v>
      </c>
      <c r="J116" s="584">
        <v>0</v>
      </c>
      <c r="K116" s="584">
        <v>0</v>
      </c>
      <c r="L116" s="584">
        <v>0</v>
      </c>
      <c r="M116" s="584">
        <v>0</v>
      </c>
      <c r="N116" s="584">
        <v>0</v>
      </c>
      <c r="O116" s="725">
        <v>0</v>
      </c>
      <c r="P116" s="725">
        <v>0</v>
      </c>
      <c r="Q116" s="725">
        <v>0</v>
      </c>
      <c r="R116" s="725">
        <v>0</v>
      </c>
      <c r="S116" s="725">
        <v>0</v>
      </c>
      <c r="T116" s="725">
        <v>0</v>
      </c>
      <c r="U116" s="725">
        <v>0</v>
      </c>
      <c r="V116" s="725">
        <v>0</v>
      </c>
    </row>
    <row r="117" spans="1:22" ht="14.4">
      <c r="A117" s="721" t="s">
        <v>1025</v>
      </c>
      <c r="B117" s="587" t="s">
        <v>832</v>
      </c>
      <c r="C117" s="584">
        <v>0</v>
      </c>
      <c r="D117" s="584">
        <v>0</v>
      </c>
      <c r="E117" s="584">
        <v>0</v>
      </c>
      <c r="F117" s="584">
        <v>0</v>
      </c>
      <c r="G117" s="584">
        <v>0</v>
      </c>
      <c r="H117" s="584">
        <v>0</v>
      </c>
      <c r="I117" s="584">
        <v>0</v>
      </c>
      <c r="J117" s="584">
        <v>0</v>
      </c>
      <c r="K117" s="584">
        <v>0</v>
      </c>
      <c r="L117" s="584">
        <v>0</v>
      </c>
      <c r="M117" s="584">
        <v>0</v>
      </c>
      <c r="N117" s="584">
        <v>0</v>
      </c>
      <c r="O117" s="725">
        <v>0</v>
      </c>
      <c r="P117" s="725">
        <v>0</v>
      </c>
      <c r="Q117" s="725">
        <v>0</v>
      </c>
      <c r="R117" s="725">
        <v>0</v>
      </c>
      <c r="S117" s="725">
        <v>0</v>
      </c>
      <c r="T117" s="725">
        <v>0</v>
      </c>
      <c r="U117" s="725">
        <v>0</v>
      </c>
      <c r="V117" s="725">
        <v>0</v>
      </c>
    </row>
    <row r="118" spans="1:22" ht="14.4">
      <c r="A118" s="721" t="s">
        <v>1025</v>
      </c>
      <c r="B118" s="587" t="s">
        <v>833</v>
      </c>
      <c r="C118" s="584">
        <v>0</v>
      </c>
      <c r="D118" s="584">
        <v>0</v>
      </c>
      <c r="E118" s="584">
        <v>0</v>
      </c>
      <c r="F118" s="584">
        <v>0</v>
      </c>
      <c r="G118" s="584">
        <v>0</v>
      </c>
      <c r="H118" s="584">
        <v>0</v>
      </c>
      <c r="I118" s="584">
        <v>0</v>
      </c>
      <c r="J118" s="584">
        <v>0</v>
      </c>
      <c r="K118" s="584">
        <v>0</v>
      </c>
      <c r="L118" s="584">
        <v>0</v>
      </c>
      <c r="M118" s="584">
        <v>0</v>
      </c>
      <c r="N118" s="584">
        <v>0</v>
      </c>
      <c r="O118" s="725">
        <v>0</v>
      </c>
      <c r="P118" s="725">
        <v>0</v>
      </c>
      <c r="Q118" s="725">
        <v>0</v>
      </c>
      <c r="R118" s="725">
        <v>0</v>
      </c>
      <c r="S118" s="725">
        <v>0</v>
      </c>
      <c r="T118" s="725">
        <v>0</v>
      </c>
      <c r="U118" s="725">
        <v>0</v>
      </c>
      <c r="V118" s="725">
        <v>0</v>
      </c>
    </row>
    <row r="119" spans="1:22" ht="14.4">
      <c r="A119" s="721" t="s">
        <v>1025</v>
      </c>
      <c r="B119" s="587" t="s">
        <v>834</v>
      </c>
      <c r="C119" s="584">
        <v>0</v>
      </c>
      <c r="D119" s="584">
        <v>0</v>
      </c>
      <c r="E119" s="584">
        <v>0</v>
      </c>
      <c r="F119" s="584">
        <v>0</v>
      </c>
      <c r="G119" s="584">
        <v>0</v>
      </c>
      <c r="H119" s="584">
        <v>0</v>
      </c>
      <c r="I119" s="584">
        <v>0</v>
      </c>
      <c r="J119" s="584">
        <v>0</v>
      </c>
      <c r="K119" s="584">
        <v>0</v>
      </c>
      <c r="L119" s="584">
        <v>0</v>
      </c>
      <c r="M119" s="584">
        <v>0</v>
      </c>
      <c r="N119" s="584">
        <v>0</v>
      </c>
      <c r="O119" s="725">
        <v>0</v>
      </c>
      <c r="P119" s="725">
        <v>0</v>
      </c>
      <c r="Q119" s="725">
        <v>0</v>
      </c>
      <c r="R119" s="725">
        <v>0</v>
      </c>
      <c r="S119" s="725">
        <v>0</v>
      </c>
      <c r="T119" s="725">
        <v>0</v>
      </c>
      <c r="U119" s="725">
        <v>0</v>
      </c>
      <c r="V119" s="725">
        <v>0</v>
      </c>
    </row>
    <row r="120" spans="1:22" ht="14.4">
      <c r="A120" s="721" t="s">
        <v>1025</v>
      </c>
      <c r="B120" s="587" t="s">
        <v>835</v>
      </c>
      <c r="C120" s="584">
        <v>0</v>
      </c>
      <c r="D120" s="584">
        <v>0</v>
      </c>
      <c r="E120" s="584">
        <v>0</v>
      </c>
      <c r="F120" s="584">
        <v>0</v>
      </c>
      <c r="G120" s="584">
        <v>0</v>
      </c>
      <c r="H120" s="584">
        <v>0</v>
      </c>
      <c r="I120" s="584">
        <v>0</v>
      </c>
      <c r="J120" s="584">
        <v>0</v>
      </c>
      <c r="K120" s="584">
        <v>0</v>
      </c>
      <c r="L120" s="584">
        <v>0</v>
      </c>
      <c r="M120" s="584">
        <v>0</v>
      </c>
      <c r="N120" s="584">
        <v>0</v>
      </c>
      <c r="O120" s="725">
        <v>0</v>
      </c>
      <c r="P120" s="725">
        <v>0</v>
      </c>
      <c r="Q120" s="725">
        <v>0</v>
      </c>
      <c r="R120" s="725">
        <v>0</v>
      </c>
      <c r="S120" s="725">
        <v>0</v>
      </c>
      <c r="T120" s="725">
        <v>0</v>
      </c>
      <c r="U120" s="725">
        <v>0</v>
      </c>
      <c r="V120" s="725">
        <v>0</v>
      </c>
    </row>
    <row r="121" spans="1:22" ht="14.4">
      <c r="A121" s="721" t="s">
        <v>1025</v>
      </c>
      <c r="B121" s="587" t="s">
        <v>836</v>
      </c>
      <c r="C121" s="584">
        <v>0</v>
      </c>
      <c r="D121" s="584">
        <v>0</v>
      </c>
      <c r="E121" s="584">
        <v>0</v>
      </c>
      <c r="F121" s="584">
        <v>0</v>
      </c>
      <c r="G121" s="584">
        <v>0</v>
      </c>
      <c r="H121" s="584">
        <v>0</v>
      </c>
      <c r="I121" s="584">
        <v>0</v>
      </c>
      <c r="J121" s="584">
        <v>0</v>
      </c>
      <c r="K121" s="584">
        <v>0</v>
      </c>
      <c r="L121" s="584">
        <v>0</v>
      </c>
      <c r="M121" s="584">
        <v>0</v>
      </c>
      <c r="N121" s="584">
        <v>0</v>
      </c>
      <c r="O121" s="725">
        <v>0</v>
      </c>
      <c r="P121" s="725">
        <v>0</v>
      </c>
      <c r="Q121" s="725">
        <v>0</v>
      </c>
      <c r="R121" s="725">
        <v>0</v>
      </c>
      <c r="S121" s="725">
        <v>0</v>
      </c>
      <c r="T121" s="725">
        <v>0</v>
      </c>
      <c r="U121" s="725">
        <v>0</v>
      </c>
      <c r="V121" s="725">
        <v>0</v>
      </c>
    </row>
    <row r="122" spans="1:22" ht="14.4">
      <c r="A122" s="721" t="s">
        <v>1025</v>
      </c>
      <c r="B122" s="587" t="s">
        <v>1181</v>
      </c>
      <c r="C122" s="584">
        <v>0</v>
      </c>
      <c r="D122" s="584">
        <v>0</v>
      </c>
      <c r="E122" s="584">
        <v>0</v>
      </c>
      <c r="F122" s="584">
        <v>0</v>
      </c>
      <c r="G122" s="584">
        <v>0</v>
      </c>
      <c r="H122" s="584">
        <v>0</v>
      </c>
      <c r="I122" s="584">
        <v>0</v>
      </c>
      <c r="J122" s="584">
        <v>0</v>
      </c>
      <c r="K122" s="584">
        <v>0</v>
      </c>
      <c r="L122" s="584">
        <v>0</v>
      </c>
      <c r="M122" s="584">
        <v>0</v>
      </c>
      <c r="N122" s="584">
        <v>0</v>
      </c>
      <c r="O122" s="725">
        <v>0</v>
      </c>
      <c r="P122" s="725">
        <v>0</v>
      </c>
      <c r="Q122" s="725">
        <v>0</v>
      </c>
      <c r="R122" s="725">
        <v>0</v>
      </c>
      <c r="S122" s="725">
        <v>0</v>
      </c>
      <c r="T122" s="725">
        <v>0</v>
      </c>
      <c r="U122" s="725">
        <v>0</v>
      </c>
      <c r="V122" s="725">
        <v>0</v>
      </c>
    </row>
    <row r="123" spans="1:22" ht="14.4">
      <c r="A123" s="721" t="s">
        <v>1025</v>
      </c>
      <c r="B123" s="587" t="s">
        <v>1182</v>
      </c>
      <c r="C123" s="584">
        <v>0</v>
      </c>
      <c r="D123" s="584">
        <v>0</v>
      </c>
      <c r="E123" s="584">
        <v>0</v>
      </c>
      <c r="F123" s="584">
        <v>0</v>
      </c>
      <c r="G123" s="584">
        <v>0</v>
      </c>
      <c r="H123" s="584">
        <v>0</v>
      </c>
      <c r="I123" s="584">
        <v>0</v>
      </c>
      <c r="J123" s="584">
        <v>0</v>
      </c>
      <c r="K123" s="584">
        <v>0</v>
      </c>
      <c r="L123" s="584">
        <v>0</v>
      </c>
      <c r="M123" s="584">
        <v>0</v>
      </c>
      <c r="N123" s="584">
        <v>0</v>
      </c>
      <c r="O123" s="725">
        <v>0</v>
      </c>
      <c r="P123" s="725">
        <v>0</v>
      </c>
      <c r="Q123" s="725">
        <v>0</v>
      </c>
      <c r="R123" s="725">
        <v>0</v>
      </c>
      <c r="S123" s="725">
        <v>0</v>
      </c>
      <c r="T123" s="725">
        <v>0</v>
      </c>
      <c r="U123" s="725">
        <v>0</v>
      </c>
      <c r="V123" s="725">
        <v>0</v>
      </c>
    </row>
    <row r="124" spans="1:22" ht="14.4">
      <c r="A124" s="721" t="s">
        <v>1026</v>
      </c>
      <c r="B124" s="587" t="s">
        <v>839</v>
      </c>
      <c r="C124" s="584">
        <v>5450523.480000006</v>
      </c>
      <c r="D124" s="584">
        <v>0</v>
      </c>
      <c r="E124" s="584">
        <v>0</v>
      </c>
      <c r="F124" s="584">
        <v>5450523.480000006</v>
      </c>
      <c r="G124" s="584">
        <v>0</v>
      </c>
      <c r="H124" s="584">
        <v>0</v>
      </c>
      <c r="I124" s="584">
        <v>0</v>
      </c>
      <c r="J124" s="584">
        <v>0</v>
      </c>
      <c r="K124" s="584">
        <v>0</v>
      </c>
      <c r="L124" s="584">
        <v>0</v>
      </c>
      <c r="M124" s="584">
        <v>0</v>
      </c>
      <c r="N124" s="584">
        <v>0</v>
      </c>
      <c r="O124" s="725">
        <v>0</v>
      </c>
      <c r="P124" s="725">
        <v>0</v>
      </c>
      <c r="Q124" s="725">
        <v>0</v>
      </c>
      <c r="R124" s="725">
        <v>0</v>
      </c>
      <c r="S124" s="725">
        <v>0</v>
      </c>
      <c r="T124" s="725">
        <v>0</v>
      </c>
      <c r="U124" s="725">
        <v>0</v>
      </c>
      <c r="V124" s="725">
        <v>0</v>
      </c>
    </row>
    <row r="125" spans="1:22" ht="14.4">
      <c r="A125" s="721" t="s">
        <v>1026</v>
      </c>
      <c r="B125" s="587" t="s">
        <v>838</v>
      </c>
      <c r="C125" s="584">
        <v>237891.74000000002</v>
      </c>
      <c r="D125" s="584">
        <v>0</v>
      </c>
      <c r="E125" s="584">
        <v>0</v>
      </c>
      <c r="F125" s="584">
        <v>237891.74000000002</v>
      </c>
      <c r="G125" s="584">
        <v>0</v>
      </c>
      <c r="H125" s="584">
        <v>0</v>
      </c>
      <c r="I125" s="584">
        <v>0</v>
      </c>
      <c r="J125" s="584">
        <v>0</v>
      </c>
      <c r="K125" s="584">
        <v>0</v>
      </c>
      <c r="L125" s="584">
        <v>0</v>
      </c>
      <c r="M125" s="584">
        <v>0</v>
      </c>
      <c r="N125" s="584">
        <v>0</v>
      </c>
      <c r="O125" s="725">
        <v>0</v>
      </c>
      <c r="P125" s="725">
        <v>0</v>
      </c>
      <c r="Q125" s="725">
        <v>0</v>
      </c>
      <c r="R125" s="725">
        <v>0</v>
      </c>
      <c r="S125" s="725">
        <v>0</v>
      </c>
      <c r="T125" s="725">
        <v>0</v>
      </c>
      <c r="U125" s="725">
        <v>0</v>
      </c>
      <c r="V125" s="725">
        <v>0</v>
      </c>
    </row>
    <row r="126" spans="1:22" ht="14.4">
      <c r="A126" s="721" t="s">
        <v>1026</v>
      </c>
      <c r="B126" s="587" t="s">
        <v>1183</v>
      </c>
      <c r="C126" s="584">
        <v>0</v>
      </c>
      <c r="D126" s="584">
        <v>0</v>
      </c>
      <c r="E126" s="584">
        <v>0</v>
      </c>
      <c r="F126" s="584">
        <v>0</v>
      </c>
      <c r="G126" s="584">
        <v>0</v>
      </c>
      <c r="H126" s="584">
        <v>0</v>
      </c>
      <c r="I126" s="584">
        <v>0</v>
      </c>
      <c r="J126" s="584">
        <v>0</v>
      </c>
      <c r="K126" s="584">
        <v>0</v>
      </c>
      <c r="L126" s="584">
        <v>0</v>
      </c>
      <c r="M126" s="584">
        <v>0</v>
      </c>
      <c r="N126" s="584">
        <v>0</v>
      </c>
      <c r="O126" s="725">
        <v>0</v>
      </c>
      <c r="P126" s="725">
        <v>0</v>
      </c>
      <c r="Q126" s="725">
        <v>0</v>
      </c>
      <c r="R126" s="725">
        <v>0</v>
      </c>
      <c r="S126" s="725">
        <v>0</v>
      </c>
      <c r="T126" s="725">
        <v>0</v>
      </c>
      <c r="U126" s="725">
        <v>0</v>
      </c>
      <c r="V126" s="725">
        <v>0</v>
      </c>
    </row>
    <row r="127" spans="1:22" ht="14.4">
      <c r="A127" s="721" t="s">
        <v>1100</v>
      </c>
      <c r="B127" s="587" t="s">
        <v>995</v>
      </c>
      <c r="C127" s="584">
        <v>0</v>
      </c>
      <c r="D127" s="584">
        <v>0</v>
      </c>
      <c r="E127" s="584">
        <v>0</v>
      </c>
      <c r="F127" s="584">
        <v>0</v>
      </c>
      <c r="G127" s="584">
        <v>0</v>
      </c>
      <c r="H127" s="584">
        <v>0</v>
      </c>
      <c r="I127" s="584">
        <v>0</v>
      </c>
      <c r="J127" s="584">
        <v>0</v>
      </c>
      <c r="K127" s="584">
        <v>0</v>
      </c>
      <c r="L127" s="584">
        <v>0</v>
      </c>
      <c r="M127" s="584">
        <v>0</v>
      </c>
      <c r="N127" s="584">
        <v>0</v>
      </c>
      <c r="O127" s="725">
        <v>0</v>
      </c>
      <c r="P127" s="725">
        <v>0</v>
      </c>
      <c r="Q127" s="725">
        <v>0</v>
      </c>
      <c r="R127" s="725">
        <v>0</v>
      </c>
      <c r="S127" s="725">
        <v>0</v>
      </c>
      <c r="T127" s="725">
        <v>0</v>
      </c>
      <c r="U127" s="725">
        <v>0</v>
      </c>
      <c r="V127" s="725">
        <v>0</v>
      </c>
    </row>
    <row r="128" spans="1:22" ht="14.4">
      <c r="A128" s="721" t="s">
        <v>1100</v>
      </c>
      <c r="B128" s="587" t="s">
        <v>997</v>
      </c>
      <c r="C128" s="584">
        <v>136984064.73999989</v>
      </c>
      <c r="D128" s="584">
        <v>0</v>
      </c>
      <c r="E128" s="584">
        <v>0</v>
      </c>
      <c r="F128" s="584">
        <v>136984064.73999989</v>
      </c>
      <c r="G128" s="584">
        <v>0</v>
      </c>
      <c r="H128" s="584">
        <v>0</v>
      </c>
      <c r="I128" s="584">
        <v>0</v>
      </c>
      <c r="J128" s="584">
        <v>0</v>
      </c>
      <c r="K128" s="584">
        <v>26563496.070000041</v>
      </c>
      <c r="L128" s="584">
        <v>0</v>
      </c>
      <c r="M128" s="584">
        <v>0</v>
      </c>
      <c r="N128" s="584">
        <v>26563496.070000041</v>
      </c>
      <c r="O128" s="725">
        <v>0</v>
      </c>
      <c r="P128" s="725">
        <v>0</v>
      </c>
      <c r="Q128" s="725">
        <v>0</v>
      </c>
      <c r="R128" s="725">
        <v>0</v>
      </c>
      <c r="S128" s="725">
        <v>78131229.659999996</v>
      </c>
      <c r="T128" s="725">
        <v>0</v>
      </c>
      <c r="U128" s="725">
        <v>0</v>
      </c>
      <c r="V128" s="725">
        <v>78131229.659999996</v>
      </c>
    </row>
    <row r="129" spans="1:22" ht="14.4">
      <c r="A129" s="721" t="s">
        <v>1100</v>
      </c>
      <c r="B129" s="587" t="s">
        <v>996</v>
      </c>
      <c r="C129" s="584">
        <v>0</v>
      </c>
      <c r="D129" s="584">
        <v>0</v>
      </c>
      <c r="E129" s="584">
        <v>0</v>
      </c>
      <c r="F129" s="584">
        <v>0</v>
      </c>
      <c r="G129" s="584">
        <v>0</v>
      </c>
      <c r="H129" s="584">
        <v>0</v>
      </c>
      <c r="I129" s="584">
        <v>0</v>
      </c>
      <c r="J129" s="584">
        <v>0</v>
      </c>
      <c r="K129" s="584">
        <v>0</v>
      </c>
      <c r="L129" s="584">
        <v>0</v>
      </c>
      <c r="M129" s="584">
        <v>0</v>
      </c>
      <c r="N129" s="584">
        <v>0</v>
      </c>
      <c r="O129" s="725">
        <v>0</v>
      </c>
      <c r="P129" s="725">
        <v>0</v>
      </c>
      <c r="Q129" s="725">
        <v>0</v>
      </c>
      <c r="R129" s="725">
        <v>0</v>
      </c>
      <c r="S129" s="725">
        <v>0</v>
      </c>
      <c r="T129" s="725">
        <v>0</v>
      </c>
      <c r="U129" s="725">
        <v>0</v>
      </c>
      <c r="V129" s="725">
        <v>0</v>
      </c>
    </row>
    <row r="130" spans="1:22" ht="14.4">
      <c r="A130" s="721" t="s">
        <v>1100</v>
      </c>
      <c r="B130" s="587" t="s">
        <v>1002</v>
      </c>
      <c r="C130" s="584">
        <v>-1102269.4900000002</v>
      </c>
      <c r="D130" s="584">
        <v>0</v>
      </c>
      <c r="E130" s="584">
        <v>0</v>
      </c>
      <c r="F130" s="584">
        <v>-1102269.4900000002</v>
      </c>
      <c r="G130" s="584">
        <v>0</v>
      </c>
      <c r="H130" s="584">
        <v>0</v>
      </c>
      <c r="I130" s="584">
        <v>0</v>
      </c>
      <c r="J130" s="584">
        <v>0</v>
      </c>
      <c r="K130" s="584">
        <v>2166254.75</v>
      </c>
      <c r="L130" s="584">
        <v>0</v>
      </c>
      <c r="M130" s="584">
        <v>0</v>
      </c>
      <c r="N130" s="584">
        <v>2166254.75</v>
      </c>
      <c r="O130" s="725">
        <v>0</v>
      </c>
      <c r="P130" s="725">
        <v>0</v>
      </c>
      <c r="Q130" s="725">
        <v>0</v>
      </c>
      <c r="R130" s="725">
        <v>0</v>
      </c>
      <c r="S130" s="725">
        <v>374050307.75999999</v>
      </c>
      <c r="T130" s="725">
        <v>0</v>
      </c>
      <c r="U130" s="725">
        <v>0</v>
      </c>
      <c r="V130" s="725">
        <v>374050307.75999999</v>
      </c>
    </row>
    <row r="131" spans="1:22" ht="14.4">
      <c r="A131" s="721" t="s">
        <v>1100</v>
      </c>
      <c r="B131" s="587" t="s">
        <v>998</v>
      </c>
      <c r="C131" s="584">
        <v>0</v>
      </c>
      <c r="D131" s="584">
        <v>0</v>
      </c>
      <c r="E131" s="584">
        <v>0</v>
      </c>
      <c r="F131" s="584">
        <v>0</v>
      </c>
      <c r="G131" s="584">
        <v>0</v>
      </c>
      <c r="H131" s="584">
        <v>0</v>
      </c>
      <c r="I131" s="584">
        <v>0</v>
      </c>
      <c r="J131" s="584">
        <v>0</v>
      </c>
      <c r="K131" s="584">
        <v>15393.399999999996</v>
      </c>
      <c r="L131" s="584">
        <v>0</v>
      </c>
      <c r="M131" s="584">
        <v>0</v>
      </c>
      <c r="N131" s="584">
        <v>15393.399999999996</v>
      </c>
      <c r="O131" s="725">
        <v>0</v>
      </c>
      <c r="P131" s="725">
        <v>0</v>
      </c>
      <c r="Q131" s="725">
        <v>0</v>
      </c>
      <c r="R131" s="725">
        <v>0</v>
      </c>
      <c r="S131" s="725">
        <v>0</v>
      </c>
      <c r="T131" s="725">
        <v>0</v>
      </c>
      <c r="U131" s="725">
        <v>0</v>
      </c>
      <c r="V131" s="725">
        <v>0</v>
      </c>
    </row>
    <row r="132" spans="1:22" ht="14.4">
      <c r="A132" s="721" t="s">
        <v>1100</v>
      </c>
      <c r="B132" s="587" t="s">
        <v>999</v>
      </c>
      <c r="C132" s="584">
        <v>0</v>
      </c>
      <c r="D132" s="584">
        <v>0</v>
      </c>
      <c r="E132" s="584">
        <v>0</v>
      </c>
      <c r="F132" s="584">
        <v>0</v>
      </c>
      <c r="G132" s="584">
        <v>0</v>
      </c>
      <c r="H132" s="584">
        <v>0</v>
      </c>
      <c r="I132" s="584">
        <v>0</v>
      </c>
      <c r="J132" s="584">
        <v>0</v>
      </c>
      <c r="K132" s="584">
        <v>0</v>
      </c>
      <c r="L132" s="584">
        <v>0</v>
      </c>
      <c r="M132" s="584">
        <v>0</v>
      </c>
      <c r="N132" s="584">
        <v>0</v>
      </c>
      <c r="O132" s="725">
        <v>0</v>
      </c>
      <c r="P132" s="725">
        <v>0</v>
      </c>
      <c r="Q132" s="725">
        <v>0</v>
      </c>
      <c r="R132" s="725">
        <v>0</v>
      </c>
      <c r="S132" s="725">
        <v>0</v>
      </c>
      <c r="T132" s="725">
        <v>0</v>
      </c>
      <c r="U132" s="725">
        <v>0</v>
      </c>
      <c r="V132" s="725">
        <v>0</v>
      </c>
    </row>
    <row r="133" spans="1:22" ht="14.4">
      <c r="A133" s="721" t="s">
        <v>1100</v>
      </c>
      <c r="B133" s="587" t="s">
        <v>1000</v>
      </c>
      <c r="C133" s="584">
        <v>0</v>
      </c>
      <c r="D133" s="584">
        <v>0</v>
      </c>
      <c r="E133" s="584">
        <v>0</v>
      </c>
      <c r="F133" s="584">
        <v>0</v>
      </c>
      <c r="G133" s="584">
        <v>0</v>
      </c>
      <c r="H133" s="584">
        <v>0</v>
      </c>
      <c r="I133" s="584">
        <v>0</v>
      </c>
      <c r="J133" s="584">
        <v>0</v>
      </c>
      <c r="K133" s="584">
        <v>0</v>
      </c>
      <c r="L133" s="584">
        <v>0</v>
      </c>
      <c r="M133" s="584">
        <v>0</v>
      </c>
      <c r="N133" s="584">
        <v>0</v>
      </c>
      <c r="O133" s="725">
        <v>0</v>
      </c>
      <c r="P133" s="725">
        <v>0</v>
      </c>
      <c r="Q133" s="725">
        <v>0</v>
      </c>
      <c r="R133" s="725">
        <v>0</v>
      </c>
      <c r="S133" s="725">
        <v>0</v>
      </c>
      <c r="T133" s="725">
        <v>0</v>
      </c>
      <c r="U133" s="725">
        <v>0</v>
      </c>
      <c r="V133" s="725">
        <v>0</v>
      </c>
    </row>
    <row r="134" spans="1:22" ht="14.4">
      <c r="A134" s="721" t="s">
        <v>1100</v>
      </c>
      <c r="B134" s="587" t="s">
        <v>1184</v>
      </c>
      <c r="C134" s="584">
        <v>11677429.659999998</v>
      </c>
      <c r="D134" s="584">
        <v>0</v>
      </c>
      <c r="E134" s="584">
        <v>0</v>
      </c>
      <c r="F134" s="584">
        <v>11677429.659999998</v>
      </c>
      <c r="G134" s="584">
        <v>0</v>
      </c>
      <c r="H134" s="584">
        <v>0</v>
      </c>
      <c r="I134" s="584">
        <v>0</v>
      </c>
      <c r="J134" s="584">
        <v>0</v>
      </c>
      <c r="K134" s="584">
        <v>0</v>
      </c>
      <c r="L134" s="584">
        <v>0</v>
      </c>
      <c r="M134" s="584">
        <v>0</v>
      </c>
      <c r="N134" s="584">
        <v>0</v>
      </c>
      <c r="O134" s="725">
        <v>0</v>
      </c>
      <c r="P134" s="725">
        <v>0</v>
      </c>
      <c r="Q134" s="725">
        <v>0</v>
      </c>
      <c r="R134" s="725">
        <v>0</v>
      </c>
      <c r="S134" s="725">
        <v>27568233.339999996</v>
      </c>
      <c r="T134" s="725">
        <v>0</v>
      </c>
      <c r="U134" s="725">
        <v>0</v>
      </c>
      <c r="V134" s="725">
        <v>27568233.339999996</v>
      </c>
    </row>
    <row r="135" spans="1:22" ht="14.4">
      <c r="A135" s="721" t="s">
        <v>1100</v>
      </c>
      <c r="B135" s="587" t="s">
        <v>1185</v>
      </c>
      <c r="C135" s="584">
        <v>28237270.399999999</v>
      </c>
      <c r="D135" s="584">
        <v>0</v>
      </c>
      <c r="E135" s="584">
        <v>0</v>
      </c>
      <c r="F135" s="584">
        <v>28237270.399999999</v>
      </c>
      <c r="G135" s="584">
        <v>0</v>
      </c>
      <c r="H135" s="584">
        <v>0</v>
      </c>
      <c r="I135" s="584">
        <v>0</v>
      </c>
      <c r="J135" s="584">
        <v>0</v>
      </c>
      <c r="K135" s="584">
        <v>0</v>
      </c>
      <c r="L135" s="584">
        <v>0</v>
      </c>
      <c r="M135" s="584">
        <v>0</v>
      </c>
      <c r="N135" s="584">
        <v>0</v>
      </c>
      <c r="O135" s="725">
        <v>0</v>
      </c>
      <c r="P135" s="725">
        <v>0</v>
      </c>
      <c r="Q135" s="725">
        <v>0</v>
      </c>
      <c r="R135" s="725">
        <v>0</v>
      </c>
      <c r="S135" s="725">
        <v>67157242.980000004</v>
      </c>
      <c r="T135" s="725">
        <v>0</v>
      </c>
      <c r="U135" s="725">
        <v>0</v>
      </c>
      <c r="V135" s="725">
        <v>67157242.980000004</v>
      </c>
    </row>
    <row r="136" spans="1:22" ht="14.4">
      <c r="A136" s="721" t="s">
        <v>1100</v>
      </c>
      <c r="B136" s="587" t="s">
        <v>991</v>
      </c>
      <c r="C136" s="584">
        <v>0</v>
      </c>
      <c r="D136" s="584">
        <v>0</v>
      </c>
      <c r="E136" s="584">
        <v>0</v>
      </c>
      <c r="F136" s="584">
        <v>0</v>
      </c>
      <c r="G136" s="584">
        <v>0</v>
      </c>
      <c r="H136" s="584">
        <v>0</v>
      </c>
      <c r="I136" s="584">
        <v>0</v>
      </c>
      <c r="J136" s="584">
        <v>0</v>
      </c>
      <c r="K136" s="584">
        <v>0</v>
      </c>
      <c r="L136" s="584">
        <v>0</v>
      </c>
      <c r="M136" s="584">
        <v>0</v>
      </c>
      <c r="N136" s="584">
        <v>0</v>
      </c>
      <c r="O136" s="725">
        <v>0</v>
      </c>
      <c r="P136" s="725">
        <v>0</v>
      </c>
      <c r="Q136" s="725">
        <v>0</v>
      </c>
      <c r="R136" s="725">
        <v>0</v>
      </c>
      <c r="S136" s="725">
        <v>0</v>
      </c>
      <c r="T136" s="725">
        <v>0</v>
      </c>
      <c r="U136" s="725">
        <v>0</v>
      </c>
      <c r="V136" s="725">
        <v>0</v>
      </c>
    </row>
    <row r="137" spans="1:22" ht="14.4">
      <c r="A137" s="721" t="s">
        <v>1100</v>
      </c>
      <c r="B137" s="587" t="s">
        <v>994</v>
      </c>
      <c r="C137" s="584">
        <v>0</v>
      </c>
      <c r="D137" s="584">
        <v>0</v>
      </c>
      <c r="E137" s="584">
        <v>0</v>
      </c>
      <c r="F137" s="584">
        <v>0</v>
      </c>
      <c r="G137" s="584">
        <v>0</v>
      </c>
      <c r="H137" s="584">
        <v>0</v>
      </c>
      <c r="I137" s="584">
        <v>0</v>
      </c>
      <c r="J137" s="584">
        <v>0</v>
      </c>
      <c r="K137" s="584">
        <v>0</v>
      </c>
      <c r="L137" s="584">
        <v>0</v>
      </c>
      <c r="M137" s="584">
        <v>0</v>
      </c>
      <c r="N137" s="584">
        <v>0</v>
      </c>
      <c r="O137" s="725">
        <v>0</v>
      </c>
      <c r="P137" s="725">
        <v>0</v>
      </c>
      <c r="Q137" s="725">
        <v>0</v>
      </c>
      <c r="R137" s="725">
        <v>0</v>
      </c>
      <c r="S137" s="725">
        <v>0</v>
      </c>
      <c r="T137" s="725">
        <v>0</v>
      </c>
      <c r="U137" s="725">
        <v>0</v>
      </c>
      <c r="V137" s="725">
        <v>0</v>
      </c>
    </row>
    <row r="138" spans="1:22" ht="14.4">
      <c r="A138" s="721" t="s">
        <v>1310</v>
      </c>
      <c r="B138" s="587" t="s">
        <v>1001</v>
      </c>
      <c r="C138" s="584">
        <v>0</v>
      </c>
      <c r="D138" s="584">
        <v>0</v>
      </c>
      <c r="E138" s="584">
        <v>0</v>
      </c>
      <c r="F138" s="584">
        <v>0</v>
      </c>
      <c r="G138" s="584">
        <v>0</v>
      </c>
      <c r="H138" s="584">
        <v>0</v>
      </c>
      <c r="I138" s="584">
        <v>0</v>
      </c>
      <c r="J138" s="584">
        <v>0</v>
      </c>
      <c r="K138" s="584">
        <v>0</v>
      </c>
      <c r="L138" s="584">
        <v>0</v>
      </c>
      <c r="M138" s="584">
        <v>0</v>
      </c>
      <c r="N138" s="584">
        <v>0</v>
      </c>
      <c r="O138" s="725">
        <v>0</v>
      </c>
      <c r="P138" s="725">
        <v>0</v>
      </c>
      <c r="Q138" s="725">
        <v>0</v>
      </c>
      <c r="R138" s="725">
        <v>0</v>
      </c>
      <c r="S138" s="725">
        <v>0</v>
      </c>
      <c r="T138" s="725">
        <v>0</v>
      </c>
      <c r="U138" s="725">
        <v>0</v>
      </c>
      <c r="V138" s="725">
        <v>0</v>
      </c>
    </row>
    <row r="139" spans="1:22" ht="14.4">
      <c r="A139" s="721" t="s">
        <v>1027</v>
      </c>
      <c r="B139" s="587" t="s">
        <v>1126</v>
      </c>
      <c r="C139" s="584">
        <v>0</v>
      </c>
      <c r="D139" s="584">
        <v>0</v>
      </c>
      <c r="E139" s="584">
        <v>0</v>
      </c>
      <c r="F139" s="584">
        <v>0</v>
      </c>
      <c r="G139" s="584">
        <v>0</v>
      </c>
      <c r="H139" s="584">
        <v>0</v>
      </c>
      <c r="I139" s="584">
        <v>0</v>
      </c>
      <c r="J139" s="584">
        <v>0</v>
      </c>
      <c r="K139" s="584">
        <v>0</v>
      </c>
      <c r="L139" s="584">
        <v>0</v>
      </c>
      <c r="M139" s="584">
        <v>0</v>
      </c>
      <c r="N139" s="584">
        <v>0</v>
      </c>
      <c r="O139" s="725">
        <v>0</v>
      </c>
      <c r="P139" s="725">
        <v>0</v>
      </c>
      <c r="Q139" s="725">
        <v>0</v>
      </c>
      <c r="R139" s="725">
        <v>0</v>
      </c>
      <c r="S139" s="725">
        <v>0</v>
      </c>
      <c r="T139" s="725">
        <v>0</v>
      </c>
      <c r="U139" s="725">
        <v>0</v>
      </c>
      <c r="V139" s="725">
        <v>0</v>
      </c>
    </row>
    <row r="140" spans="1:22" ht="14.4">
      <c r="A140" s="721" t="s">
        <v>1027</v>
      </c>
      <c r="B140" s="587" t="s">
        <v>840</v>
      </c>
      <c r="C140" s="584">
        <v>1940650.3900000025</v>
      </c>
      <c r="D140" s="584">
        <v>0</v>
      </c>
      <c r="E140" s="584">
        <v>0</v>
      </c>
      <c r="F140" s="584">
        <v>1940650.3900000025</v>
      </c>
      <c r="G140" s="584">
        <v>207.34000000000015</v>
      </c>
      <c r="H140" s="584">
        <v>0</v>
      </c>
      <c r="I140" s="584">
        <v>0</v>
      </c>
      <c r="J140" s="584">
        <v>207.34000000000015</v>
      </c>
      <c r="K140" s="584">
        <v>0</v>
      </c>
      <c r="L140" s="584">
        <v>0</v>
      </c>
      <c r="M140" s="584">
        <v>0</v>
      </c>
      <c r="N140" s="584">
        <v>0</v>
      </c>
      <c r="O140" s="725">
        <v>0</v>
      </c>
      <c r="P140" s="725">
        <v>0</v>
      </c>
      <c r="Q140" s="725">
        <v>0</v>
      </c>
      <c r="R140" s="725">
        <v>0</v>
      </c>
      <c r="S140" s="725">
        <v>0</v>
      </c>
      <c r="T140" s="725">
        <v>0</v>
      </c>
      <c r="U140" s="725">
        <v>0</v>
      </c>
      <c r="V140" s="725">
        <v>0</v>
      </c>
    </row>
    <row r="141" spans="1:22" ht="14.4">
      <c r="A141" s="721" t="s">
        <v>1027</v>
      </c>
      <c r="B141" s="587" t="s">
        <v>841</v>
      </c>
      <c r="C141" s="584">
        <v>-48539.540000000037</v>
      </c>
      <c r="D141" s="584">
        <v>0</v>
      </c>
      <c r="E141" s="584">
        <v>0</v>
      </c>
      <c r="F141" s="584">
        <v>-48539.540000000037</v>
      </c>
      <c r="G141" s="584">
        <v>0</v>
      </c>
      <c r="H141" s="584">
        <v>0</v>
      </c>
      <c r="I141" s="584">
        <v>0</v>
      </c>
      <c r="J141" s="584">
        <v>0</v>
      </c>
      <c r="K141" s="584">
        <v>0</v>
      </c>
      <c r="L141" s="584">
        <v>0</v>
      </c>
      <c r="M141" s="584">
        <v>0</v>
      </c>
      <c r="N141" s="584">
        <v>0</v>
      </c>
      <c r="O141" s="725">
        <v>0</v>
      </c>
      <c r="P141" s="725">
        <v>0</v>
      </c>
      <c r="Q141" s="725">
        <v>0</v>
      </c>
      <c r="R141" s="725">
        <v>0</v>
      </c>
      <c r="S141" s="725">
        <v>0</v>
      </c>
      <c r="T141" s="725">
        <v>0</v>
      </c>
      <c r="U141" s="725">
        <v>0</v>
      </c>
      <c r="V141" s="725">
        <v>0</v>
      </c>
    </row>
    <row r="142" spans="1:22" ht="14.4">
      <c r="A142" s="721" t="s">
        <v>1028</v>
      </c>
      <c r="B142" s="587" t="s">
        <v>842</v>
      </c>
      <c r="C142" s="584">
        <v>0</v>
      </c>
      <c r="D142" s="584">
        <v>0</v>
      </c>
      <c r="E142" s="584">
        <v>0</v>
      </c>
      <c r="F142" s="584">
        <v>0</v>
      </c>
      <c r="G142" s="584">
        <v>0</v>
      </c>
      <c r="H142" s="584">
        <v>0</v>
      </c>
      <c r="I142" s="584">
        <v>0</v>
      </c>
      <c r="J142" s="584">
        <v>0</v>
      </c>
      <c r="K142" s="584">
        <v>0</v>
      </c>
      <c r="L142" s="584">
        <v>0</v>
      </c>
      <c r="M142" s="584">
        <v>0</v>
      </c>
      <c r="N142" s="584">
        <v>0</v>
      </c>
      <c r="O142" s="725">
        <v>0</v>
      </c>
      <c r="P142" s="725">
        <v>0</v>
      </c>
      <c r="Q142" s="725">
        <v>0</v>
      </c>
      <c r="R142" s="725">
        <v>0</v>
      </c>
      <c r="S142" s="725">
        <v>0</v>
      </c>
      <c r="T142" s="725">
        <v>0</v>
      </c>
      <c r="U142" s="725">
        <v>0</v>
      </c>
      <c r="V142" s="725">
        <v>0</v>
      </c>
    </row>
    <row r="143" spans="1:22" ht="14.4">
      <c r="A143" s="721" t="s">
        <v>1028</v>
      </c>
      <c r="B143" s="587" t="s">
        <v>843</v>
      </c>
      <c r="C143" s="584">
        <v>-12909344.860000174</v>
      </c>
      <c r="D143" s="584">
        <v>0</v>
      </c>
      <c r="E143" s="584">
        <v>0</v>
      </c>
      <c r="F143" s="584">
        <v>-12909344.860000174</v>
      </c>
      <c r="G143" s="584">
        <v>3000</v>
      </c>
      <c r="H143" s="584">
        <v>0</v>
      </c>
      <c r="I143" s="584">
        <v>0</v>
      </c>
      <c r="J143" s="584">
        <v>3000</v>
      </c>
      <c r="K143" s="584">
        <v>0</v>
      </c>
      <c r="L143" s="584">
        <v>0</v>
      </c>
      <c r="M143" s="584">
        <v>0</v>
      </c>
      <c r="N143" s="584">
        <v>0</v>
      </c>
      <c r="O143" s="725">
        <v>0</v>
      </c>
      <c r="P143" s="725">
        <v>0</v>
      </c>
      <c r="Q143" s="725">
        <v>0</v>
      </c>
      <c r="R143" s="725">
        <v>0</v>
      </c>
      <c r="S143" s="725">
        <v>3604458594.46</v>
      </c>
      <c r="T143" s="725">
        <v>0</v>
      </c>
      <c r="U143" s="725">
        <v>0</v>
      </c>
      <c r="V143" s="725">
        <v>3604458594.46</v>
      </c>
    </row>
    <row r="144" spans="1:22" ht="14.4">
      <c r="A144" s="721" t="s">
        <v>1028</v>
      </c>
      <c r="B144" s="587" t="s">
        <v>844</v>
      </c>
      <c r="C144" s="584">
        <v>30134.5</v>
      </c>
      <c r="D144" s="584">
        <v>0</v>
      </c>
      <c r="E144" s="584">
        <v>0</v>
      </c>
      <c r="F144" s="584">
        <v>30134.5</v>
      </c>
      <c r="G144" s="584">
        <v>0</v>
      </c>
      <c r="H144" s="584">
        <v>0</v>
      </c>
      <c r="I144" s="584">
        <v>0</v>
      </c>
      <c r="J144" s="584">
        <v>0</v>
      </c>
      <c r="K144" s="584">
        <v>0</v>
      </c>
      <c r="L144" s="584">
        <v>0</v>
      </c>
      <c r="M144" s="584">
        <v>0</v>
      </c>
      <c r="N144" s="584">
        <v>0</v>
      </c>
      <c r="O144" s="725">
        <v>0</v>
      </c>
      <c r="P144" s="725">
        <v>0</v>
      </c>
      <c r="Q144" s="725">
        <v>0</v>
      </c>
      <c r="R144" s="725">
        <v>0</v>
      </c>
      <c r="S144" s="725">
        <v>0</v>
      </c>
      <c r="T144" s="725">
        <v>0</v>
      </c>
      <c r="U144" s="725">
        <v>0</v>
      </c>
      <c r="V144" s="725">
        <v>0</v>
      </c>
    </row>
    <row r="145" spans="1:22" ht="14.4">
      <c r="A145" s="721" t="s">
        <v>1028</v>
      </c>
      <c r="B145" s="587" t="s">
        <v>845</v>
      </c>
      <c r="C145" s="584">
        <v>-51667.11</v>
      </c>
      <c r="D145" s="584">
        <v>0</v>
      </c>
      <c r="E145" s="584">
        <v>0</v>
      </c>
      <c r="F145" s="584">
        <v>-51667.11</v>
      </c>
      <c r="G145" s="584">
        <v>0</v>
      </c>
      <c r="H145" s="584">
        <v>0</v>
      </c>
      <c r="I145" s="584">
        <v>0</v>
      </c>
      <c r="J145" s="584">
        <v>0</v>
      </c>
      <c r="K145" s="584">
        <v>0</v>
      </c>
      <c r="L145" s="584">
        <v>0</v>
      </c>
      <c r="M145" s="584">
        <v>0</v>
      </c>
      <c r="N145" s="584">
        <v>0</v>
      </c>
      <c r="O145" s="725">
        <v>0</v>
      </c>
      <c r="P145" s="725">
        <v>0</v>
      </c>
      <c r="Q145" s="725">
        <v>0</v>
      </c>
      <c r="R145" s="725">
        <v>0</v>
      </c>
      <c r="S145" s="725">
        <v>0</v>
      </c>
      <c r="T145" s="725">
        <v>0</v>
      </c>
      <c r="U145" s="725">
        <v>0</v>
      </c>
      <c r="V145" s="725">
        <v>0</v>
      </c>
    </row>
    <row r="146" spans="1:22" ht="14.4">
      <c r="A146" s="721" t="s">
        <v>1028</v>
      </c>
      <c r="B146" s="587" t="s">
        <v>1308</v>
      </c>
      <c r="C146" s="584">
        <v>0</v>
      </c>
      <c r="D146" s="584">
        <v>0</v>
      </c>
      <c r="E146" s="584">
        <v>0</v>
      </c>
      <c r="F146" s="584">
        <v>0</v>
      </c>
      <c r="G146" s="584">
        <v>0</v>
      </c>
      <c r="H146" s="584">
        <v>0</v>
      </c>
      <c r="I146" s="584">
        <v>0</v>
      </c>
      <c r="J146" s="584">
        <v>0</v>
      </c>
      <c r="K146" s="584">
        <v>0</v>
      </c>
      <c r="L146" s="584">
        <v>0</v>
      </c>
      <c r="M146" s="584">
        <v>0</v>
      </c>
      <c r="N146" s="584">
        <v>0</v>
      </c>
      <c r="O146" s="725">
        <v>0</v>
      </c>
      <c r="P146" s="725">
        <v>0</v>
      </c>
      <c r="Q146" s="725">
        <v>0</v>
      </c>
      <c r="R146" s="725">
        <v>0</v>
      </c>
      <c r="S146" s="725">
        <v>0</v>
      </c>
      <c r="T146" s="725">
        <v>0</v>
      </c>
      <c r="U146" s="725">
        <v>0</v>
      </c>
      <c r="V146" s="725">
        <v>0</v>
      </c>
    </row>
    <row r="147" spans="1:22" ht="14.4">
      <c r="A147" s="721" t="s">
        <v>1028</v>
      </c>
      <c r="B147" s="587" t="s">
        <v>846</v>
      </c>
      <c r="C147" s="584">
        <v>0</v>
      </c>
      <c r="D147" s="584">
        <v>0</v>
      </c>
      <c r="E147" s="584">
        <v>0</v>
      </c>
      <c r="F147" s="584">
        <v>0</v>
      </c>
      <c r="G147" s="584">
        <v>0</v>
      </c>
      <c r="H147" s="584">
        <v>0</v>
      </c>
      <c r="I147" s="584">
        <v>0</v>
      </c>
      <c r="J147" s="584">
        <v>0</v>
      </c>
      <c r="K147" s="584">
        <v>0</v>
      </c>
      <c r="L147" s="584">
        <v>0</v>
      </c>
      <c r="M147" s="584">
        <v>0</v>
      </c>
      <c r="N147" s="584">
        <v>0</v>
      </c>
      <c r="O147" s="725">
        <v>0</v>
      </c>
      <c r="P147" s="725">
        <v>0</v>
      </c>
      <c r="Q147" s="725">
        <v>0</v>
      </c>
      <c r="R147" s="725">
        <v>0</v>
      </c>
      <c r="S147" s="725">
        <v>0</v>
      </c>
      <c r="T147" s="725">
        <v>0</v>
      </c>
      <c r="U147" s="725">
        <v>0</v>
      </c>
      <c r="V147" s="725">
        <v>0</v>
      </c>
    </row>
    <row r="148" spans="1:22" ht="14.4">
      <c r="A148" s="721" t="s">
        <v>1028</v>
      </c>
      <c r="B148" s="587" t="s">
        <v>847</v>
      </c>
      <c r="C148" s="584">
        <v>4367</v>
      </c>
      <c r="D148" s="584">
        <v>0</v>
      </c>
      <c r="E148" s="584">
        <v>0</v>
      </c>
      <c r="F148" s="584">
        <v>4367</v>
      </c>
      <c r="G148" s="584">
        <v>0</v>
      </c>
      <c r="H148" s="584">
        <v>0</v>
      </c>
      <c r="I148" s="584">
        <v>0</v>
      </c>
      <c r="J148" s="584">
        <v>0</v>
      </c>
      <c r="K148" s="584">
        <v>0</v>
      </c>
      <c r="L148" s="584">
        <v>0</v>
      </c>
      <c r="M148" s="584">
        <v>0</v>
      </c>
      <c r="N148" s="584">
        <v>0</v>
      </c>
      <c r="O148" s="725">
        <v>0</v>
      </c>
      <c r="P148" s="725">
        <v>0</v>
      </c>
      <c r="Q148" s="725">
        <v>0</v>
      </c>
      <c r="R148" s="725">
        <v>0</v>
      </c>
      <c r="S148" s="725">
        <v>0</v>
      </c>
      <c r="T148" s="725">
        <v>0</v>
      </c>
      <c r="U148" s="725">
        <v>0</v>
      </c>
      <c r="V148" s="725">
        <v>0</v>
      </c>
    </row>
    <row r="149" spans="1:22" ht="14.4">
      <c r="A149" s="721" t="s">
        <v>1028</v>
      </c>
      <c r="B149" s="587" t="s">
        <v>1186</v>
      </c>
      <c r="C149" s="584">
        <v>-3117187.7100000381</v>
      </c>
      <c r="D149" s="584">
        <v>0</v>
      </c>
      <c r="E149" s="584">
        <v>0</v>
      </c>
      <c r="F149" s="584">
        <v>-3117187.7100000381</v>
      </c>
      <c r="G149" s="584">
        <v>0</v>
      </c>
      <c r="H149" s="584">
        <v>0</v>
      </c>
      <c r="I149" s="584">
        <v>0</v>
      </c>
      <c r="J149" s="584">
        <v>0</v>
      </c>
      <c r="K149" s="584">
        <v>0</v>
      </c>
      <c r="L149" s="584">
        <v>0</v>
      </c>
      <c r="M149" s="584">
        <v>0</v>
      </c>
      <c r="N149" s="584">
        <v>0</v>
      </c>
      <c r="O149" s="725">
        <v>0</v>
      </c>
      <c r="P149" s="725">
        <v>0</v>
      </c>
      <c r="Q149" s="725">
        <v>0</v>
      </c>
      <c r="R149" s="725">
        <v>0</v>
      </c>
      <c r="S149" s="725">
        <v>7581712.9699999988</v>
      </c>
      <c r="T149" s="725">
        <v>0</v>
      </c>
      <c r="U149" s="725">
        <v>0</v>
      </c>
      <c r="V149" s="725">
        <v>7581712.9699999988</v>
      </c>
    </row>
    <row r="150" spans="1:22" ht="14.4">
      <c r="A150" s="721" t="s">
        <v>1029</v>
      </c>
      <c r="B150" s="587" t="s">
        <v>848</v>
      </c>
      <c r="C150" s="584">
        <v>-17266450.900000002</v>
      </c>
      <c r="D150" s="584">
        <v>0</v>
      </c>
      <c r="E150" s="584">
        <v>0</v>
      </c>
      <c r="F150" s="584">
        <v>-17266450.900000002</v>
      </c>
      <c r="G150" s="584">
        <v>0</v>
      </c>
      <c r="H150" s="584">
        <v>0</v>
      </c>
      <c r="I150" s="584">
        <v>0</v>
      </c>
      <c r="J150" s="584">
        <v>0</v>
      </c>
      <c r="K150" s="584">
        <v>0</v>
      </c>
      <c r="L150" s="584">
        <v>0</v>
      </c>
      <c r="M150" s="584">
        <v>0</v>
      </c>
      <c r="N150" s="584">
        <v>0</v>
      </c>
      <c r="O150" s="725">
        <v>0</v>
      </c>
      <c r="P150" s="725">
        <v>0</v>
      </c>
      <c r="Q150" s="725">
        <v>0</v>
      </c>
      <c r="R150" s="725">
        <v>0</v>
      </c>
      <c r="S150" s="725">
        <v>0</v>
      </c>
      <c r="T150" s="725">
        <v>0</v>
      </c>
      <c r="U150" s="725">
        <v>0</v>
      </c>
      <c r="V150" s="725">
        <v>0</v>
      </c>
    </row>
    <row r="151" spans="1:22" ht="14.4">
      <c r="A151" s="721" t="s">
        <v>1029</v>
      </c>
      <c r="B151" s="587" t="s">
        <v>849</v>
      </c>
      <c r="C151" s="584">
        <v>73865743.439999953</v>
      </c>
      <c r="D151" s="584">
        <v>0</v>
      </c>
      <c r="E151" s="584">
        <v>0</v>
      </c>
      <c r="F151" s="584">
        <v>73865743.439999953</v>
      </c>
      <c r="G151" s="584">
        <v>0</v>
      </c>
      <c r="H151" s="584">
        <v>0</v>
      </c>
      <c r="I151" s="584">
        <v>0</v>
      </c>
      <c r="J151" s="584">
        <v>0</v>
      </c>
      <c r="K151" s="584">
        <v>0</v>
      </c>
      <c r="L151" s="584">
        <v>0</v>
      </c>
      <c r="M151" s="584">
        <v>0</v>
      </c>
      <c r="N151" s="584">
        <v>0</v>
      </c>
      <c r="O151" s="725">
        <v>0</v>
      </c>
      <c r="P151" s="725">
        <v>0</v>
      </c>
      <c r="Q151" s="725">
        <v>0</v>
      </c>
      <c r="R151" s="725">
        <v>0</v>
      </c>
      <c r="S151" s="725">
        <v>1222125.8799999973</v>
      </c>
      <c r="T151" s="725">
        <v>0</v>
      </c>
      <c r="U151" s="725">
        <v>0</v>
      </c>
      <c r="V151" s="725">
        <v>1222125.8799999973</v>
      </c>
    </row>
    <row r="152" spans="1:22" ht="14.4">
      <c r="A152" s="721" t="s">
        <v>1029</v>
      </c>
      <c r="B152" s="587" t="s">
        <v>850</v>
      </c>
      <c r="C152" s="584">
        <v>373410.17000000004</v>
      </c>
      <c r="D152" s="584">
        <v>0</v>
      </c>
      <c r="E152" s="584">
        <v>0</v>
      </c>
      <c r="F152" s="584">
        <v>373410.17000000004</v>
      </c>
      <c r="G152" s="584">
        <v>0</v>
      </c>
      <c r="H152" s="584">
        <v>0</v>
      </c>
      <c r="I152" s="584">
        <v>0</v>
      </c>
      <c r="J152" s="584">
        <v>0</v>
      </c>
      <c r="K152" s="584">
        <v>0</v>
      </c>
      <c r="L152" s="584">
        <v>0</v>
      </c>
      <c r="M152" s="584">
        <v>0</v>
      </c>
      <c r="N152" s="584">
        <v>0</v>
      </c>
      <c r="O152" s="725">
        <v>0</v>
      </c>
      <c r="P152" s="725">
        <v>0</v>
      </c>
      <c r="Q152" s="725">
        <v>0</v>
      </c>
      <c r="R152" s="725">
        <v>0</v>
      </c>
      <c r="S152" s="725">
        <v>0</v>
      </c>
      <c r="T152" s="725">
        <v>0</v>
      </c>
      <c r="U152" s="725">
        <v>0</v>
      </c>
      <c r="V152" s="725">
        <v>0</v>
      </c>
    </row>
    <row r="153" spans="1:22" ht="14.4">
      <c r="A153" s="721" t="s">
        <v>1029</v>
      </c>
      <c r="B153" s="587" t="s">
        <v>851</v>
      </c>
      <c r="C153" s="584">
        <v>-685926.35</v>
      </c>
      <c r="D153" s="584">
        <v>0</v>
      </c>
      <c r="E153" s="584">
        <v>0</v>
      </c>
      <c r="F153" s="584">
        <v>-685926.35</v>
      </c>
      <c r="G153" s="584">
        <v>0</v>
      </c>
      <c r="H153" s="584">
        <v>0</v>
      </c>
      <c r="I153" s="584">
        <v>0</v>
      </c>
      <c r="J153" s="584">
        <v>0</v>
      </c>
      <c r="K153" s="584">
        <v>0</v>
      </c>
      <c r="L153" s="584">
        <v>0</v>
      </c>
      <c r="M153" s="584">
        <v>0</v>
      </c>
      <c r="N153" s="584">
        <v>0</v>
      </c>
      <c r="O153" s="725">
        <v>0</v>
      </c>
      <c r="P153" s="725">
        <v>0</v>
      </c>
      <c r="Q153" s="725">
        <v>0</v>
      </c>
      <c r="R153" s="725">
        <v>0</v>
      </c>
      <c r="S153" s="725">
        <v>0</v>
      </c>
      <c r="T153" s="725">
        <v>0</v>
      </c>
      <c r="U153" s="725">
        <v>0</v>
      </c>
      <c r="V153" s="725">
        <v>0</v>
      </c>
    </row>
    <row r="154" spans="1:22" ht="14.4">
      <c r="A154" s="721" t="s">
        <v>1029</v>
      </c>
      <c r="B154" s="587" t="s">
        <v>852</v>
      </c>
      <c r="C154" s="584">
        <v>0</v>
      </c>
      <c r="D154" s="584">
        <v>0</v>
      </c>
      <c r="E154" s="584">
        <v>0</v>
      </c>
      <c r="F154" s="584">
        <v>0</v>
      </c>
      <c r="G154" s="584">
        <v>0</v>
      </c>
      <c r="H154" s="584">
        <v>0</v>
      </c>
      <c r="I154" s="584">
        <v>0</v>
      </c>
      <c r="J154" s="584">
        <v>0</v>
      </c>
      <c r="K154" s="584">
        <v>0</v>
      </c>
      <c r="L154" s="584">
        <v>0</v>
      </c>
      <c r="M154" s="584">
        <v>0</v>
      </c>
      <c r="N154" s="584">
        <v>0</v>
      </c>
      <c r="O154" s="725">
        <v>0</v>
      </c>
      <c r="P154" s="725">
        <v>0</v>
      </c>
      <c r="Q154" s="725">
        <v>0</v>
      </c>
      <c r="R154" s="725">
        <v>0</v>
      </c>
      <c r="S154" s="725">
        <v>0</v>
      </c>
      <c r="T154" s="725">
        <v>0</v>
      </c>
      <c r="U154" s="725">
        <v>0</v>
      </c>
      <c r="V154" s="725">
        <v>0</v>
      </c>
    </row>
    <row r="155" spans="1:22" ht="14.4">
      <c r="A155" s="721" t="s">
        <v>1029</v>
      </c>
      <c r="B155" s="587" t="s">
        <v>853</v>
      </c>
      <c r="C155" s="584">
        <v>-16264944.269999504</v>
      </c>
      <c r="D155" s="584">
        <v>0</v>
      </c>
      <c r="E155" s="584">
        <v>0</v>
      </c>
      <c r="F155" s="584">
        <v>-16264944.269999504</v>
      </c>
      <c r="G155" s="584">
        <v>0</v>
      </c>
      <c r="H155" s="584">
        <v>0</v>
      </c>
      <c r="I155" s="584">
        <v>0</v>
      </c>
      <c r="J155" s="584">
        <v>0</v>
      </c>
      <c r="K155" s="584">
        <v>0</v>
      </c>
      <c r="L155" s="584">
        <v>0</v>
      </c>
      <c r="M155" s="584">
        <v>0</v>
      </c>
      <c r="N155" s="584">
        <v>0</v>
      </c>
      <c r="O155" s="725">
        <v>0</v>
      </c>
      <c r="P155" s="725">
        <v>0</v>
      </c>
      <c r="Q155" s="725">
        <v>0</v>
      </c>
      <c r="R155" s="725">
        <v>0</v>
      </c>
      <c r="S155" s="725">
        <v>0</v>
      </c>
      <c r="T155" s="725">
        <v>0</v>
      </c>
      <c r="U155" s="725">
        <v>0</v>
      </c>
      <c r="V155" s="725">
        <v>0</v>
      </c>
    </row>
    <row r="156" spans="1:22" ht="14.4">
      <c r="A156" s="721" t="s">
        <v>1029</v>
      </c>
      <c r="B156" s="587" t="s">
        <v>854</v>
      </c>
      <c r="C156" s="584">
        <v>0</v>
      </c>
      <c r="D156" s="584">
        <v>0</v>
      </c>
      <c r="E156" s="584">
        <v>0</v>
      </c>
      <c r="F156" s="584">
        <v>0</v>
      </c>
      <c r="G156" s="584">
        <v>0</v>
      </c>
      <c r="H156" s="584">
        <v>0</v>
      </c>
      <c r="I156" s="584">
        <v>0</v>
      </c>
      <c r="J156" s="584">
        <v>0</v>
      </c>
      <c r="K156" s="584">
        <v>0</v>
      </c>
      <c r="L156" s="584">
        <v>0</v>
      </c>
      <c r="M156" s="584">
        <v>0</v>
      </c>
      <c r="N156" s="584">
        <v>0</v>
      </c>
      <c r="O156" s="725">
        <v>0</v>
      </c>
      <c r="P156" s="725">
        <v>0</v>
      </c>
      <c r="Q156" s="725">
        <v>0</v>
      </c>
      <c r="R156" s="725">
        <v>0</v>
      </c>
      <c r="S156" s="725">
        <v>0</v>
      </c>
      <c r="T156" s="725">
        <v>0</v>
      </c>
      <c r="U156" s="725">
        <v>0</v>
      </c>
      <c r="V156" s="725">
        <v>0</v>
      </c>
    </row>
    <row r="157" spans="1:22" ht="14.4">
      <c r="A157" s="721" t="s">
        <v>1029</v>
      </c>
      <c r="B157" s="587" t="s">
        <v>855</v>
      </c>
      <c r="C157" s="584">
        <v>2189231.23</v>
      </c>
      <c r="D157" s="584">
        <v>0</v>
      </c>
      <c r="E157" s="584">
        <v>0</v>
      </c>
      <c r="F157" s="584">
        <v>2189231.23</v>
      </c>
      <c r="G157" s="584">
        <v>0</v>
      </c>
      <c r="H157" s="584">
        <v>0</v>
      </c>
      <c r="I157" s="584">
        <v>0</v>
      </c>
      <c r="J157" s="584">
        <v>0</v>
      </c>
      <c r="K157" s="584">
        <v>0</v>
      </c>
      <c r="L157" s="584">
        <v>0</v>
      </c>
      <c r="M157" s="584">
        <v>0</v>
      </c>
      <c r="N157" s="584">
        <v>0</v>
      </c>
      <c r="O157" s="725">
        <v>0</v>
      </c>
      <c r="P157" s="725">
        <v>0</v>
      </c>
      <c r="Q157" s="725">
        <v>0</v>
      </c>
      <c r="R157" s="725">
        <v>0</v>
      </c>
      <c r="S157" s="725">
        <v>411478.18000000005</v>
      </c>
      <c r="T157" s="725">
        <v>0</v>
      </c>
      <c r="U157" s="725">
        <v>0</v>
      </c>
      <c r="V157" s="725">
        <v>411478.18000000005</v>
      </c>
    </row>
    <row r="158" spans="1:22" ht="14.4">
      <c r="A158" s="721" t="s">
        <v>1029</v>
      </c>
      <c r="B158" s="587" t="s">
        <v>856</v>
      </c>
      <c r="C158" s="584">
        <v>0.34</v>
      </c>
      <c r="D158" s="584">
        <v>0</v>
      </c>
      <c r="E158" s="584">
        <v>0</v>
      </c>
      <c r="F158" s="584">
        <v>0.34</v>
      </c>
      <c r="G158" s="584">
        <v>0</v>
      </c>
      <c r="H158" s="584">
        <v>0</v>
      </c>
      <c r="I158" s="584">
        <v>0</v>
      </c>
      <c r="J158" s="584">
        <v>0</v>
      </c>
      <c r="K158" s="584">
        <v>0</v>
      </c>
      <c r="L158" s="584">
        <v>0</v>
      </c>
      <c r="M158" s="584">
        <v>0</v>
      </c>
      <c r="N158" s="584">
        <v>0</v>
      </c>
      <c r="O158" s="725">
        <v>0</v>
      </c>
      <c r="P158" s="725">
        <v>0</v>
      </c>
      <c r="Q158" s="725">
        <v>0</v>
      </c>
      <c r="R158" s="725">
        <v>0</v>
      </c>
      <c r="S158" s="725">
        <v>0</v>
      </c>
      <c r="T158" s="725">
        <v>0</v>
      </c>
      <c r="U158" s="725">
        <v>0</v>
      </c>
      <c r="V158" s="725">
        <v>0</v>
      </c>
    </row>
    <row r="159" spans="1:22" ht="14.4">
      <c r="A159" s="721" t="s">
        <v>1030</v>
      </c>
      <c r="B159" s="587" t="s">
        <v>857</v>
      </c>
      <c r="C159" s="584">
        <v>0</v>
      </c>
      <c r="D159" s="584">
        <v>0</v>
      </c>
      <c r="E159" s="584">
        <v>0</v>
      </c>
      <c r="F159" s="584">
        <v>0</v>
      </c>
      <c r="G159" s="584">
        <v>0</v>
      </c>
      <c r="H159" s="584">
        <v>0</v>
      </c>
      <c r="I159" s="584">
        <v>0</v>
      </c>
      <c r="J159" s="584">
        <v>0</v>
      </c>
      <c r="K159" s="584">
        <v>0</v>
      </c>
      <c r="L159" s="584">
        <v>0</v>
      </c>
      <c r="M159" s="584">
        <v>0</v>
      </c>
      <c r="N159" s="584">
        <v>0</v>
      </c>
      <c r="O159" s="725">
        <v>0</v>
      </c>
      <c r="P159" s="725">
        <v>0</v>
      </c>
      <c r="Q159" s="725">
        <v>0</v>
      </c>
      <c r="R159" s="725">
        <v>0</v>
      </c>
      <c r="S159" s="725">
        <v>0</v>
      </c>
      <c r="T159" s="725">
        <v>0</v>
      </c>
      <c r="U159" s="725">
        <v>0</v>
      </c>
      <c r="V159" s="725">
        <v>0</v>
      </c>
    </row>
    <row r="160" spans="1:22" ht="14.4">
      <c r="A160" s="721" t="s">
        <v>1030</v>
      </c>
      <c r="B160" s="587" t="s">
        <v>860</v>
      </c>
      <c r="C160" s="584">
        <v>13432027.380000003</v>
      </c>
      <c r="D160" s="584">
        <v>0</v>
      </c>
      <c r="E160" s="584">
        <v>0</v>
      </c>
      <c r="F160" s="584">
        <v>13432027.380000003</v>
      </c>
      <c r="G160" s="584">
        <v>0</v>
      </c>
      <c r="H160" s="584">
        <v>0</v>
      </c>
      <c r="I160" s="584">
        <v>0</v>
      </c>
      <c r="J160" s="584">
        <v>0</v>
      </c>
      <c r="K160" s="584">
        <v>11175666.749999987</v>
      </c>
      <c r="L160" s="584">
        <v>0</v>
      </c>
      <c r="M160" s="584">
        <v>0</v>
      </c>
      <c r="N160" s="584">
        <v>11175666.749999987</v>
      </c>
      <c r="O160" s="725">
        <v>0</v>
      </c>
      <c r="P160" s="725">
        <v>0</v>
      </c>
      <c r="Q160" s="725">
        <v>0</v>
      </c>
      <c r="R160" s="725">
        <v>0</v>
      </c>
      <c r="S160" s="725">
        <v>568306.31000000006</v>
      </c>
      <c r="T160" s="725">
        <v>0</v>
      </c>
      <c r="U160" s="725">
        <v>0</v>
      </c>
      <c r="V160" s="725">
        <v>568306.31000000006</v>
      </c>
    </row>
    <row r="161" spans="1:22" ht="14.4">
      <c r="A161" s="721" t="s">
        <v>1030</v>
      </c>
      <c r="B161" s="587" t="s">
        <v>858</v>
      </c>
      <c r="C161" s="584">
        <v>-2.4087398742267396E-11</v>
      </c>
      <c r="D161" s="584">
        <v>0</v>
      </c>
      <c r="E161" s="584">
        <v>0</v>
      </c>
      <c r="F161" s="584">
        <v>-2.4087398742267396E-11</v>
      </c>
      <c r="G161" s="584">
        <v>0</v>
      </c>
      <c r="H161" s="584">
        <v>0</v>
      </c>
      <c r="I161" s="584">
        <v>0</v>
      </c>
      <c r="J161" s="584">
        <v>0</v>
      </c>
      <c r="K161" s="584">
        <v>0</v>
      </c>
      <c r="L161" s="584">
        <v>0</v>
      </c>
      <c r="M161" s="584">
        <v>0</v>
      </c>
      <c r="N161" s="584">
        <v>0</v>
      </c>
      <c r="O161" s="725">
        <v>0</v>
      </c>
      <c r="P161" s="725">
        <v>0</v>
      </c>
      <c r="Q161" s="725">
        <v>0</v>
      </c>
      <c r="R161" s="725">
        <v>0</v>
      </c>
      <c r="S161" s="725">
        <v>0</v>
      </c>
      <c r="T161" s="725">
        <v>0</v>
      </c>
      <c r="U161" s="725">
        <v>0</v>
      </c>
      <c r="V161" s="725">
        <v>0</v>
      </c>
    </row>
    <row r="162" spans="1:22" ht="14.4">
      <c r="A162" s="721" t="s">
        <v>1030</v>
      </c>
      <c r="B162" s="587" t="s">
        <v>859</v>
      </c>
      <c r="C162" s="584">
        <v>0</v>
      </c>
      <c r="D162" s="584">
        <v>0</v>
      </c>
      <c r="E162" s="584">
        <v>0</v>
      </c>
      <c r="F162" s="584">
        <v>0</v>
      </c>
      <c r="G162" s="584">
        <v>0</v>
      </c>
      <c r="H162" s="584">
        <v>0</v>
      </c>
      <c r="I162" s="584">
        <v>0</v>
      </c>
      <c r="J162" s="584">
        <v>0</v>
      </c>
      <c r="K162" s="584">
        <v>0</v>
      </c>
      <c r="L162" s="584">
        <v>0</v>
      </c>
      <c r="M162" s="584">
        <v>0</v>
      </c>
      <c r="N162" s="584">
        <v>0</v>
      </c>
      <c r="O162" s="725">
        <v>0</v>
      </c>
      <c r="P162" s="725">
        <v>0</v>
      </c>
      <c r="Q162" s="725">
        <v>0</v>
      </c>
      <c r="R162" s="725">
        <v>0</v>
      </c>
      <c r="S162" s="725">
        <v>0</v>
      </c>
      <c r="T162" s="725">
        <v>0</v>
      </c>
      <c r="U162" s="725">
        <v>0</v>
      </c>
      <c r="V162" s="725">
        <v>0</v>
      </c>
    </row>
    <row r="163" spans="1:22" ht="14.4">
      <c r="A163" s="721" t="s">
        <v>1031</v>
      </c>
      <c r="B163" s="587" t="s">
        <v>1187</v>
      </c>
      <c r="C163" s="584">
        <v>0</v>
      </c>
      <c r="D163" s="584">
        <v>0</v>
      </c>
      <c r="E163" s="584">
        <v>0</v>
      </c>
      <c r="F163" s="584">
        <v>0</v>
      </c>
      <c r="G163" s="584">
        <v>0</v>
      </c>
      <c r="H163" s="584">
        <v>0</v>
      </c>
      <c r="I163" s="584">
        <v>0</v>
      </c>
      <c r="J163" s="584">
        <v>0</v>
      </c>
      <c r="K163" s="584">
        <v>0</v>
      </c>
      <c r="L163" s="584">
        <v>0</v>
      </c>
      <c r="M163" s="584">
        <v>0</v>
      </c>
      <c r="N163" s="584">
        <v>0</v>
      </c>
      <c r="O163" s="725">
        <v>0</v>
      </c>
      <c r="P163" s="725">
        <v>0</v>
      </c>
      <c r="Q163" s="725">
        <v>0</v>
      </c>
      <c r="R163" s="725">
        <v>0</v>
      </c>
      <c r="S163" s="725">
        <v>0</v>
      </c>
      <c r="T163" s="725">
        <v>0</v>
      </c>
      <c r="U163" s="725">
        <v>0</v>
      </c>
      <c r="V163" s="725">
        <v>0</v>
      </c>
    </row>
    <row r="164" spans="1:22" ht="14.4">
      <c r="A164" s="721" t="s">
        <v>1031</v>
      </c>
      <c r="B164" s="587" t="s">
        <v>861</v>
      </c>
      <c r="C164" s="584">
        <v>75590.299999921583</v>
      </c>
      <c r="D164" s="584">
        <v>0</v>
      </c>
      <c r="E164" s="584">
        <v>0</v>
      </c>
      <c r="F164" s="584">
        <v>75590.299999921583</v>
      </c>
      <c r="G164" s="584">
        <v>147504.75</v>
      </c>
      <c r="H164" s="584">
        <v>0</v>
      </c>
      <c r="I164" s="584">
        <v>0</v>
      </c>
      <c r="J164" s="584">
        <v>147504.75</v>
      </c>
      <c r="K164" s="584">
        <v>311521.59999999288</v>
      </c>
      <c r="L164" s="584">
        <v>0</v>
      </c>
      <c r="M164" s="584">
        <v>0</v>
      </c>
      <c r="N164" s="584">
        <v>311521.59999999288</v>
      </c>
      <c r="O164" s="725">
        <v>0</v>
      </c>
      <c r="P164" s="725">
        <v>0</v>
      </c>
      <c r="Q164" s="725">
        <v>0</v>
      </c>
      <c r="R164" s="725">
        <v>0</v>
      </c>
      <c r="S164" s="725">
        <v>0</v>
      </c>
      <c r="T164" s="725">
        <v>0</v>
      </c>
      <c r="U164" s="725">
        <v>0</v>
      </c>
      <c r="V164" s="725">
        <v>0</v>
      </c>
    </row>
    <row r="165" spans="1:22" ht="14.4">
      <c r="A165" s="721" t="s">
        <v>1031</v>
      </c>
      <c r="B165" s="587" t="s">
        <v>1188</v>
      </c>
      <c r="C165" s="584">
        <v>0</v>
      </c>
      <c r="D165" s="584">
        <v>0</v>
      </c>
      <c r="E165" s="584">
        <v>0</v>
      </c>
      <c r="F165" s="584">
        <v>0</v>
      </c>
      <c r="G165" s="584">
        <v>0</v>
      </c>
      <c r="H165" s="584">
        <v>0</v>
      </c>
      <c r="I165" s="584">
        <v>0</v>
      </c>
      <c r="J165" s="584">
        <v>0</v>
      </c>
      <c r="K165" s="584">
        <v>0</v>
      </c>
      <c r="L165" s="584">
        <v>0</v>
      </c>
      <c r="M165" s="584">
        <v>0</v>
      </c>
      <c r="N165" s="584">
        <v>0</v>
      </c>
      <c r="O165" s="725">
        <v>0</v>
      </c>
      <c r="P165" s="725">
        <v>0</v>
      </c>
      <c r="Q165" s="725">
        <v>0</v>
      </c>
      <c r="R165" s="725">
        <v>0</v>
      </c>
      <c r="S165" s="725">
        <v>0</v>
      </c>
      <c r="T165" s="725">
        <v>0</v>
      </c>
      <c r="U165" s="725">
        <v>0</v>
      </c>
      <c r="V165" s="725">
        <v>0</v>
      </c>
    </row>
    <row r="166" spans="1:22" ht="14.4">
      <c r="A166" s="721" t="s">
        <v>1032</v>
      </c>
      <c r="B166" s="587" t="s">
        <v>1189</v>
      </c>
      <c r="C166" s="584">
        <v>0</v>
      </c>
      <c r="D166" s="584">
        <v>0</v>
      </c>
      <c r="E166" s="584">
        <v>0</v>
      </c>
      <c r="F166" s="584">
        <v>0</v>
      </c>
      <c r="G166" s="584">
        <v>0</v>
      </c>
      <c r="H166" s="584">
        <v>0</v>
      </c>
      <c r="I166" s="584">
        <v>0</v>
      </c>
      <c r="J166" s="584">
        <v>0</v>
      </c>
      <c r="K166" s="584">
        <v>0</v>
      </c>
      <c r="L166" s="584">
        <v>0</v>
      </c>
      <c r="M166" s="584">
        <v>0</v>
      </c>
      <c r="N166" s="584">
        <v>0</v>
      </c>
      <c r="O166" s="725">
        <v>0</v>
      </c>
      <c r="P166" s="725">
        <v>0</v>
      </c>
      <c r="Q166" s="725">
        <v>0</v>
      </c>
      <c r="R166" s="725">
        <v>0</v>
      </c>
      <c r="S166" s="725">
        <v>0</v>
      </c>
      <c r="T166" s="725">
        <v>0</v>
      </c>
      <c r="U166" s="725">
        <v>0</v>
      </c>
      <c r="V166" s="725">
        <v>0</v>
      </c>
    </row>
    <row r="167" spans="1:22" ht="14.4">
      <c r="A167" s="721" t="s">
        <v>1032</v>
      </c>
      <c r="B167" s="587" t="s">
        <v>1190</v>
      </c>
      <c r="C167" s="584">
        <v>0</v>
      </c>
      <c r="D167" s="584">
        <v>0</v>
      </c>
      <c r="E167" s="584">
        <v>0</v>
      </c>
      <c r="F167" s="584">
        <v>0</v>
      </c>
      <c r="G167" s="584">
        <v>0</v>
      </c>
      <c r="H167" s="584">
        <v>0</v>
      </c>
      <c r="I167" s="584">
        <v>0</v>
      </c>
      <c r="J167" s="584">
        <v>0</v>
      </c>
      <c r="K167" s="584">
        <v>0</v>
      </c>
      <c r="L167" s="584">
        <v>0</v>
      </c>
      <c r="M167" s="584">
        <v>0</v>
      </c>
      <c r="N167" s="584">
        <v>0</v>
      </c>
      <c r="O167" s="725">
        <v>0</v>
      </c>
      <c r="P167" s="725">
        <v>0</v>
      </c>
      <c r="Q167" s="725">
        <v>0</v>
      </c>
      <c r="R167" s="725">
        <v>0</v>
      </c>
      <c r="S167" s="725">
        <v>0</v>
      </c>
      <c r="T167" s="725">
        <v>0</v>
      </c>
      <c r="U167" s="725">
        <v>0</v>
      </c>
      <c r="V167" s="725">
        <v>0</v>
      </c>
    </row>
    <row r="168" spans="1:22" ht="14.4">
      <c r="A168" s="721" t="s">
        <v>1032</v>
      </c>
      <c r="B168" s="587" t="s">
        <v>862</v>
      </c>
      <c r="C168" s="584">
        <v>0</v>
      </c>
      <c r="D168" s="584">
        <v>0</v>
      </c>
      <c r="E168" s="584">
        <v>0</v>
      </c>
      <c r="F168" s="584">
        <v>0</v>
      </c>
      <c r="G168" s="584">
        <v>0</v>
      </c>
      <c r="H168" s="584">
        <v>0</v>
      </c>
      <c r="I168" s="584">
        <v>0</v>
      </c>
      <c r="J168" s="584">
        <v>0</v>
      </c>
      <c r="K168" s="584">
        <v>0</v>
      </c>
      <c r="L168" s="584">
        <v>0</v>
      </c>
      <c r="M168" s="584">
        <v>0</v>
      </c>
      <c r="N168" s="584">
        <v>0</v>
      </c>
      <c r="O168" s="725">
        <v>0</v>
      </c>
      <c r="P168" s="725">
        <v>0</v>
      </c>
      <c r="Q168" s="725">
        <v>0</v>
      </c>
      <c r="R168" s="725">
        <v>0</v>
      </c>
      <c r="S168" s="725">
        <v>0</v>
      </c>
      <c r="T168" s="725">
        <v>0</v>
      </c>
      <c r="U168" s="725">
        <v>0</v>
      </c>
      <c r="V168" s="725">
        <v>0</v>
      </c>
    </row>
    <row r="169" spans="1:22" ht="14.4">
      <c r="A169" s="721" t="s">
        <v>1033</v>
      </c>
      <c r="B169" s="587" t="s">
        <v>1191</v>
      </c>
      <c r="C169" s="584">
        <v>0</v>
      </c>
      <c r="D169" s="584">
        <v>0</v>
      </c>
      <c r="E169" s="584">
        <v>0</v>
      </c>
      <c r="F169" s="584">
        <v>0</v>
      </c>
      <c r="G169" s="584">
        <v>0</v>
      </c>
      <c r="H169" s="584">
        <v>0</v>
      </c>
      <c r="I169" s="584">
        <v>0</v>
      </c>
      <c r="J169" s="584">
        <v>0</v>
      </c>
      <c r="K169" s="584">
        <v>0</v>
      </c>
      <c r="L169" s="584">
        <v>0</v>
      </c>
      <c r="M169" s="584">
        <v>0</v>
      </c>
      <c r="N169" s="584">
        <v>0</v>
      </c>
      <c r="O169" s="725">
        <v>0</v>
      </c>
      <c r="P169" s="725">
        <v>0</v>
      </c>
      <c r="Q169" s="725">
        <v>0</v>
      </c>
      <c r="R169" s="725">
        <v>0</v>
      </c>
      <c r="S169" s="725">
        <v>0</v>
      </c>
      <c r="T169" s="725">
        <v>0</v>
      </c>
      <c r="U169" s="725">
        <v>0</v>
      </c>
      <c r="V169" s="725">
        <v>0</v>
      </c>
    </row>
    <row r="170" spans="1:22" ht="14.4">
      <c r="A170" s="721" t="s">
        <v>1033</v>
      </c>
      <c r="B170" s="587" t="s">
        <v>863</v>
      </c>
      <c r="C170" s="584">
        <v>-804958.33999999985</v>
      </c>
      <c r="D170" s="584">
        <v>0</v>
      </c>
      <c r="E170" s="584">
        <v>0</v>
      </c>
      <c r="F170" s="584">
        <v>-804958.33999999985</v>
      </c>
      <c r="G170" s="584">
        <v>0</v>
      </c>
      <c r="H170" s="584">
        <v>0</v>
      </c>
      <c r="I170" s="584">
        <v>0</v>
      </c>
      <c r="J170" s="584">
        <v>0</v>
      </c>
      <c r="K170" s="584">
        <v>0</v>
      </c>
      <c r="L170" s="584">
        <v>0</v>
      </c>
      <c r="M170" s="584">
        <v>0</v>
      </c>
      <c r="N170" s="584">
        <v>0</v>
      </c>
      <c r="O170" s="725">
        <v>0</v>
      </c>
      <c r="P170" s="725">
        <v>0</v>
      </c>
      <c r="Q170" s="725">
        <v>0</v>
      </c>
      <c r="R170" s="725">
        <v>0</v>
      </c>
      <c r="S170" s="725">
        <v>0</v>
      </c>
      <c r="T170" s="725">
        <v>0</v>
      </c>
      <c r="U170" s="725">
        <v>0</v>
      </c>
      <c r="V170" s="725">
        <v>0</v>
      </c>
    </row>
    <row r="171" spans="1:22" ht="14.4">
      <c r="A171" s="721" t="s">
        <v>1034</v>
      </c>
      <c r="B171" s="587" t="s">
        <v>864</v>
      </c>
      <c r="C171" s="584">
        <v>0</v>
      </c>
      <c r="D171" s="584">
        <v>0</v>
      </c>
      <c r="E171" s="584">
        <v>0</v>
      </c>
      <c r="F171" s="584">
        <v>0</v>
      </c>
      <c r="G171" s="584">
        <v>0</v>
      </c>
      <c r="H171" s="584">
        <v>0</v>
      </c>
      <c r="I171" s="584">
        <v>0</v>
      </c>
      <c r="J171" s="584">
        <v>0</v>
      </c>
      <c r="K171" s="584">
        <v>0</v>
      </c>
      <c r="L171" s="584">
        <v>0</v>
      </c>
      <c r="M171" s="584">
        <v>0</v>
      </c>
      <c r="N171" s="584">
        <v>0</v>
      </c>
      <c r="O171" s="725">
        <v>0</v>
      </c>
      <c r="P171" s="725">
        <v>0</v>
      </c>
      <c r="Q171" s="725">
        <v>0</v>
      </c>
      <c r="R171" s="725">
        <v>0</v>
      </c>
      <c r="S171" s="725">
        <v>0</v>
      </c>
      <c r="T171" s="725">
        <v>0</v>
      </c>
      <c r="U171" s="725">
        <v>0</v>
      </c>
      <c r="V171" s="725">
        <v>0</v>
      </c>
    </row>
    <row r="172" spans="1:22" ht="14.4">
      <c r="A172" s="721" t="s">
        <v>1034</v>
      </c>
      <c r="B172" s="587" t="s">
        <v>866</v>
      </c>
      <c r="C172" s="584">
        <v>87372.530000000028</v>
      </c>
      <c r="D172" s="584">
        <v>0</v>
      </c>
      <c r="E172" s="584">
        <v>0</v>
      </c>
      <c r="F172" s="584">
        <v>87372.530000000028</v>
      </c>
      <c r="G172" s="584">
        <v>200</v>
      </c>
      <c r="H172" s="584">
        <v>0</v>
      </c>
      <c r="I172" s="584">
        <v>0</v>
      </c>
      <c r="J172" s="584">
        <v>200</v>
      </c>
      <c r="K172" s="584">
        <v>0</v>
      </c>
      <c r="L172" s="584">
        <v>0</v>
      </c>
      <c r="M172" s="584">
        <v>0</v>
      </c>
      <c r="N172" s="584">
        <v>0</v>
      </c>
      <c r="O172" s="725">
        <v>0</v>
      </c>
      <c r="P172" s="725">
        <v>0</v>
      </c>
      <c r="Q172" s="725">
        <v>0</v>
      </c>
      <c r="R172" s="725">
        <v>0</v>
      </c>
      <c r="S172" s="725">
        <v>0</v>
      </c>
      <c r="T172" s="725">
        <v>0</v>
      </c>
      <c r="U172" s="725">
        <v>0</v>
      </c>
      <c r="V172" s="725">
        <v>0</v>
      </c>
    </row>
    <row r="173" spans="1:22" ht="14.4">
      <c r="A173" s="721" t="s">
        <v>1034</v>
      </c>
      <c r="B173" s="587" t="s">
        <v>865</v>
      </c>
      <c r="C173" s="584">
        <v>0</v>
      </c>
      <c r="D173" s="584">
        <v>0</v>
      </c>
      <c r="E173" s="584">
        <v>0</v>
      </c>
      <c r="F173" s="584">
        <v>0</v>
      </c>
      <c r="G173" s="584">
        <v>0</v>
      </c>
      <c r="H173" s="584">
        <v>0</v>
      </c>
      <c r="I173" s="584">
        <v>0</v>
      </c>
      <c r="J173" s="584">
        <v>0</v>
      </c>
      <c r="K173" s="584">
        <v>0</v>
      </c>
      <c r="L173" s="584">
        <v>0</v>
      </c>
      <c r="M173" s="584">
        <v>0</v>
      </c>
      <c r="N173" s="584">
        <v>0</v>
      </c>
      <c r="O173" s="725">
        <v>0</v>
      </c>
      <c r="P173" s="725">
        <v>0</v>
      </c>
      <c r="Q173" s="725">
        <v>0</v>
      </c>
      <c r="R173" s="725">
        <v>0</v>
      </c>
      <c r="S173" s="725">
        <v>0</v>
      </c>
      <c r="T173" s="725">
        <v>0</v>
      </c>
      <c r="U173" s="725">
        <v>0</v>
      </c>
      <c r="V173" s="725">
        <v>0</v>
      </c>
    </row>
    <row r="174" spans="1:22" ht="14.4">
      <c r="A174" s="721" t="s">
        <v>1035</v>
      </c>
      <c r="B174" s="587" t="s">
        <v>867</v>
      </c>
      <c r="C174" s="584">
        <v>0</v>
      </c>
      <c r="D174" s="584">
        <v>0</v>
      </c>
      <c r="E174" s="584">
        <v>0</v>
      </c>
      <c r="F174" s="584">
        <v>0</v>
      </c>
      <c r="G174" s="584">
        <v>0</v>
      </c>
      <c r="H174" s="584">
        <v>0</v>
      </c>
      <c r="I174" s="584">
        <v>0</v>
      </c>
      <c r="J174" s="584">
        <v>0</v>
      </c>
      <c r="K174" s="584">
        <v>0</v>
      </c>
      <c r="L174" s="584">
        <v>0</v>
      </c>
      <c r="M174" s="584">
        <v>0</v>
      </c>
      <c r="N174" s="584">
        <v>0</v>
      </c>
      <c r="O174" s="725">
        <v>0</v>
      </c>
      <c r="P174" s="725">
        <v>0</v>
      </c>
      <c r="Q174" s="725">
        <v>0</v>
      </c>
      <c r="R174" s="725">
        <v>0</v>
      </c>
      <c r="S174" s="725">
        <v>0</v>
      </c>
      <c r="T174" s="725">
        <v>0</v>
      </c>
      <c r="U174" s="725">
        <v>0</v>
      </c>
      <c r="V174" s="725">
        <v>0</v>
      </c>
    </row>
    <row r="175" spans="1:22" ht="14.4">
      <c r="A175" s="721" t="s">
        <v>1035</v>
      </c>
      <c r="B175" s="587" t="s">
        <v>869</v>
      </c>
      <c r="C175" s="584">
        <v>2972317.17</v>
      </c>
      <c r="D175" s="584">
        <v>0</v>
      </c>
      <c r="E175" s="584">
        <v>0</v>
      </c>
      <c r="F175" s="584">
        <v>2972317.17</v>
      </c>
      <c r="G175" s="584">
        <v>0</v>
      </c>
      <c r="H175" s="584">
        <v>0</v>
      </c>
      <c r="I175" s="584">
        <v>0</v>
      </c>
      <c r="J175" s="584">
        <v>0</v>
      </c>
      <c r="K175" s="584">
        <v>0</v>
      </c>
      <c r="L175" s="584">
        <v>0</v>
      </c>
      <c r="M175" s="584">
        <v>0</v>
      </c>
      <c r="N175" s="584">
        <v>0</v>
      </c>
      <c r="O175" s="725">
        <v>0</v>
      </c>
      <c r="P175" s="725">
        <v>0</v>
      </c>
      <c r="Q175" s="725">
        <v>0</v>
      </c>
      <c r="R175" s="725">
        <v>0</v>
      </c>
      <c r="S175" s="725">
        <v>1013516.82</v>
      </c>
      <c r="T175" s="725">
        <v>0</v>
      </c>
      <c r="U175" s="725">
        <v>0</v>
      </c>
      <c r="V175" s="725">
        <v>1013516.82</v>
      </c>
    </row>
    <row r="176" spans="1:22" ht="14.4">
      <c r="A176" s="721" t="s">
        <v>1035</v>
      </c>
      <c r="B176" s="587" t="s">
        <v>1192</v>
      </c>
      <c r="C176" s="584">
        <v>6000</v>
      </c>
      <c r="D176" s="584">
        <v>0</v>
      </c>
      <c r="E176" s="584">
        <v>0</v>
      </c>
      <c r="F176" s="584">
        <v>6000</v>
      </c>
      <c r="G176" s="584">
        <v>0</v>
      </c>
      <c r="H176" s="584">
        <v>0</v>
      </c>
      <c r="I176" s="584">
        <v>0</v>
      </c>
      <c r="J176" s="584">
        <v>0</v>
      </c>
      <c r="K176" s="584">
        <v>0</v>
      </c>
      <c r="L176" s="584">
        <v>0</v>
      </c>
      <c r="M176" s="584">
        <v>0</v>
      </c>
      <c r="N176" s="584">
        <v>0</v>
      </c>
      <c r="O176" s="725">
        <v>0</v>
      </c>
      <c r="P176" s="725">
        <v>0</v>
      </c>
      <c r="Q176" s="725">
        <v>0</v>
      </c>
      <c r="R176" s="725">
        <v>0</v>
      </c>
      <c r="S176" s="725">
        <v>0</v>
      </c>
      <c r="T176" s="725">
        <v>0</v>
      </c>
      <c r="U176" s="725">
        <v>0</v>
      </c>
      <c r="V176" s="725">
        <v>0</v>
      </c>
    </row>
    <row r="177" spans="1:22" ht="14.4">
      <c r="A177" s="721" t="s">
        <v>1035</v>
      </c>
      <c r="B177" s="587" t="s">
        <v>868</v>
      </c>
      <c r="C177" s="584">
        <v>-160579.1</v>
      </c>
      <c r="D177" s="584">
        <v>0</v>
      </c>
      <c r="E177" s="584">
        <v>0</v>
      </c>
      <c r="F177" s="584">
        <v>-160579.1</v>
      </c>
      <c r="G177" s="584">
        <v>0</v>
      </c>
      <c r="H177" s="584">
        <v>0</v>
      </c>
      <c r="I177" s="584">
        <v>0</v>
      </c>
      <c r="J177" s="584">
        <v>0</v>
      </c>
      <c r="K177" s="584">
        <v>0</v>
      </c>
      <c r="L177" s="584">
        <v>0</v>
      </c>
      <c r="M177" s="584">
        <v>0</v>
      </c>
      <c r="N177" s="584">
        <v>0</v>
      </c>
      <c r="O177" s="725">
        <v>0</v>
      </c>
      <c r="P177" s="725">
        <v>0</v>
      </c>
      <c r="Q177" s="725">
        <v>0</v>
      </c>
      <c r="R177" s="725">
        <v>0</v>
      </c>
      <c r="S177" s="725">
        <v>115715.75</v>
      </c>
      <c r="T177" s="725">
        <v>0</v>
      </c>
      <c r="U177" s="725">
        <v>0</v>
      </c>
      <c r="V177" s="725">
        <v>115715.75</v>
      </c>
    </row>
    <row r="178" spans="1:22" ht="14.4">
      <c r="A178" s="721" t="s">
        <v>1036</v>
      </c>
      <c r="B178" s="587" t="s">
        <v>1193</v>
      </c>
      <c r="C178" s="584">
        <v>0</v>
      </c>
      <c r="D178" s="584">
        <v>0</v>
      </c>
      <c r="E178" s="584">
        <v>0</v>
      </c>
      <c r="F178" s="584">
        <v>0</v>
      </c>
      <c r="G178" s="584">
        <v>0</v>
      </c>
      <c r="H178" s="584">
        <v>0</v>
      </c>
      <c r="I178" s="584">
        <v>0</v>
      </c>
      <c r="J178" s="584">
        <v>0</v>
      </c>
      <c r="K178" s="584">
        <v>0</v>
      </c>
      <c r="L178" s="584">
        <v>0</v>
      </c>
      <c r="M178" s="584">
        <v>0</v>
      </c>
      <c r="N178" s="584">
        <v>0</v>
      </c>
      <c r="O178" s="725">
        <v>0</v>
      </c>
      <c r="P178" s="725">
        <v>0</v>
      </c>
      <c r="Q178" s="725">
        <v>0</v>
      </c>
      <c r="R178" s="725">
        <v>0</v>
      </c>
      <c r="S178" s="725">
        <v>0</v>
      </c>
      <c r="T178" s="725">
        <v>0</v>
      </c>
      <c r="U178" s="725">
        <v>0</v>
      </c>
      <c r="V178" s="725">
        <v>0</v>
      </c>
    </row>
    <row r="179" spans="1:22" ht="14.4">
      <c r="A179" s="721" t="s">
        <v>1036</v>
      </c>
      <c r="B179" s="587" t="s">
        <v>870</v>
      </c>
      <c r="C179" s="584">
        <v>3640766.970000017</v>
      </c>
      <c r="D179" s="584">
        <v>0</v>
      </c>
      <c r="E179" s="584">
        <v>0</v>
      </c>
      <c r="F179" s="584">
        <v>3640766.970000017</v>
      </c>
      <c r="G179" s="584">
        <v>100</v>
      </c>
      <c r="H179" s="584">
        <v>0</v>
      </c>
      <c r="I179" s="584">
        <v>0</v>
      </c>
      <c r="J179" s="584">
        <v>100</v>
      </c>
      <c r="K179" s="584">
        <v>0</v>
      </c>
      <c r="L179" s="584">
        <v>0</v>
      </c>
      <c r="M179" s="584">
        <v>0</v>
      </c>
      <c r="N179" s="584">
        <v>0</v>
      </c>
      <c r="O179" s="725">
        <v>0</v>
      </c>
      <c r="P179" s="725">
        <v>0</v>
      </c>
      <c r="Q179" s="725">
        <v>0</v>
      </c>
      <c r="R179" s="725">
        <v>0</v>
      </c>
      <c r="S179" s="725">
        <v>0</v>
      </c>
      <c r="T179" s="725">
        <v>0</v>
      </c>
      <c r="U179" s="725">
        <v>0</v>
      </c>
      <c r="V179" s="725">
        <v>0</v>
      </c>
    </row>
    <row r="180" spans="1:22" ht="14.4">
      <c r="A180" s="721" t="s">
        <v>1037</v>
      </c>
      <c r="B180" s="587" t="s">
        <v>1194</v>
      </c>
      <c r="C180" s="584">
        <v>0</v>
      </c>
      <c r="D180" s="584">
        <v>0</v>
      </c>
      <c r="E180" s="584">
        <v>0</v>
      </c>
      <c r="F180" s="584">
        <v>0</v>
      </c>
      <c r="G180" s="584">
        <v>0</v>
      </c>
      <c r="H180" s="584">
        <v>0</v>
      </c>
      <c r="I180" s="584">
        <v>0</v>
      </c>
      <c r="J180" s="584">
        <v>0</v>
      </c>
      <c r="K180" s="584">
        <v>0</v>
      </c>
      <c r="L180" s="584">
        <v>0</v>
      </c>
      <c r="M180" s="584">
        <v>0</v>
      </c>
      <c r="N180" s="584">
        <v>0</v>
      </c>
      <c r="O180" s="725">
        <v>0</v>
      </c>
      <c r="P180" s="725">
        <v>0</v>
      </c>
      <c r="Q180" s="725">
        <v>0</v>
      </c>
      <c r="R180" s="725">
        <v>0</v>
      </c>
      <c r="S180" s="725">
        <v>0</v>
      </c>
      <c r="T180" s="725">
        <v>0</v>
      </c>
      <c r="U180" s="725">
        <v>0</v>
      </c>
      <c r="V180" s="725">
        <v>0</v>
      </c>
    </row>
    <row r="181" spans="1:22" ht="14.4">
      <c r="A181" s="721" t="s">
        <v>1037</v>
      </c>
      <c r="B181" s="587" t="s">
        <v>871</v>
      </c>
      <c r="C181" s="584">
        <v>181753.76999999979</v>
      </c>
      <c r="D181" s="584">
        <v>0</v>
      </c>
      <c r="E181" s="584">
        <v>0</v>
      </c>
      <c r="F181" s="584">
        <v>181753.76999999979</v>
      </c>
      <c r="G181" s="584">
        <v>0</v>
      </c>
      <c r="H181" s="584">
        <v>0</v>
      </c>
      <c r="I181" s="584">
        <v>0</v>
      </c>
      <c r="J181" s="584">
        <v>0</v>
      </c>
      <c r="K181" s="584">
        <v>0</v>
      </c>
      <c r="L181" s="584">
        <v>0</v>
      </c>
      <c r="M181" s="584">
        <v>0</v>
      </c>
      <c r="N181" s="584">
        <v>0</v>
      </c>
      <c r="O181" s="725">
        <v>0</v>
      </c>
      <c r="P181" s="725">
        <v>0</v>
      </c>
      <c r="Q181" s="725">
        <v>0</v>
      </c>
      <c r="R181" s="725">
        <v>0</v>
      </c>
      <c r="S181" s="725">
        <v>1714540.0399999998</v>
      </c>
      <c r="T181" s="725">
        <v>0</v>
      </c>
      <c r="U181" s="725">
        <v>0</v>
      </c>
      <c r="V181" s="725">
        <v>1714540.0399999998</v>
      </c>
    </row>
    <row r="182" spans="1:22" ht="14.4">
      <c r="A182" s="721" t="s">
        <v>1037</v>
      </c>
      <c r="B182" s="587" t="s">
        <v>1195</v>
      </c>
      <c r="C182" s="584">
        <v>0</v>
      </c>
      <c r="D182" s="584">
        <v>0</v>
      </c>
      <c r="E182" s="584">
        <v>0</v>
      </c>
      <c r="F182" s="584">
        <v>0</v>
      </c>
      <c r="G182" s="584">
        <v>0</v>
      </c>
      <c r="H182" s="584">
        <v>0</v>
      </c>
      <c r="I182" s="584">
        <v>0</v>
      </c>
      <c r="J182" s="584">
        <v>0</v>
      </c>
      <c r="K182" s="584">
        <v>0</v>
      </c>
      <c r="L182" s="584">
        <v>0</v>
      </c>
      <c r="M182" s="584">
        <v>0</v>
      </c>
      <c r="N182" s="584">
        <v>0</v>
      </c>
      <c r="O182" s="725">
        <v>0</v>
      </c>
      <c r="P182" s="725">
        <v>0</v>
      </c>
      <c r="Q182" s="725">
        <v>0</v>
      </c>
      <c r="R182" s="725">
        <v>0</v>
      </c>
      <c r="S182" s="725">
        <v>0</v>
      </c>
      <c r="T182" s="725">
        <v>0</v>
      </c>
      <c r="U182" s="725">
        <v>0</v>
      </c>
      <c r="V182" s="725">
        <v>0</v>
      </c>
    </row>
    <row r="183" spans="1:22" ht="14.4">
      <c r="A183" s="721" t="s">
        <v>1038</v>
      </c>
      <c r="B183" s="587" t="s">
        <v>872</v>
      </c>
      <c r="C183" s="584">
        <v>0</v>
      </c>
      <c r="D183" s="584">
        <v>0</v>
      </c>
      <c r="E183" s="584">
        <v>0</v>
      </c>
      <c r="F183" s="584">
        <v>0</v>
      </c>
      <c r="G183" s="584">
        <v>0</v>
      </c>
      <c r="H183" s="584">
        <v>0</v>
      </c>
      <c r="I183" s="584">
        <v>0</v>
      </c>
      <c r="J183" s="584">
        <v>0</v>
      </c>
      <c r="K183" s="584">
        <v>0</v>
      </c>
      <c r="L183" s="584">
        <v>0</v>
      </c>
      <c r="M183" s="584">
        <v>0</v>
      </c>
      <c r="N183" s="584">
        <v>0</v>
      </c>
      <c r="O183" s="725">
        <v>0</v>
      </c>
      <c r="P183" s="725">
        <v>0</v>
      </c>
      <c r="Q183" s="725">
        <v>0</v>
      </c>
      <c r="R183" s="725">
        <v>0</v>
      </c>
      <c r="S183" s="725">
        <v>0</v>
      </c>
      <c r="T183" s="725">
        <v>0</v>
      </c>
      <c r="U183" s="725">
        <v>0</v>
      </c>
      <c r="V183" s="725">
        <v>0</v>
      </c>
    </row>
    <row r="184" spans="1:22" ht="14.4">
      <c r="A184" s="721" t="s">
        <v>1038</v>
      </c>
      <c r="B184" s="587" t="s">
        <v>873</v>
      </c>
      <c r="C184" s="584">
        <v>5629599.7299999408</v>
      </c>
      <c r="D184" s="584">
        <v>0</v>
      </c>
      <c r="E184" s="584">
        <v>0</v>
      </c>
      <c r="F184" s="584">
        <v>5629599.7299999408</v>
      </c>
      <c r="G184" s="584">
        <v>0</v>
      </c>
      <c r="H184" s="584">
        <v>0</v>
      </c>
      <c r="I184" s="584">
        <v>0</v>
      </c>
      <c r="J184" s="584">
        <v>0</v>
      </c>
      <c r="K184" s="584">
        <v>0</v>
      </c>
      <c r="L184" s="584">
        <v>0</v>
      </c>
      <c r="M184" s="584">
        <v>0</v>
      </c>
      <c r="N184" s="584">
        <v>0</v>
      </c>
      <c r="O184" s="725">
        <v>0</v>
      </c>
      <c r="P184" s="725">
        <v>0</v>
      </c>
      <c r="Q184" s="725">
        <v>0</v>
      </c>
      <c r="R184" s="725">
        <v>0</v>
      </c>
      <c r="S184" s="725">
        <v>0</v>
      </c>
      <c r="T184" s="725">
        <v>0</v>
      </c>
      <c r="U184" s="725">
        <v>0</v>
      </c>
      <c r="V184" s="725">
        <v>0</v>
      </c>
    </row>
    <row r="185" spans="1:22" ht="14.4">
      <c r="A185" s="721" t="s">
        <v>1038</v>
      </c>
      <c r="B185" s="587" t="s">
        <v>874</v>
      </c>
      <c r="C185" s="584">
        <v>0</v>
      </c>
      <c r="D185" s="584">
        <v>0</v>
      </c>
      <c r="E185" s="584">
        <v>0</v>
      </c>
      <c r="F185" s="584">
        <v>0</v>
      </c>
      <c r="G185" s="584">
        <v>0</v>
      </c>
      <c r="H185" s="584">
        <v>0</v>
      </c>
      <c r="I185" s="584">
        <v>0</v>
      </c>
      <c r="J185" s="584">
        <v>0</v>
      </c>
      <c r="K185" s="584">
        <v>0</v>
      </c>
      <c r="L185" s="584">
        <v>0</v>
      </c>
      <c r="M185" s="584">
        <v>0</v>
      </c>
      <c r="N185" s="584">
        <v>0</v>
      </c>
      <c r="O185" s="725">
        <v>0</v>
      </c>
      <c r="P185" s="725">
        <v>0</v>
      </c>
      <c r="Q185" s="725">
        <v>0</v>
      </c>
      <c r="R185" s="725">
        <v>0</v>
      </c>
      <c r="S185" s="725">
        <v>0</v>
      </c>
      <c r="T185" s="725">
        <v>0</v>
      </c>
      <c r="U185" s="725">
        <v>0</v>
      </c>
      <c r="V185" s="725">
        <v>0</v>
      </c>
    </row>
    <row r="186" spans="1:22" ht="14.4">
      <c r="A186" s="721" t="s">
        <v>1038</v>
      </c>
      <c r="B186" s="587" t="s">
        <v>630</v>
      </c>
      <c r="C186" s="584">
        <v>0</v>
      </c>
      <c r="D186" s="584">
        <v>0</v>
      </c>
      <c r="E186" s="584">
        <v>0</v>
      </c>
      <c r="F186" s="584">
        <v>0</v>
      </c>
      <c r="G186" s="584">
        <v>0</v>
      </c>
      <c r="H186" s="584">
        <v>0</v>
      </c>
      <c r="I186" s="584">
        <v>0</v>
      </c>
      <c r="J186" s="584">
        <v>0</v>
      </c>
      <c r="K186" s="584">
        <v>0</v>
      </c>
      <c r="L186" s="584">
        <v>0</v>
      </c>
      <c r="M186" s="584">
        <v>0</v>
      </c>
      <c r="N186" s="584">
        <v>0</v>
      </c>
      <c r="O186" s="725">
        <v>0</v>
      </c>
      <c r="P186" s="725">
        <v>0</v>
      </c>
      <c r="Q186" s="725">
        <v>0</v>
      </c>
      <c r="R186" s="725">
        <v>0</v>
      </c>
      <c r="S186" s="725">
        <v>0</v>
      </c>
      <c r="T186" s="725">
        <v>0</v>
      </c>
      <c r="U186" s="725">
        <v>0</v>
      </c>
      <c r="V186" s="725">
        <v>0</v>
      </c>
    </row>
    <row r="187" spans="1:22" ht="14.4">
      <c r="A187" s="721" t="s">
        <v>1038</v>
      </c>
      <c r="B187" s="587" t="s">
        <v>875</v>
      </c>
      <c r="C187" s="584">
        <v>-27251.270000000019</v>
      </c>
      <c r="D187" s="584">
        <v>0</v>
      </c>
      <c r="E187" s="584">
        <v>0</v>
      </c>
      <c r="F187" s="584">
        <v>-27251.270000000019</v>
      </c>
      <c r="G187" s="584">
        <v>0</v>
      </c>
      <c r="H187" s="584">
        <v>0</v>
      </c>
      <c r="I187" s="584">
        <v>0</v>
      </c>
      <c r="J187" s="584">
        <v>0</v>
      </c>
      <c r="K187" s="584">
        <v>0</v>
      </c>
      <c r="L187" s="584">
        <v>0</v>
      </c>
      <c r="M187" s="584">
        <v>0</v>
      </c>
      <c r="N187" s="584">
        <v>0</v>
      </c>
      <c r="O187" s="725">
        <v>0</v>
      </c>
      <c r="P187" s="725">
        <v>0</v>
      </c>
      <c r="Q187" s="725">
        <v>0</v>
      </c>
      <c r="R187" s="725">
        <v>0</v>
      </c>
      <c r="S187" s="725">
        <v>0</v>
      </c>
      <c r="T187" s="725">
        <v>0</v>
      </c>
      <c r="U187" s="725">
        <v>0</v>
      </c>
      <c r="V187" s="725">
        <v>0</v>
      </c>
    </row>
    <row r="188" spans="1:22" ht="14.4">
      <c r="A188" s="721" t="s">
        <v>1038</v>
      </c>
      <c r="B188" s="587" t="s">
        <v>876</v>
      </c>
      <c r="C188" s="584">
        <v>0</v>
      </c>
      <c r="D188" s="584">
        <v>0</v>
      </c>
      <c r="E188" s="584">
        <v>0</v>
      </c>
      <c r="F188" s="584">
        <v>0</v>
      </c>
      <c r="G188" s="584">
        <v>0</v>
      </c>
      <c r="H188" s="584">
        <v>0</v>
      </c>
      <c r="I188" s="584">
        <v>0</v>
      </c>
      <c r="J188" s="584">
        <v>0</v>
      </c>
      <c r="K188" s="584">
        <v>0</v>
      </c>
      <c r="L188" s="584">
        <v>0</v>
      </c>
      <c r="M188" s="584">
        <v>0</v>
      </c>
      <c r="N188" s="584">
        <v>0</v>
      </c>
      <c r="O188" s="725">
        <v>0</v>
      </c>
      <c r="P188" s="725">
        <v>0</v>
      </c>
      <c r="Q188" s="725">
        <v>0</v>
      </c>
      <c r="R188" s="725">
        <v>0</v>
      </c>
      <c r="S188" s="725">
        <v>0</v>
      </c>
      <c r="T188" s="725">
        <v>0</v>
      </c>
      <c r="U188" s="725">
        <v>0</v>
      </c>
      <c r="V188" s="725">
        <v>0</v>
      </c>
    </row>
    <row r="189" spans="1:22" ht="14.4">
      <c r="A189" s="721" t="s">
        <v>1038</v>
      </c>
      <c r="B189" s="587" t="s">
        <v>877</v>
      </c>
      <c r="C189" s="584">
        <v>278151</v>
      </c>
      <c r="D189" s="584">
        <v>0</v>
      </c>
      <c r="E189" s="584">
        <v>0</v>
      </c>
      <c r="F189" s="584">
        <v>278151</v>
      </c>
      <c r="G189" s="584">
        <v>0</v>
      </c>
      <c r="H189" s="584">
        <v>0</v>
      </c>
      <c r="I189" s="584">
        <v>0</v>
      </c>
      <c r="J189" s="584">
        <v>0</v>
      </c>
      <c r="K189" s="584">
        <v>0</v>
      </c>
      <c r="L189" s="584">
        <v>0</v>
      </c>
      <c r="M189" s="584">
        <v>0</v>
      </c>
      <c r="N189" s="584">
        <v>0</v>
      </c>
      <c r="O189" s="725">
        <v>0</v>
      </c>
      <c r="P189" s="725">
        <v>0</v>
      </c>
      <c r="Q189" s="725">
        <v>0</v>
      </c>
      <c r="R189" s="725">
        <v>0</v>
      </c>
      <c r="S189" s="725">
        <v>0</v>
      </c>
      <c r="T189" s="725">
        <v>0</v>
      </c>
      <c r="U189" s="725">
        <v>0</v>
      </c>
      <c r="V189" s="725">
        <v>0</v>
      </c>
    </row>
    <row r="190" spans="1:22" ht="14.4">
      <c r="A190" s="721" t="s">
        <v>1038</v>
      </c>
      <c r="B190" s="587" t="s">
        <v>1196</v>
      </c>
      <c r="C190" s="584">
        <v>60</v>
      </c>
      <c r="D190" s="584">
        <v>0</v>
      </c>
      <c r="E190" s="584">
        <v>0</v>
      </c>
      <c r="F190" s="584">
        <v>60</v>
      </c>
      <c r="G190" s="584">
        <v>0</v>
      </c>
      <c r="H190" s="584">
        <v>0</v>
      </c>
      <c r="I190" s="584">
        <v>0</v>
      </c>
      <c r="J190" s="584">
        <v>0</v>
      </c>
      <c r="K190" s="584">
        <v>0</v>
      </c>
      <c r="L190" s="584">
        <v>0</v>
      </c>
      <c r="M190" s="584">
        <v>0</v>
      </c>
      <c r="N190" s="584">
        <v>0</v>
      </c>
      <c r="O190" s="725">
        <v>0</v>
      </c>
      <c r="P190" s="725">
        <v>0</v>
      </c>
      <c r="Q190" s="725">
        <v>0</v>
      </c>
      <c r="R190" s="725">
        <v>0</v>
      </c>
      <c r="S190" s="725">
        <v>0</v>
      </c>
      <c r="T190" s="725">
        <v>0</v>
      </c>
      <c r="U190" s="725">
        <v>0</v>
      </c>
      <c r="V190" s="725">
        <v>0</v>
      </c>
    </row>
    <row r="191" spans="1:22" ht="14.4">
      <c r="A191" s="721" t="s">
        <v>1039</v>
      </c>
      <c r="B191" s="587" t="s">
        <v>878</v>
      </c>
      <c r="C191" s="584">
        <v>0</v>
      </c>
      <c r="D191" s="584">
        <v>0</v>
      </c>
      <c r="E191" s="584">
        <v>0</v>
      </c>
      <c r="F191" s="584">
        <v>0</v>
      </c>
      <c r="G191" s="584">
        <v>0</v>
      </c>
      <c r="H191" s="584">
        <v>0</v>
      </c>
      <c r="I191" s="584">
        <v>0</v>
      </c>
      <c r="J191" s="584">
        <v>0</v>
      </c>
      <c r="K191" s="584">
        <v>0</v>
      </c>
      <c r="L191" s="584">
        <v>0</v>
      </c>
      <c r="M191" s="584">
        <v>0</v>
      </c>
      <c r="N191" s="584">
        <v>0</v>
      </c>
      <c r="O191" s="725">
        <v>0</v>
      </c>
      <c r="P191" s="725">
        <v>0</v>
      </c>
      <c r="Q191" s="725">
        <v>0</v>
      </c>
      <c r="R191" s="725">
        <v>0</v>
      </c>
      <c r="S191" s="725">
        <v>0</v>
      </c>
      <c r="T191" s="725">
        <v>0</v>
      </c>
      <c r="U191" s="725">
        <v>0</v>
      </c>
      <c r="V191" s="725">
        <v>0</v>
      </c>
    </row>
    <row r="192" spans="1:22" ht="14.4">
      <c r="A192" s="721" t="s">
        <v>1039</v>
      </c>
      <c r="B192" s="587" t="s">
        <v>879</v>
      </c>
      <c r="C192" s="584">
        <v>96162682.770000026</v>
      </c>
      <c r="D192" s="584">
        <v>0</v>
      </c>
      <c r="E192" s="584">
        <v>0</v>
      </c>
      <c r="F192" s="584">
        <v>96162682.770000026</v>
      </c>
      <c r="G192" s="584">
        <v>141813.72999999998</v>
      </c>
      <c r="H192" s="584">
        <v>0</v>
      </c>
      <c r="I192" s="584">
        <v>0</v>
      </c>
      <c r="J192" s="584">
        <v>141813.72999999998</v>
      </c>
      <c r="K192" s="584">
        <v>0</v>
      </c>
      <c r="L192" s="584">
        <v>0</v>
      </c>
      <c r="M192" s="584">
        <v>0</v>
      </c>
      <c r="N192" s="584">
        <v>0</v>
      </c>
      <c r="O192" s="725">
        <v>0</v>
      </c>
      <c r="P192" s="725">
        <v>0</v>
      </c>
      <c r="Q192" s="725">
        <v>0</v>
      </c>
      <c r="R192" s="725">
        <v>0</v>
      </c>
      <c r="S192" s="725">
        <v>0</v>
      </c>
      <c r="T192" s="725">
        <v>0</v>
      </c>
      <c r="U192" s="725">
        <v>0</v>
      </c>
      <c r="V192" s="725">
        <v>0</v>
      </c>
    </row>
    <row r="193" spans="1:22" ht="14.4">
      <c r="A193" s="721" t="s">
        <v>1039</v>
      </c>
      <c r="B193" s="587" t="s">
        <v>880</v>
      </c>
      <c r="C193" s="584">
        <v>-6432.6899999999841</v>
      </c>
      <c r="D193" s="584">
        <v>0</v>
      </c>
      <c r="E193" s="584">
        <v>0</v>
      </c>
      <c r="F193" s="584">
        <v>-6432.6899999999841</v>
      </c>
      <c r="G193" s="584">
        <v>6432.6900000000023</v>
      </c>
      <c r="H193" s="584">
        <v>0</v>
      </c>
      <c r="I193" s="584">
        <v>0</v>
      </c>
      <c r="J193" s="584">
        <v>6432.6900000000023</v>
      </c>
      <c r="K193" s="584">
        <v>0</v>
      </c>
      <c r="L193" s="584">
        <v>0</v>
      </c>
      <c r="M193" s="584">
        <v>0</v>
      </c>
      <c r="N193" s="584">
        <v>0</v>
      </c>
      <c r="O193" s="725">
        <v>0</v>
      </c>
      <c r="P193" s="725">
        <v>0</v>
      </c>
      <c r="Q193" s="725">
        <v>0</v>
      </c>
      <c r="R193" s="725">
        <v>0</v>
      </c>
      <c r="S193" s="725">
        <v>0</v>
      </c>
      <c r="T193" s="725">
        <v>0</v>
      </c>
      <c r="U193" s="725">
        <v>0</v>
      </c>
      <c r="V193" s="725">
        <v>0</v>
      </c>
    </row>
    <row r="194" spans="1:22" ht="14.4">
      <c r="A194" s="721" t="s">
        <v>1039</v>
      </c>
      <c r="B194" s="587" t="s">
        <v>881</v>
      </c>
      <c r="C194" s="584">
        <v>-809599.40000000037</v>
      </c>
      <c r="D194" s="584">
        <v>0</v>
      </c>
      <c r="E194" s="584">
        <v>0</v>
      </c>
      <c r="F194" s="584">
        <v>-809599.40000000037</v>
      </c>
      <c r="G194" s="584">
        <v>0</v>
      </c>
      <c r="H194" s="584">
        <v>0</v>
      </c>
      <c r="I194" s="584">
        <v>0</v>
      </c>
      <c r="J194" s="584">
        <v>0</v>
      </c>
      <c r="K194" s="584">
        <v>0</v>
      </c>
      <c r="L194" s="584">
        <v>0</v>
      </c>
      <c r="M194" s="584">
        <v>0</v>
      </c>
      <c r="N194" s="584">
        <v>0</v>
      </c>
      <c r="O194" s="725">
        <v>0</v>
      </c>
      <c r="P194" s="725">
        <v>0</v>
      </c>
      <c r="Q194" s="725">
        <v>0</v>
      </c>
      <c r="R194" s="725">
        <v>0</v>
      </c>
      <c r="S194" s="725">
        <v>0</v>
      </c>
      <c r="T194" s="725">
        <v>0</v>
      </c>
      <c r="U194" s="725">
        <v>0</v>
      </c>
      <c r="V194" s="725">
        <v>0</v>
      </c>
    </row>
    <row r="195" spans="1:22" ht="14.4">
      <c r="A195" s="721" t="s">
        <v>1039</v>
      </c>
      <c r="B195" s="587" t="s">
        <v>1309</v>
      </c>
      <c r="C195" s="584">
        <v>0</v>
      </c>
      <c r="D195" s="584">
        <v>0</v>
      </c>
      <c r="E195" s="584">
        <v>0</v>
      </c>
      <c r="F195" s="584">
        <v>0</v>
      </c>
      <c r="G195" s="584">
        <v>0</v>
      </c>
      <c r="H195" s="584">
        <v>0</v>
      </c>
      <c r="I195" s="584">
        <v>0</v>
      </c>
      <c r="J195" s="584">
        <v>0</v>
      </c>
      <c r="K195" s="584">
        <v>0</v>
      </c>
      <c r="L195" s="584">
        <v>0</v>
      </c>
      <c r="M195" s="584">
        <v>0</v>
      </c>
      <c r="N195" s="584">
        <v>0</v>
      </c>
      <c r="O195" s="725">
        <v>0</v>
      </c>
      <c r="P195" s="725">
        <v>0</v>
      </c>
      <c r="Q195" s="725">
        <v>0</v>
      </c>
      <c r="R195" s="725">
        <v>0</v>
      </c>
      <c r="S195" s="725">
        <v>0</v>
      </c>
      <c r="T195" s="725">
        <v>0</v>
      </c>
      <c r="U195" s="725">
        <v>0</v>
      </c>
      <c r="V195" s="725">
        <v>0</v>
      </c>
    </row>
    <row r="196" spans="1:22" ht="14.4">
      <c r="A196" s="721" t="s">
        <v>1039</v>
      </c>
      <c r="B196" s="587" t="s">
        <v>882</v>
      </c>
      <c r="C196" s="584">
        <v>0</v>
      </c>
      <c r="D196" s="584">
        <v>0</v>
      </c>
      <c r="E196" s="584">
        <v>0</v>
      </c>
      <c r="F196" s="584">
        <v>0</v>
      </c>
      <c r="G196" s="584">
        <v>0</v>
      </c>
      <c r="H196" s="584">
        <v>0</v>
      </c>
      <c r="I196" s="584">
        <v>0</v>
      </c>
      <c r="J196" s="584">
        <v>0</v>
      </c>
      <c r="K196" s="584">
        <v>0</v>
      </c>
      <c r="L196" s="584">
        <v>0</v>
      </c>
      <c r="M196" s="584">
        <v>0</v>
      </c>
      <c r="N196" s="584">
        <v>0</v>
      </c>
      <c r="O196" s="725">
        <v>0</v>
      </c>
      <c r="P196" s="725">
        <v>0</v>
      </c>
      <c r="Q196" s="725">
        <v>0</v>
      </c>
      <c r="R196" s="725">
        <v>0</v>
      </c>
      <c r="S196" s="725">
        <v>0</v>
      </c>
      <c r="T196" s="725">
        <v>0</v>
      </c>
      <c r="U196" s="725">
        <v>0</v>
      </c>
      <c r="V196" s="725">
        <v>0</v>
      </c>
    </row>
    <row r="197" spans="1:22" ht="14.4">
      <c r="A197" s="721" t="s">
        <v>1039</v>
      </c>
      <c r="B197" s="587" t="s">
        <v>883</v>
      </c>
      <c r="C197" s="584">
        <v>6410594.0800000001</v>
      </c>
      <c r="D197" s="584">
        <v>0</v>
      </c>
      <c r="E197" s="584">
        <v>0</v>
      </c>
      <c r="F197" s="584">
        <v>6410594.0800000001</v>
      </c>
      <c r="G197" s="584">
        <v>0</v>
      </c>
      <c r="H197" s="584">
        <v>0</v>
      </c>
      <c r="I197" s="584">
        <v>0</v>
      </c>
      <c r="J197" s="584">
        <v>0</v>
      </c>
      <c r="K197" s="584">
        <v>0</v>
      </c>
      <c r="L197" s="584">
        <v>0</v>
      </c>
      <c r="M197" s="584">
        <v>0</v>
      </c>
      <c r="N197" s="584">
        <v>0</v>
      </c>
      <c r="O197" s="725">
        <v>0</v>
      </c>
      <c r="P197" s="725">
        <v>0</v>
      </c>
      <c r="Q197" s="725">
        <v>0</v>
      </c>
      <c r="R197" s="725">
        <v>0</v>
      </c>
      <c r="S197" s="725">
        <v>10299180.199999999</v>
      </c>
      <c r="T197" s="725">
        <v>0</v>
      </c>
      <c r="U197" s="725">
        <v>0</v>
      </c>
      <c r="V197" s="725">
        <v>10299180.199999999</v>
      </c>
    </row>
    <row r="198" spans="1:22" ht="14.4">
      <c r="A198" s="721" t="s">
        <v>1040</v>
      </c>
      <c r="B198" s="587" t="s">
        <v>1127</v>
      </c>
      <c r="C198" s="584">
        <v>0</v>
      </c>
      <c r="D198" s="584">
        <v>0</v>
      </c>
      <c r="E198" s="584">
        <v>0</v>
      </c>
      <c r="F198" s="584">
        <v>0</v>
      </c>
      <c r="G198" s="584">
        <v>0</v>
      </c>
      <c r="H198" s="584">
        <v>0</v>
      </c>
      <c r="I198" s="584">
        <v>0</v>
      </c>
      <c r="J198" s="584">
        <v>0</v>
      </c>
      <c r="K198" s="584">
        <v>0</v>
      </c>
      <c r="L198" s="584">
        <v>0</v>
      </c>
      <c r="M198" s="584">
        <v>0</v>
      </c>
      <c r="N198" s="584">
        <v>0</v>
      </c>
      <c r="O198" s="725">
        <v>0</v>
      </c>
      <c r="P198" s="725">
        <v>0</v>
      </c>
      <c r="Q198" s="725">
        <v>0</v>
      </c>
      <c r="R198" s="725">
        <v>0</v>
      </c>
      <c r="S198" s="725">
        <v>0</v>
      </c>
      <c r="T198" s="725">
        <v>0</v>
      </c>
      <c r="U198" s="725">
        <v>0</v>
      </c>
      <c r="V198" s="725">
        <v>0</v>
      </c>
    </row>
    <row r="199" spans="1:22" ht="14.4">
      <c r="A199" s="721" t="s">
        <v>1040</v>
      </c>
      <c r="B199" s="587" t="s">
        <v>886</v>
      </c>
      <c r="C199" s="584">
        <v>749605.04000000097</v>
      </c>
      <c r="D199" s="584">
        <v>0</v>
      </c>
      <c r="E199" s="584">
        <v>0</v>
      </c>
      <c r="F199" s="584">
        <v>749605.04000000097</v>
      </c>
      <c r="G199" s="584">
        <v>0</v>
      </c>
      <c r="H199" s="584">
        <v>0</v>
      </c>
      <c r="I199" s="584">
        <v>0</v>
      </c>
      <c r="J199" s="584">
        <v>0</v>
      </c>
      <c r="K199" s="584">
        <v>0</v>
      </c>
      <c r="L199" s="584">
        <v>0</v>
      </c>
      <c r="M199" s="584">
        <v>0</v>
      </c>
      <c r="N199" s="584">
        <v>0</v>
      </c>
      <c r="O199" s="725">
        <v>0</v>
      </c>
      <c r="P199" s="725">
        <v>0</v>
      </c>
      <c r="Q199" s="725">
        <v>0</v>
      </c>
      <c r="R199" s="725">
        <v>0</v>
      </c>
      <c r="S199" s="725">
        <v>0</v>
      </c>
      <c r="T199" s="725">
        <v>0</v>
      </c>
      <c r="U199" s="725">
        <v>0</v>
      </c>
      <c r="V199" s="725">
        <v>0</v>
      </c>
    </row>
    <row r="200" spans="1:22" ht="14.4">
      <c r="A200" s="721" t="s">
        <v>1040</v>
      </c>
      <c r="B200" s="587" t="s">
        <v>884</v>
      </c>
      <c r="C200" s="584">
        <v>0</v>
      </c>
      <c r="D200" s="584">
        <v>0</v>
      </c>
      <c r="E200" s="584">
        <v>0</v>
      </c>
      <c r="F200" s="584">
        <v>0</v>
      </c>
      <c r="G200" s="584">
        <v>0</v>
      </c>
      <c r="H200" s="584">
        <v>0</v>
      </c>
      <c r="I200" s="584">
        <v>0</v>
      </c>
      <c r="J200" s="584">
        <v>0</v>
      </c>
      <c r="K200" s="584">
        <v>0</v>
      </c>
      <c r="L200" s="584">
        <v>0</v>
      </c>
      <c r="M200" s="584">
        <v>0</v>
      </c>
      <c r="N200" s="584">
        <v>0</v>
      </c>
      <c r="O200" s="725">
        <v>0</v>
      </c>
      <c r="P200" s="725">
        <v>0</v>
      </c>
      <c r="Q200" s="725">
        <v>0</v>
      </c>
      <c r="R200" s="725">
        <v>0</v>
      </c>
      <c r="S200" s="725">
        <v>0</v>
      </c>
      <c r="T200" s="725">
        <v>0</v>
      </c>
      <c r="U200" s="725">
        <v>0</v>
      </c>
      <c r="V200" s="725">
        <v>0</v>
      </c>
    </row>
    <row r="201" spans="1:22" ht="14.4">
      <c r="A201" s="721" t="s">
        <v>1040</v>
      </c>
      <c r="B201" s="587" t="s">
        <v>885</v>
      </c>
      <c r="C201" s="584">
        <v>291313.74</v>
      </c>
      <c r="D201" s="584">
        <v>0</v>
      </c>
      <c r="E201" s="584">
        <v>0</v>
      </c>
      <c r="F201" s="584">
        <v>291313.74</v>
      </c>
      <c r="G201" s="584">
        <v>0</v>
      </c>
      <c r="H201" s="584">
        <v>0</v>
      </c>
      <c r="I201" s="584">
        <v>0</v>
      </c>
      <c r="J201" s="584">
        <v>0</v>
      </c>
      <c r="K201" s="584">
        <v>0</v>
      </c>
      <c r="L201" s="584">
        <v>0</v>
      </c>
      <c r="M201" s="584">
        <v>0</v>
      </c>
      <c r="N201" s="584">
        <v>0</v>
      </c>
      <c r="O201" s="725">
        <v>0</v>
      </c>
      <c r="P201" s="725">
        <v>0</v>
      </c>
      <c r="Q201" s="725">
        <v>0</v>
      </c>
      <c r="R201" s="725">
        <v>0</v>
      </c>
      <c r="S201" s="725">
        <v>0</v>
      </c>
      <c r="T201" s="725">
        <v>0</v>
      </c>
      <c r="U201" s="725">
        <v>0</v>
      </c>
      <c r="V201" s="725">
        <v>0</v>
      </c>
    </row>
    <row r="202" spans="1:22" ht="14.4">
      <c r="A202" s="721" t="s">
        <v>1041</v>
      </c>
      <c r="B202" s="587" t="s">
        <v>887</v>
      </c>
      <c r="C202" s="584">
        <v>0</v>
      </c>
      <c r="D202" s="584">
        <v>0</v>
      </c>
      <c r="E202" s="584">
        <v>0</v>
      </c>
      <c r="F202" s="584">
        <v>0</v>
      </c>
      <c r="G202" s="584">
        <v>0</v>
      </c>
      <c r="H202" s="584">
        <v>0</v>
      </c>
      <c r="I202" s="584">
        <v>0</v>
      </c>
      <c r="J202" s="584">
        <v>0</v>
      </c>
      <c r="K202" s="584">
        <v>0</v>
      </c>
      <c r="L202" s="584">
        <v>0</v>
      </c>
      <c r="M202" s="584">
        <v>0</v>
      </c>
      <c r="N202" s="584">
        <v>0</v>
      </c>
      <c r="O202" s="725">
        <v>0</v>
      </c>
      <c r="P202" s="725">
        <v>0</v>
      </c>
      <c r="Q202" s="725">
        <v>0</v>
      </c>
      <c r="R202" s="725">
        <v>0</v>
      </c>
      <c r="S202" s="725">
        <v>0</v>
      </c>
      <c r="T202" s="725">
        <v>0</v>
      </c>
      <c r="U202" s="725">
        <v>0</v>
      </c>
      <c r="V202" s="725">
        <v>0</v>
      </c>
    </row>
    <row r="203" spans="1:22" ht="14.4">
      <c r="A203" s="721" t="s">
        <v>1311</v>
      </c>
      <c r="B203" s="602" t="s">
        <v>1288</v>
      </c>
      <c r="C203" s="584">
        <v>0</v>
      </c>
      <c r="D203" s="584">
        <v>0</v>
      </c>
      <c r="E203" s="584">
        <v>0</v>
      </c>
      <c r="F203" s="584">
        <v>0</v>
      </c>
      <c r="G203" s="584">
        <v>0</v>
      </c>
      <c r="H203" s="584">
        <v>0</v>
      </c>
      <c r="I203" s="584">
        <v>0</v>
      </c>
      <c r="J203" s="584">
        <v>0</v>
      </c>
      <c r="K203" s="584">
        <v>0</v>
      </c>
      <c r="L203" s="584">
        <v>0</v>
      </c>
      <c r="M203" s="584">
        <v>0</v>
      </c>
      <c r="N203" s="584">
        <v>0</v>
      </c>
      <c r="O203" s="725">
        <v>0</v>
      </c>
      <c r="P203" s="725">
        <v>0</v>
      </c>
      <c r="Q203" s="725">
        <v>0</v>
      </c>
      <c r="R203" s="725">
        <v>0</v>
      </c>
      <c r="S203" s="725">
        <v>0</v>
      </c>
      <c r="T203" s="725">
        <v>0</v>
      </c>
      <c r="U203" s="725">
        <v>0</v>
      </c>
      <c r="V203" s="725">
        <v>0</v>
      </c>
    </row>
    <row r="204" spans="1:22" ht="14.4">
      <c r="A204" s="721" t="s">
        <v>1311</v>
      </c>
      <c r="B204" s="602" t="s">
        <v>1289</v>
      </c>
      <c r="C204" s="584">
        <v>62453.95999999989</v>
      </c>
      <c r="D204" s="584">
        <v>0</v>
      </c>
      <c r="E204" s="584">
        <v>0</v>
      </c>
      <c r="F204" s="584">
        <v>62453.95999999989</v>
      </c>
      <c r="G204" s="584">
        <v>0</v>
      </c>
      <c r="H204" s="584">
        <v>0</v>
      </c>
      <c r="I204" s="584">
        <v>0</v>
      </c>
      <c r="J204" s="584">
        <v>0</v>
      </c>
      <c r="K204" s="584">
        <v>0</v>
      </c>
      <c r="L204" s="584">
        <v>0</v>
      </c>
      <c r="M204" s="584">
        <v>0</v>
      </c>
      <c r="N204" s="584">
        <v>0</v>
      </c>
      <c r="O204" s="725">
        <v>0</v>
      </c>
      <c r="P204" s="725">
        <v>0</v>
      </c>
      <c r="Q204" s="725">
        <v>0</v>
      </c>
      <c r="R204" s="725">
        <v>0</v>
      </c>
      <c r="S204" s="725">
        <v>0</v>
      </c>
      <c r="T204" s="725">
        <v>0</v>
      </c>
      <c r="U204" s="725">
        <v>0</v>
      </c>
      <c r="V204" s="725">
        <v>0</v>
      </c>
    </row>
    <row r="205" spans="1:22" ht="14.4">
      <c r="A205" s="721" t="s">
        <v>1311</v>
      </c>
      <c r="B205" s="602" t="s">
        <v>1290</v>
      </c>
      <c r="C205" s="584">
        <v>0</v>
      </c>
      <c r="D205" s="584">
        <v>0</v>
      </c>
      <c r="E205" s="584">
        <v>0</v>
      </c>
      <c r="F205" s="584">
        <v>0</v>
      </c>
      <c r="G205" s="584">
        <v>0</v>
      </c>
      <c r="H205" s="584">
        <v>0</v>
      </c>
      <c r="I205" s="584">
        <v>0</v>
      </c>
      <c r="J205" s="584">
        <v>0</v>
      </c>
      <c r="K205" s="584">
        <v>0</v>
      </c>
      <c r="L205" s="584">
        <v>0</v>
      </c>
      <c r="M205" s="584">
        <v>0</v>
      </c>
      <c r="N205" s="584">
        <v>0</v>
      </c>
      <c r="O205" s="725">
        <v>0</v>
      </c>
      <c r="P205" s="725">
        <v>0</v>
      </c>
      <c r="Q205" s="725">
        <v>0</v>
      </c>
      <c r="R205" s="725">
        <v>0</v>
      </c>
      <c r="S205" s="725">
        <v>0</v>
      </c>
      <c r="T205" s="725">
        <v>0</v>
      </c>
      <c r="U205" s="725">
        <v>0</v>
      </c>
      <c r="V205" s="725">
        <v>0</v>
      </c>
    </row>
    <row r="206" spans="1:22" ht="14.4">
      <c r="A206" s="721" t="s">
        <v>1042</v>
      </c>
      <c r="B206" s="587" t="s">
        <v>1197</v>
      </c>
      <c r="C206" s="584">
        <v>0</v>
      </c>
      <c r="D206" s="584">
        <v>0</v>
      </c>
      <c r="E206" s="584">
        <v>0</v>
      </c>
      <c r="F206" s="584">
        <v>0</v>
      </c>
      <c r="G206" s="584">
        <v>0</v>
      </c>
      <c r="H206" s="584">
        <v>0</v>
      </c>
      <c r="I206" s="584">
        <v>0</v>
      </c>
      <c r="J206" s="584">
        <v>0</v>
      </c>
      <c r="K206" s="584">
        <v>0</v>
      </c>
      <c r="L206" s="584">
        <v>0</v>
      </c>
      <c r="M206" s="584">
        <v>0</v>
      </c>
      <c r="N206" s="584">
        <v>0</v>
      </c>
      <c r="O206" s="725">
        <v>0</v>
      </c>
      <c r="P206" s="725">
        <v>0</v>
      </c>
      <c r="Q206" s="725">
        <v>0</v>
      </c>
      <c r="R206" s="725">
        <v>0</v>
      </c>
      <c r="S206" s="725">
        <v>0</v>
      </c>
      <c r="T206" s="725">
        <v>0</v>
      </c>
      <c r="U206" s="725">
        <v>0</v>
      </c>
      <c r="V206" s="725">
        <v>0</v>
      </c>
    </row>
    <row r="207" spans="1:22" ht="14.4">
      <c r="A207" s="721" t="s">
        <v>1042</v>
      </c>
      <c r="B207" s="587" t="s">
        <v>888</v>
      </c>
      <c r="C207" s="584">
        <v>631205.97999999986</v>
      </c>
      <c r="D207" s="584">
        <v>0</v>
      </c>
      <c r="E207" s="584">
        <v>0</v>
      </c>
      <c r="F207" s="584">
        <v>631205.97999999986</v>
      </c>
      <c r="G207" s="584">
        <v>0</v>
      </c>
      <c r="H207" s="584">
        <v>0</v>
      </c>
      <c r="I207" s="584">
        <v>0</v>
      </c>
      <c r="J207" s="584">
        <v>0</v>
      </c>
      <c r="K207" s="584">
        <v>0</v>
      </c>
      <c r="L207" s="584">
        <v>0</v>
      </c>
      <c r="M207" s="584">
        <v>0</v>
      </c>
      <c r="N207" s="584">
        <v>0</v>
      </c>
      <c r="O207" s="725">
        <v>0</v>
      </c>
      <c r="P207" s="725">
        <v>0</v>
      </c>
      <c r="Q207" s="725">
        <v>0</v>
      </c>
      <c r="R207" s="725">
        <v>0</v>
      </c>
      <c r="S207" s="725">
        <v>0</v>
      </c>
      <c r="T207" s="725">
        <v>0</v>
      </c>
      <c r="U207" s="725">
        <v>0</v>
      </c>
      <c r="V207" s="725">
        <v>0</v>
      </c>
    </row>
    <row r="208" spans="1:22" ht="14.4">
      <c r="A208" s="721" t="s">
        <v>1042</v>
      </c>
      <c r="B208" s="587" t="s">
        <v>1198</v>
      </c>
      <c r="C208" s="584">
        <v>0</v>
      </c>
      <c r="D208" s="584">
        <v>0</v>
      </c>
      <c r="E208" s="584">
        <v>0</v>
      </c>
      <c r="F208" s="584">
        <v>0</v>
      </c>
      <c r="G208" s="584">
        <v>0</v>
      </c>
      <c r="H208" s="584">
        <v>0</v>
      </c>
      <c r="I208" s="584">
        <v>0</v>
      </c>
      <c r="J208" s="584">
        <v>0</v>
      </c>
      <c r="K208" s="584">
        <v>0</v>
      </c>
      <c r="L208" s="584">
        <v>0</v>
      </c>
      <c r="M208" s="584">
        <v>0</v>
      </c>
      <c r="N208" s="584">
        <v>0</v>
      </c>
      <c r="O208" s="725">
        <v>0</v>
      </c>
      <c r="P208" s="725">
        <v>0</v>
      </c>
      <c r="Q208" s="725">
        <v>0</v>
      </c>
      <c r="R208" s="725">
        <v>0</v>
      </c>
      <c r="S208" s="725">
        <v>0</v>
      </c>
      <c r="T208" s="725">
        <v>0</v>
      </c>
      <c r="U208" s="725">
        <v>0</v>
      </c>
      <c r="V208" s="725">
        <v>0</v>
      </c>
    </row>
    <row r="209" spans="1:22" ht="14.4">
      <c r="A209" s="721" t="s">
        <v>1042</v>
      </c>
      <c r="B209" s="587" t="s">
        <v>1199</v>
      </c>
      <c r="C209" s="584">
        <v>0</v>
      </c>
      <c r="D209" s="584">
        <v>0</v>
      </c>
      <c r="E209" s="584">
        <v>0</v>
      </c>
      <c r="F209" s="584">
        <v>0</v>
      </c>
      <c r="G209" s="584">
        <v>0</v>
      </c>
      <c r="H209" s="584">
        <v>0</v>
      </c>
      <c r="I209" s="584">
        <v>0</v>
      </c>
      <c r="J209" s="584">
        <v>0</v>
      </c>
      <c r="K209" s="584">
        <v>0</v>
      </c>
      <c r="L209" s="584">
        <v>0</v>
      </c>
      <c r="M209" s="584">
        <v>0</v>
      </c>
      <c r="N209" s="584">
        <v>0</v>
      </c>
      <c r="O209" s="725">
        <v>0</v>
      </c>
      <c r="P209" s="725">
        <v>0</v>
      </c>
      <c r="Q209" s="725">
        <v>0</v>
      </c>
      <c r="R209" s="725">
        <v>0</v>
      </c>
      <c r="S209" s="725">
        <v>0</v>
      </c>
      <c r="T209" s="725">
        <v>0</v>
      </c>
      <c r="U209" s="725">
        <v>0</v>
      </c>
      <c r="V209" s="725">
        <v>0</v>
      </c>
    </row>
    <row r="210" spans="1:22" ht="14.4">
      <c r="A210" s="721" t="s">
        <v>1043</v>
      </c>
      <c r="B210" s="587" t="s">
        <v>1200</v>
      </c>
      <c r="C210" s="584">
        <v>0</v>
      </c>
      <c r="D210" s="584">
        <v>0</v>
      </c>
      <c r="E210" s="584">
        <v>0</v>
      </c>
      <c r="F210" s="584">
        <v>0</v>
      </c>
      <c r="G210" s="584">
        <v>0</v>
      </c>
      <c r="H210" s="584">
        <v>0</v>
      </c>
      <c r="I210" s="584">
        <v>0</v>
      </c>
      <c r="J210" s="584">
        <v>0</v>
      </c>
      <c r="K210" s="584">
        <v>0</v>
      </c>
      <c r="L210" s="584">
        <v>0</v>
      </c>
      <c r="M210" s="584">
        <v>0</v>
      </c>
      <c r="N210" s="584">
        <v>0</v>
      </c>
      <c r="O210" s="725">
        <v>0</v>
      </c>
      <c r="P210" s="725">
        <v>0</v>
      </c>
      <c r="Q210" s="725">
        <v>0</v>
      </c>
      <c r="R210" s="725">
        <v>0</v>
      </c>
      <c r="S210" s="725">
        <v>0</v>
      </c>
      <c r="T210" s="725">
        <v>0</v>
      </c>
      <c r="U210" s="725">
        <v>0</v>
      </c>
      <c r="V210" s="725">
        <v>0</v>
      </c>
    </row>
    <row r="211" spans="1:22" ht="14.4">
      <c r="A211" s="721" t="s">
        <v>1043</v>
      </c>
      <c r="B211" s="587" t="s">
        <v>889</v>
      </c>
      <c r="C211" s="584">
        <v>-283052.63999999996</v>
      </c>
      <c r="D211" s="584">
        <v>0</v>
      </c>
      <c r="E211" s="584">
        <v>0</v>
      </c>
      <c r="F211" s="584">
        <v>-283052.63999999996</v>
      </c>
      <c r="G211" s="584">
        <v>0</v>
      </c>
      <c r="H211" s="584">
        <v>0</v>
      </c>
      <c r="I211" s="584">
        <v>0</v>
      </c>
      <c r="J211" s="584">
        <v>0</v>
      </c>
      <c r="K211" s="584">
        <v>0</v>
      </c>
      <c r="L211" s="584">
        <v>0</v>
      </c>
      <c r="M211" s="584">
        <v>0</v>
      </c>
      <c r="N211" s="584">
        <v>0</v>
      </c>
      <c r="O211" s="725">
        <v>0</v>
      </c>
      <c r="P211" s="725">
        <v>0</v>
      </c>
      <c r="Q211" s="725">
        <v>0</v>
      </c>
      <c r="R211" s="725">
        <v>0</v>
      </c>
      <c r="S211" s="725">
        <v>0</v>
      </c>
      <c r="T211" s="725">
        <v>0</v>
      </c>
      <c r="U211" s="725">
        <v>0</v>
      </c>
      <c r="V211" s="725">
        <v>0</v>
      </c>
    </row>
    <row r="212" spans="1:22" ht="14.4">
      <c r="A212" s="721" t="s">
        <v>1043</v>
      </c>
      <c r="B212" s="587" t="s">
        <v>1201</v>
      </c>
      <c r="C212" s="584">
        <v>0</v>
      </c>
      <c r="D212" s="584">
        <v>0</v>
      </c>
      <c r="E212" s="584">
        <v>0</v>
      </c>
      <c r="F212" s="584">
        <v>0</v>
      </c>
      <c r="G212" s="584">
        <v>0</v>
      </c>
      <c r="H212" s="584">
        <v>0</v>
      </c>
      <c r="I212" s="584">
        <v>0</v>
      </c>
      <c r="J212" s="584">
        <v>0</v>
      </c>
      <c r="K212" s="584">
        <v>0</v>
      </c>
      <c r="L212" s="584">
        <v>0</v>
      </c>
      <c r="M212" s="584">
        <v>0</v>
      </c>
      <c r="N212" s="584">
        <v>0</v>
      </c>
      <c r="O212" s="725">
        <v>0</v>
      </c>
      <c r="P212" s="725">
        <v>0</v>
      </c>
      <c r="Q212" s="725">
        <v>0</v>
      </c>
      <c r="R212" s="725">
        <v>0</v>
      </c>
      <c r="S212" s="725">
        <v>0</v>
      </c>
      <c r="T212" s="725">
        <v>0</v>
      </c>
      <c r="U212" s="725">
        <v>0</v>
      </c>
      <c r="V212" s="725">
        <v>0</v>
      </c>
    </row>
    <row r="213" spans="1:22" ht="14.4">
      <c r="A213" s="721" t="s">
        <v>1043</v>
      </c>
      <c r="B213" s="587" t="s">
        <v>1202</v>
      </c>
      <c r="C213" s="584">
        <v>0</v>
      </c>
      <c r="D213" s="584">
        <v>0</v>
      </c>
      <c r="E213" s="584">
        <v>0</v>
      </c>
      <c r="F213" s="584">
        <v>0</v>
      </c>
      <c r="G213" s="584">
        <v>0</v>
      </c>
      <c r="H213" s="584">
        <v>0</v>
      </c>
      <c r="I213" s="584">
        <v>0</v>
      </c>
      <c r="J213" s="584">
        <v>0</v>
      </c>
      <c r="K213" s="584">
        <v>0</v>
      </c>
      <c r="L213" s="584">
        <v>0</v>
      </c>
      <c r="M213" s="584">
        <v>0</v>
      </c>
      <c r="N213" s="584">
        <v>0</v>
      </c>
      <c r="O213" s="725">
        <v>0</v>
      </c>
      <c r="P213" s="725">
        <v>0</v>
      </c>
      <c r="Q213" s="725">
        <v>0</v>
      </c>
      <c r="R213" s="725">
        <v>0</v>
      </c>
      <c r="S213" s="725">
        <v>0</v>
      </c>
      <c r="T213" s="725">
        <v>0</v>
      </c>
      <c r="U213" s="725">
        <v>0</v>
      </c>
      <c r="V213" s="725">
        <v>0</v>
      </c>
    </row>
    <row r="214" spans="1:22" ht="14.4">
      <c r="A214" s="721" t="s">
        <v>1044</v>
      </c>
      <c r="B214" s="587" t="s">
        <v>1203</v>
      </c>
      <c r="C214" s="584">
        <v>0</v>
      </c>
      <c r="D214" s="584">
        <v>0</v>
      </c>
      <c r="E214" s="584">
        <v>0</v>
      </c>
      <c r="F214" s="584">
        <v>0</v>
      </c>
      <c r="G214" s="584">
        <v>0</v>
      </c>
      <c r="H214" s="584">
        <v>0</v>
      </c>
      <c r="I214" s="584">
        <v>0</v>
      </c>
      <c r="J214" s="584">
        <v>0</v>
      </c>
      <c r="K214" s="584">
        <v>0</v>
      </c>
      <c r="L214" s="584">
        <v>0</v>
      </c>
      <c r="M214" s="584">
        <v>0</v>
      </c>
      <c r="N214" s="584">
        <v>0</v>
      </c>
      <c r="O214" s="725">
        <v>0</v>
      </c>
      <c r="P214" s="725">
        <v>0</v>
      </c>
      <c r="Q214" s="725">
        <v>0</v>
      </c>
      <c r="R214" s="725">
        <v>0</v>
      </c>
      <c r="S214" s="725">
        <v>0</v>
      </c>
      <c r="T214" s="725">
        <v>0</v>
      </c>
      <c r="U214" s="725">
        <v>0</v>
      </c>
      <c r="V214" s="725">
        <v>0</v>
      </c>
    </row>
    <row r="215" spans="1:22" ht="14.4">
      <c r="A215" s="721" t="s">
        <v>1044</v>
      </c>
      <c r="B215" s="587" t="s">
        <v>890</v>
      </c>
      <c r="C215" s="584">
        <v>-285699.38000000012</v>
      </c>
      <c r="D215" s="584">
        <v>0</v>
      </c>
      <c r="E215" s="584">
        <v>0</v>
      </c>
      <c r="F215" s="584">
        <v>-285699.38000000012</v>
      </c>
      <c r="G215" s="584">
        <v>0</v>
      </c>
      <c r="H215" s="584">
        <v>0</v>
      </c>
      <c r="I215" s="584">
        <v>0</v>
      </c>
      <c r="J215" s="584">
        <v>0</v>
      </c>
      <c r="K215" s="584">
        <v>0</v>
      </c>
      <c r="L215" s="584">
        <v>0</v>
      </c>
      <c r="M215" s="584">
        <v>0</v>
      </c>
      <c r="N215" s="584">
        <v>0</v>
      </c>
      <c r="O215" s="725">
        <v>0</v>
      </c>
      <c r="P215" s="725">
        <v>0</v>
      </c>
      <c r="Q215" s="725">
        <v>0</v>
      </c>
      <c r="R215" s="725">
        <v>0</v>
      </c>
      <c r="S215" s="725">
        <v>0</v>
      </c>
      <c r="T215" s="725">
        <v>0</v>
      </c>
      <c r="U215" s="725">
        <v>0</v>
      </c>
      <c r="V215" s="725">
        <v>0</v>
      </c>
    </row>
    <row r="216" spans="1:22" ht="14.4">
      <c r="A216" s="721" t="s">
        <v>1044</v>
      </c>
      <c r="B216" s="587" t="s">
        <v>1204</v>
      </c>
      <c r="C216" s="584">
        <v>0</v>
      </c>
      <c r="D216" s="584">
        <v>0</v>
      </c>
      <c r="E216" s="584">
        <v>0</v>
      </c>
      <c r="F216" s="584">
        <v>0</v>
      </c>
      <c r="G216" s="584">
        <v>0</v>
      </c>
      <c r="H216" s="584">
        <v>0</v>
      </c>
      <c r="I216" s="584">
        <v>0</v>
      </c>
      <c r="J216" s="584">
        <v>0</v>
      </c>
      <c r="K216" s="584">
        <v>0</v>
      </c>
      <c r="L216" s="584">
        <v>0</v>
      </c>
      <c r="M216" s="584">
        <v>0</v>
      </c>
      <c r="N216" s="584">
        <v>0</v>
      </c>
      <c r="O216" s="725">
        <v>0</v>
      </c>
      <c r="P216" s="725">
        <v>0</v>
      </c>
      <c r="Q216" s="725">
        <v>0</v>
      </c>
      <c r="R216" s="725">
        <v>0</v>
      </c>
      <c r="S216" s="725">
        <v>0</v>
      </c>
      <c r="T216" s="725">
        <v>0</v>
      </c>
      <c r="U216" s="725">
        <v>0</v>
      </c>
      <c r="V216" s="725">
        <v>0</v>
      </c>
    </row>
    <row r="217" spans="1:22" ht="14.4">
      <c r="A217" s="721" t="s">
        <v>1044</v>
      </c>
      <c r="B217" s="587" t="s">
        <v>891</v>
      </c>
      <c r="C217" s="584">
        <v>-9190.58</v>
      </c>
      <c r="D217" s="584">
        <v>0</v>
      </c>
      <c r="E217" s="584">
        <v>0</v>
      </c>
      <c r="F217" s="584">
        <v>-9190.58</v>
      </c>
      <c r="G217" s="584">
        <v>0</v>
      </c>
      <c r="H217" s="584">
        <v>0</v>
      </c>
      <c r="I217" s="584">
        <v>0</v>
      </c>
      <c r="J217" s="584">
        <v>0</v>
      </c>
      <c r="K217" s="584">
        <v>0</v>
      </c>
      <c r="L217" s="584">
        <v>0</v>
      </c>
      <c r="M217" s="584">
        <v>0</v>
      </c>
      <c r="N217" s="584">
        <v>0</v>
      </c>
      <c r="O217" s="725">
        <v>0</v>
      </c>
      <c r="P217" s="725">
        <v>0</v>
      </c>
      <c r="Q217" s="725">
        <v>0</v>
      </c>
      <c r="R217" s="725">
        <v>0</v>
      </c>
      <c r="S217" s="725">
        <v>0</v>
      </c>
      <c r="T217" s="725">
        <v>0</v>
      </c>
      <c r="U217" s="725">
        <v>0</v>
      </c>
      <c r="V217" s="725">
        <v>0</v>
      </c>
    </row>
    <row r="218" spans="1:22" ht="14.4">
      <c r="A218" s="721" t="s">
        <v>1044</v>
      </c>
      <c r="B218" s="587" t="s">
        <v>1205</v>
      </c>
      <c r="C218" s="584">
        <v>0</v>
      </c>
      <c r="D218" s="584">
        <v>0</v>
      </c>
      <c r="E218" s="584">
        <v>0</v>
      </c>
      <c r="F218" s="584">
        <v>0</v>
      </c>
      <c r="G218" s="584">
        <v>0</v>
      </c>
      <c r="H218" s="584">
        <v>0</v>
      </c>
      <c r="I218" s="584">
        <v>0</v>
      </c>
      <c r="J218" s="584">
        <v>0</v>
      </c>
      <c r="K218" s="584">
        <v>0</v>
      </c>
      <c r="L218" s="584">
        <v>0</v>
      </c>
      <c r="M218" s="584">
        <v>0</v>
      </c>
      <c r="N218" s="584">
        <v>0</v>
      </c>
      <c r="O218" s="725">
        <v>0</v>
      </c>
      <c r="P218" s="725">
        <v>0</v>
      </c>
      <c r="Q218" s="725">
        <v>0</v>
      </c>
      <c r="R218" s="725">
        <v>0</v>
      </c>
      <c r="S218" s="725">
        <v>0</v>
      </c>
      <c r="T218" s="725">
        <v>0</v>
      </c>
      <c r="U218" s="725">
        <v>0</v>
      </c>
      <c r="V218" s="725">
        <v>0</v>
      </c>
    </row>
    <row r="219" spans="1:22" ht="14.4">
      <c r="A219" s="721" t="s">
        <v>1045</v>
      </c>
      <c r="B219" s="587" t="s">
        <v>892</v>
      </c>
      <c r="C219" s="584">
        <v>0</v>
      </c>
      <c r="D219" s="584">
        <v>0</v>
      </c>
      <c r="E219" s="584">
        <v>0</v>
      </c>
      <c r="F219" s="584">
        <v>0</v>
      </c>
      <c r="G219" s="584">
        <v>0</v>
      </c>
      <c r="H219" s="584">
        <v>0</v>
      </c>
      <c r="I219" s="584">
        <v>0</v>
      </c>
      <c r="J219" s="584">
        <v>0</v>
      </c>
      <c r="K219" s="584">
        <v>0</v>
      </c>
      <c r="L219" s="584">
        <v>0</v>
      </c>
      <c r="M219" s="584">
        <v>0</v>
      </c>
      <c r="N219" s="584">
        <v>0</v>
      </c>
      <c r="O219" s="725">
        <v>0</v>
      </c>
      <c r="P219" s="725">
        <v>0</v>
      </c>
      <c r="Q219" s="725">
        <v>0</v>
      </c>
      <c r="R219" s="725">
        <v>0</v>
      </c>
      <c r="S219" s="725">
        <v>0</v>
      </c>
      <c r="T219" s="725">
        <v>0</v>
      </c>
      <c r="U219" s="725">
        <v>0</v>
      </c>
      <c r="V219" s="725">
        <v>0</v>
      </c>
    </row>
    <row r="220" spans="1:22" ht="14.4">
      <c r="A220" s="721" t="s">
        <v>1045</v>
      </c>
      <c r="B220" s="587" t="s">
        <v>893</v>
      </c>
      <c r="C220" s="584">
        <v>-4615817.8000000091</v>
      </c>
      <c r="D220" s="584">
        <v>0</v>
      </c>
      <c r="E220" s="584">
        <v>0</v>
      </c>
      <c r="F220" s="584">
        <v>-4615817.8000000091</v>
      </c>
      <c r="G220" s="584">
        <v>0</v>
      </c>
      <c r="H220" s="584">
        <v>0</v>
      </c>
      <c r="I220" s="584">
        <v>0</v>
      </c>
      <c r="J220" s="584">
        <v>0</v>
      </c>
      <c r="K220" s="584">
        <v>0</v>
      </c>
      <c r="L220" s="584">
        <v>0</v>
      </c>
      <c r="M220" s="584">
        <v>0</v>
      </c>
      <c r="N220" s="584">
        <v>0</v>
      </c>
      <c r="O220" s="725">
        <v>0</v>
      </c>
      <c r="P220" s="725">
        <v>0</v>
      </c>
      <c r="Q220" s="725">
        <v>0</v>
      </c>
      <c r="R220" s="725">
        <v>0</v>
      </c>
      <c r="S220" s="725">
        <v>0</v>
      </c>
      <c r="T220" s="725">
        <v>0</v>
      </c>
      <c r="U220" s="725">
        <v>0</v>
      </c>
      <c r="V220" s="725">
        <v>0</v>
      </c>
    </row>
    <row r="221" spans="1:22" ht="14.4">
      <c r="A221" s="721" t="s">
        <v>1045</v>
      </c>
      <c r="B221" s="587" t="s">
        <v>894</v>
      </c>
      <c r="C221" s="584">
        <v>-241783.84000000078</v>
      </c>
      <c r="D221" s="584">
        <v>0</v>
      </c>
      <c r="E221" s="584">
        <v>0</v>
      </c>
      <c r="F221" s="584">
        <v>-241783.84000000078</v>
      </c>
      <c r="G221" s="584">
        <v>0</v>
      </c>
      <c r="H221" s="584">
        <v>0</v>
      </c>
      <c r="I221" s="584">
        <v>0</v>
      </c>
      <c r="J221" s="584">
        <v>0</v>
      </c>
      <c r="K221" s="584">
        <v>0</v>
      </c>
      <c r="L221" s="584">
        <v>0</v>
      </c>
      <c r="M221" s="584">
        <v>0</v>
      </c>
      <c r="N221" s="584">
        <v>0</v>
      </c>
      <c r="O221" s="725">
        <v>0</v>
      </c>
      <c r="P221" s="725">
        <v>0</v>
      </c>
      <c r="Q221" s="725">
        <v>0</v>
      </c>
      <c r="R221" s="725">
        <v>0</v>
      </c>
      <c r="S221" s="725">
        <v>0</v>
      </c>
      <c r="T221" s="725">
        <v>0</v>
      </c>
      <c r="U221" s="725">
        <v>0</v>
      </c>
      <c r="V221" s="725">
        <v>0</v>
      </c>
    </row>
    <row r="222" spans="1:22" ht="14.4">
      <c r="A222" s="721" t="s">
        <v>1045</v>
      </c>
      <c r="B222" s="587" t="s">
        <v>895</v>
      </c>
      <c r="C222" s="584">
        <v>0</v>
      </c>
      <c r="D222" s="584">
        <v>0</v>
      </c>
      <c r="E222" s="584">
        <v>0</v>
      </c>
      <c r="F222" s="584">
        <v>0</v>
      </c>
      <c r="G222" s="584">
        <v>0</v>
      </c>
      <c r="H222" s="584">
        <v>0</v>
      </c>
      <c r="I222" s="584">
        <v>0</v>
      </c>
      <c r="J222" s="584">
        <v>0</v>
      </c>
      <c r="K222" s="584">
        <v>0</v>
      </c>
      <c r="L222" s="584">
        <v>0</v>
      </c>
      <c r="M222" s="584">
        <v>0</v>
      </c>
      <c r="N222" s="584">
        <v>0</v>
      </c>
      <c r="O222" s="725">
        <v>0</v>
      </c>
      <c r="P222" s="725">
        <v>0</v>
      </c>
      <c r="Q222" s="725">
        <v>0</v>
      </c>
      <c r="R222" s="725">
        <v>0</v>
      </c>
      <c r="S222" s="725">
        <v>0</v>
      </c>
      <c r="T222" s="725">
        <v>0</v>
      </c>
      <c r="U222" s="725">
        <v>0</v>
      </c>
      <c r="V222" s="725">
        <v>0</v>
      </c>
    </row>
    <row r="223" spans="1:22" ht="14.4">
      <c r="A223" s="721" t="s">
        <v>1045</v>
      </c>
      <c r="B223" s="587" t="s">
        <v>1206</v>
      </c>
      <c r="C223" s="584">
        <v>76879.429999999993</v>
      </c>
      <c r="D223" s="584">
        <v>0</v>
      </c>
      <c r="E223" s="584">
        <v>0</v>
      </c>
      <c r="F223" s="584">
        <v>76879.429999999993</v>
      </c>
      <c r="G223" s="584">
        <v>0</v>
      </c>
      <c r="H223" s="584">
        <v>0</v>
      </c>
      <c r="I223" s="584">
        <v>0</v>
      </c>
      <c r="J223" s="584">
        <v>0</v>
      </c>
      <c r="K223" s="584">
        <v>0</v>
      </c>
      <c r="L223" s="584">
        <v>0</v>
      </c>
      <c r="M223" s="584">
        <v>0</v>
      </c>
      <c r="N223" s="584">
        <v>0</v>
      </c>
      <c r="O223" s="725">
        <v>0</v>
      </c>
      <c r="P223" s="725">
        <v>0</v>
      </c>
      <c r="Q223" s="725">
        <v>0</v>
      </c>
      <c r="R223" s="725">
        <v>0</v>
      </c>
      <c r="S223" s="725">
        <v>0</v>
      </c>
      <c r="T223" s="725">
        <v>0</v>
      </c>
      <c r="U223" s="725">
        <v>0</v>
      </c>
      <c r="V223" s="725">
        <v>0</v>
      </c>
    </row>
    <row r="224" spans="1:22" ht="14.4">
      <c r="A224" s="721" t="s">
        <v>1045</v>
      </c>
      <c r="B224" s="587" t="s">
        <v>896</v>
      </c>
      <c r="C224" s="584">
        <v>32870.339999999997</v>
      </c>
      <c r="D224" s="584">
        <v>0</v>
      </c>
      <c r="E224" s="584">
        <v>0</v>
      </c>
      <c r="F224" s="584">
        <v>32870.339999999997</v>
      </c>
      <c r="G224" s="584">
        <v>0</v>
      </c>
      <c r="H224" s="584">
        <v>0</v>
      </c>
      <c r="I224" s="584">
        <v>0</v>
      </c>
      <c r="J224" s="584">
        <v>0</v>
      </c>
      <c r="K224" s="584">
        <v>0</v>
      </c>
      <c r="L224" s="584">
        <v>0</v>
      </c>
      <c r="M224" s="584">
        <v>0</v>
      </c>
      <c r="N224" s="584">
        <v>0</v>
      </c>
      <c r="O224" s="725">
        <v>0</v>
      </c>
      <c r="P224" s="725">
        <v>0</v>
      </c>
      <c r="Q224" s="725">
        <v>0</v>
      </c>
      <c r="R224" s="725">
        <v>0</v>
      </c>
      <c r="S224" s="725">
        <v>0</v>
      </c>
      <c r="T224" s="725">
        <v>0</v>
      </c>
      <c r="U224" s="725">
        <v>0</v>
      </c>
      <c r="V224" s="725">
        <v>0</v>
      </c>
    </row>
    <row r="225" spans="1:22" ht="14.4">
      <c r="A225" s="721" t="s">
        <v>1045</v>
      </c>
      <c r="B225" s="587" t="s">
        <v>1207</v>
      </c>
      <c r="C225" s="584">
        <v>-585</v>
      </c>
      <c r="D225" s="584">
        <v>0</v>
      </c>
      <c r="E225" s="584">
        <v>0</v>
      </c>
      <c r="F225" s="584">
        <v>-585</v>
      </c>
      <c r="G225" s="584">
        <v>0</v>
      </c>
      <c r="H225" s="584">
        <v>0</v>
      </c>
      <c r="I225" s="584">
        <v>0</v>
      </c>
      <c r="J225" s="584">
        <v>0</v>
      </c>
      <c r="K225" s="584">
        <v>0</v>
      </c>
      <c r="L225" s="584">
        <v>0</v>
      </c>
      <c r="M225" s="584">
        <v>0</v>
      </c>
      <c r="N225" s="584">
        <v>0</v>
      </c>
      <c r="O225" s="725">
        <v>0</v>
      </c>
      <c r="P225" s="725">
        <v>0</v>
      </c>
      <c r="Q225" s="725">
        <v>0</v>
      </c>
      <c r="R225" s="725">
        <v>0</v>
      </c>
      <c r="S225" s="725">
        <v>0</v>
      </c>
      <c r="T225" s="725">
        <v>0</v>
      </c>
      <c r="U225" s="725">
        <v>0</v>
      </c>
      <c r="V225" s="725">
        <v>0</v>
      </c>
    </row>
    <row r="226" spans="1:22" ht="14.4">
      <c r="A226" s="721" t="s">
        <v>1046</v>
      </c>
      <c r="B226" s="587" t="s">
        <v>897</v>
      </c>
      <c r="C226" s="584">
        <v>0</v>
      </c>
      <c r="D226" s="584">
        <v>0</v>
      </c>
      <c r="E226" s="584">
        <v>0</v>
      </c>
      <c r="F226" s="584">
        <v>0</v>
      </c>
      <c r="G226" s="584">
        <v>0</v>
      </c>
      <c r="H226" s="584">
        <v>0</v>
      </c>
      <c r="I226" s="584">
        <v>0</v>
      </c>
      <c r="J226" s="584">
        <v>0</v>
      </c>
      <c r="K226" s="584">
        <v>0</v>
      </c>
      <c r="L226" s="584">
        <v>0</v>
      </c>
      <c r="M226" s="584">
        <v>0</v>
      </c>
      <c r="N226" s="584">
        <v>0</v>
      </c>
      <c r="O226" s="725">
        <v>0</v>
      </c>
      <c r="P226" s="725">
        <v>0</v>
      </c>
      <c r="Q226" s="725">
        <v>0</v>
      </c>
      <c r="R226" s="725">
        <v>0</v>
      </c>
      <c r="S226" s="725">
        <v>0</v>
      </c>
      <c r="T226" s="725">
        <v>0</v>
      </c>
      <c r="U226" s="725">
        <v>0</v>
      </c>
      <c r="V226" s="725">
        <v>0</v>
      </c>
    </row>
    <row r="227" spans="1:22" ht="14.4">
      <c r="A227" s="721" t="s">
        <v>1046</v>
      </c>
      <c r="B227" s="587" t="s">
        <v>898</v>
      </c>
      <c r="C227" s="584">
        <v>80649809.890000001</v>
      </c>
      <c r="D227" s="584">
        <v>0</v>
      </c>
      <c r="E227" s="584">
        <v>0</v>
      </c>
      <c r="F227" s="584">
        <v>80649809.890000001</v>
      </c>
      <c r="G227" s="584">
        <v>112442.05</v>
      </c>
      <c r="H227" s="584">
        <v>0</v>
      </c>
      <c r="I227" s="584">
        <v>0</v>
      </c>
      <c r="J227" s="584">
        <v>112442.05</v>
      </c>
      <c r="K227" s="584">
        <v>21999276.120000001</v>
      </c>
      <c r="L227" s="584">
        <v>0</v>
      </c>
      <c r="M227" s="584">
        <v>0</v>
      </c>
      <c r="N227" s="584">
        <v>21999276.120000001</v>
      </c>
      <c r="O227" s="725">
        <v>0</v>
      </c>
      <c r="P227" s="725">
        <v>0</v>
      </c>
      <c r="Q227" s="725">
        <v>0</v>
      </c>
      <c r="R227" s="725">
        <v>0</v>
      </c>
      <c r="S227" s="725">
        <v>124449930.72</v>
      </c>
      <c r="T227" s="725">
        <v>0</v>
      </c>
      <c r="U227" s="725">
        <v>0</v>
      </c>
      <c r="V227" s="725">
        <v>124449930.72</v>
      </c>
    </row>
    <row r="228" spans="1:22" ht="14.4">
      <c r="A228" s="721" t="s">
        <v>1046</v>
      </c>
      <c r="B228" s="587" t="s">
        <v>899</v>
      </c>
      <c r="C228" s="584">
        <v>-74874612.36999999</v>
      </c>
      <c r="D228" s="584">
        <v>0</v>
      </c>
      <c r="E228" s="584">
        <v>0</v>
      </c>
      <c r="F228" s="584">
        <v>-74874612.36999999</v>
      </c>
      <c r="G228" s="584">
        <v>0</v>
      </c>
      <c r="H228" s="584">
        <v>0</v>
      </c>
      <c r="I228" s="584">
        <v>0</v>
      </c>
      <c r="J228" s="584">
        <v>0</v>
      </c>
      <c r="K228" s="584">
        <v>74959030.530000001</v>
      </c>
      <c r="L228" s="584">
        <v>0</v>
      </c>
      <c r="M228" s="584">
        <v>0</v>
      </c>
      <c r="N228" s="584">
        <v>74959030.530000001</v>
      </c>
      <c r="O228" s="725">
        <v>0</v>
      </c>
      <c r="P228" s="725">
        <v>0</v>
      </c>
      <c r="Q228" s="725">
        <v>0</v>
      </c>
      <c r="R228" s="725">
        <v>0</v>
      </c>
      <c r="S228" s="725">
        <v>0</v>
      </c>
      <c r="T228" s="725">
        <v>0</v>
      </c>
      <c r="U228" s="725">
        <v>0</v>
      </c>
      <c r="V228" s="725">
        <v>0</v>
      </c>
    </row>
    <row r="229" spans="1:22" ht="14.4">
      <c r="A229" s="721" t="s">
        <v>1046</v>
      </c>
      <c r="B229" s="587" t="s">
        <v>900</v>
      </c>
      <c r="C229" s="584">
        <v>0</v>
      </c>
      <c r="D229" s="584">
        <v>0</v>
      </c>
      <c r="E229" s="584">
        <v>0</v>
      </c>
      <c r="F229" s="584">
        <v>0</v>
      </c>
      <c r="G229" s="584">
        <v>0</v>
      </c>
      <c r="H229" s="584">
        <v>0</v>
      </c>
      <c r="I229" s="584">
        <v>0</v>
      </c>
      <c r="J229" s="584">
        <v>0</v>
      </c>
      <c r="K229" s="584">
        <v>0</v>
      </c>
      <c r="L229" s="584">
        <v>0</v>
      </c>
      <c r="M229" s="584">
        <v>0</v>
      </c>
      <c r="N229" s="584">
        <v>0</v>
      </c>
      <c r="O229" s="725">
        <v>0</v>
      </c>
      <c r="P229" s="725">
        <v>0</v>
      </c>
      <c r="Q229" s="725">
        <v>0</v>
      </c>
      <c r="R229" s="725">
        <v>0</v>
      </c>
      <c r="S229" s="725">
        <v>0</v>
      </c>
      <c r="T229" s="725">
        <v>0</v>
      </c>
      <c r="U229" s="725">
        <v>0</v>
      </c>
      <c r="V229" s="725">
        <v>0</v>
      </c>
    </row>
    <row r="230" spans="1:22" ht="14.4">
      <c r="A230" s="721" t="s">
        <v>1046</v>
      </c>
      <c r="B230" s="587" t="s">
        <v>901</v>
      </c>
      <c r="C230" s="584">
        <v>11770000.470000001</v>
      </c>
      <c r="D230" s="584">
        <v>0</v>
      </c>
      <c r="E230" s="584">
        <v>0</v>
      </c>
      <c r="F230" s="584">
        <v>11770000.470000001</v>
      </c>
      <c r="G230" s="584">
        <v>0</v>
      </c>
      <c r="H230" s="584">
        <v>0</v>
      </c>
      <c r="I230" s="584">
        <v>0</v>
      </c>
      <c r="J230" s="584">
        <v>0</v>
      </c>
      <c r="K230" s="584">
        <v>-11144207.4</v>
      </c>
      <c r="L230" s="584">
        <v>0</v>
      </c>
      <c r="M230" s="584">
        <v>0</v>
      </c>
      <c r="N230" s="584">
        <v>-11144207.4</v>
      </c>
      <c r="O230" s="725">
        <v>0</v>
      </c>
      <c r="P230" s="725">
        <v>0</v>
      </c>
      <c r="Q230" s="725">
        <v>0</v>
      </c>
      <c r="R230" s="725">
        <v>0</v>
      </c>
      <c r="S230" s="725">
        <v>0</v>
      </c>
      <c r="T230" s="725">
        <v>0</v>
      </c>
      <c r="U230" s="725">
        <v>0</v>
      </c>
      <c r="V230" s="725">
        <v>0</v>
      </c>
    </row>
    <row r="231" spans="1:22" ht="14.4">
      <c r="A231" s="721" t="s">
        <v>1046</v>
      </c>
      <c r="B231" s="587" t="s">
        <v>902</v>
      </c>
      <c r="C231" s="584">
        <v>0</v>
      </c>
      <c r="D231" s="584">
        <v>0</v>
      </c>
      <c r="E231" s="584">
        <v>0</v>
      </c>
      <c r="F231" s="584">
        <v>0</v>
      </c>
      <c r="G231" s="584">
        <v>0</v>
      </c>
      <c r="H231" s="584">
        <v>0</v>
      </c>
      <c r="I231" s="584">
        <v>0</v>
      </c>
      <c r="J231" s="584">
        <v>0</v>
      </c>
      <c r="K231" s="584">
        <v>0</v>
      </c>
      <c r="L231" s="584">
        <v>0</v>
      </c>
      <c r="M231" s="584">
        <v>0</v>
      </c>
      <c r="N231" s="584">
        <v>0</v>
      </c>
      <c r="O231" s="725">
        <v>0</v>
      </c>
      <c r="P231" s="725">
        <v>0</v>
      </c>
      <c r="Q231" s="725">
        <v>0</v>
      </c>
      <c r="R231" s="725">
        <v>0</v>
      </c>
      <c r="S231" s="725">
        <v>0</v>
      </c>
      <c r="T231" s="725">
        <v>0</v>
      </c>
      <c r="U231" s="725">
        <v>0</v>
      </c>
      <c r="V231" s="725">
        <v>0</v>
      </c>
    </row>
    <row r="232" spans="1:22" ht="14.4">
      <c r="A232" s="721" t="s">
        <v>1046</v>
      </c>
      <c r="B232" s="587" t="s">
        <v>903</v>
      </c>
      <c r="C232" s="584">
        <v>1782111.85</v>
      </c>
      <c r="D232" s="584">
        <v>0</v>
      </c>
      <c r="E232" s="584">
        <v>0</v>
      </c>
      <c r="F232" s="584">
        <v>1782111.85</v>
      </c>
      <c r="G232" s="584">
        <v>0</v>
      </c>
      <c r="H232" s="584">
        <v>0</v>
      </c>
      <c r="I232" s="584">
        <v>0</v>
      </c>
      <c r="J232" s="584">
        <v>0</v>
      </c>
      <c r="K232" s="584">
        <v>57993.82</v>
      </c>
      <c r="L232" s="584">
        <v>0</v>
      </c>
      <c r="M232" s="584">
        <v>0</v>
      </c>
      <c r="N232" s="584">
        <v>57993.82</v>
      </c>
      <c r="O232" s="725">
        <v>0</v>
      </c>
      <c r="P232" s="725">
        <v>0</v>
      </c>
      <c r="Q232" s="725">
        <v>0</v>
      </c>
      <c r="R232" s="725">
        <v>0</v>
      </c>
      <c r="S232" s="725">
        <v>8075.8499999999995</v>
      </c>
      <c r="T232" s="725">
        <v>0</v>
      </c>
      <c r="U232" s="725">
        <v>0</v>
      </c>
      <c r="V232" s="725">
        <v>8075.8499999999995</v>
      </c>
    </row>
    <row r="233" spans="1:22" ht="14.4">
      <c r="A233" s="721" t="s">
        <v>1046</v>
      </c>
      <c r="B233" s="587" t="s">
        <v>1208</v>
      </c>
      <c r="C233" s="584">
        <v>0</v>
      </c>
      <c r="D233" s="584">
        <v>0</v>
      </c>
      <c r="E233" s="584">
        <v>0</v>
      </c>
      <c r="F233" s="584">
        <v>0</v>
      </c>
      <c r="G233" s="584">
        <v>0</v>
      </c>
      <c r="H233" s="584">
        <v>0</v>
      </c>
      <c r="I233" s="584">
        <v>0</v>
      </c>
      <c r="J233" s="584">
        <v>0</v>
      </c>
      <c r="K233" s="584">
        <v>0</v>
      </c>
      <c r="L233" s="584">
        <v>0</v>
      </c>
      <c r="M233" s="584">
        <v>0</v>
      </c>
      <c r="N233" s="584">
        <v>0</v>
      </c>
      <c r="O233" s="725">
        <v>0</v>
      </c>
      <c r="P233" s="725">
        <v>0</v>
      </c>
      <c r="Q233" s="725">
        <v>0</v>
      </c>
      <c r="R233" s="725">
        <v>0</v>
      </c>
      <c r="S233" s="725">
        <v>0</v>
      </c>
      <c r="T233" s="725">
        <v>0</v>
      </c>
      <c r="U233" s="725">
        <v>0</v>
      </c>
      <c r="V233" s="725">
        <v>0</v>
      </c>
    </row>
    <row r="234" spans="1:22" ht="14.4">
      <c r="A234" s="721" t="s">
        <v>1046</v>
      </c>
      <c r="B234" s="587" t="s">
        <v>322</v>
      </c>
      <c r="C234" s="584">
        <v>330302.19</v>
      </c>
      <c r="D234" s="584">
        <v>0</v>
      </c>
      <c r="E234" s="584">
        <v>0</v>
      </c>
      <c r="F234" s="584">
        <v>330302.19</v>
      </c>
      <c r="G234" s="584">
        <v>0</v>
      </c>
      <c r="H234" s="584">
        <v>0</v>
      </c>
      <c r="I234" s="584">
        <v>0</v>
      </c>
      <c r="J234" s="584">
        <v>0</v>
      </c>
      <c r="K234" s="584">
        <v>552080.34</v>
      </c>
      <c r="L234" s="584">
        <v>0</v>
      </c>
      <c r="M234" s="584">
        <v>0</v>
      </c>
      <c r="N234" s="584">
        <v>552080.34</v>
      </c>
      <c r="O234" s="725">
        <v>0</v>
      </c>
      <c r="P234" s="725">
        <v>0</v>
      </c>
      <c r="Q234" s="725">
        <v>0</v>
      </c>
      <c r="R234" s="725">
        <v>0</v>
      </c>
      <c r="S234" s="725">
        <v>61013.440000000002</v>
      </c>
      <c r="T234" s="725">
        <v>0</v>
      </c>
      <c r="U234" s="725">
        <v>0</v>
      </c>
      <c r="V234" s="725">
        <v>61013.440000000002</v>
      </c>
    </row>
    <row r="235" spans="1:22" ht="14.4">
      <c r="A235" s="721" t="s">
        <v>1046</v>
      </c>
      <c r="B235" s="587" t="s">
        <v>983</v>
      </c>
      <c r="C235" s="584">
        <v>0</v>
      </c>
      <c r="D235" s="584">
        <v>0</v>
      </c>
      <c r="E235" s="584">
        <v>0</v>
      </c>
      <c r="F235" s="584">
        <v>0</v>
      </c>
      <c r="G235" s="584">
        <v>0</v>
      </c>
      <c r="H235" s="584">
        <v>0</v>
      </c>
      <c r="I235" s="584">
        <v>0</v>
      </c>
      <c r="J235" s="584">
        <v>0</v>
      </c>
      <c r="K235" s="584">
        <v>0</v>
      </c>
      <c r="L235" s="584">
        <v>0</v>
      </c>
      <c r="M235" s="584">
        <v>0</v>
      </c>
      <c r="N235" s="584">
        <v>0</v>
      </c>
      <c r="O235" s="725">
        <v>0</v>
      </c>
      <c r="P235" s="725">
        <v>0</v>
      </c>
      <c r="Q235" s="725">
        <v>0</v>
      </c>
      <c r="R235" s="725">
        <v>0</v>
      </c>
      <c r="S235" s="725">
        <v>0</v>
      </c>
      <c r="T235" s="725">
        <v>0</v>
      </c>
      <c r="U235" s="725">
        <v>0</v>
      </c>
      <c r="V235" s="725">
        <v>0</v>
      </c>
    </row>
    <row r="236" spans="1:22" ht="14.4">
      <c r="A236" s="721" t="s">
        <v>1046</v>
      </c>
      <c r="B236" s="587" t="s">
        <v>1209</v>
      </c>
      <c r="C236" s="584">
        <v>0</v>
      </c>
      <c r="D236" s="584">
        <v>0</v>
      </c>
      <c r="E236" s="584">
        <v>0</v>
      </c>
      <c r="F236" s="584">
        <v>0</v>
      </c>
      <c r="G236" s="584">
        <v>0</v>
      </c>
      <c r="H236" s="584">
        <v>0</v>
      </c>
      <c r="I236" s="584">
        <v>0</v>
      </c>
      <c r="J236" s="584">
        <v>0</v>
      </c>
      <c r="K236" s="584">
        <v>0</v>
      </c>
      <c r="L236" s="584">
        <v>0</v>
      </c>
      <c r="M236" s="584">
        <v>0</v>
      </c>
      <c r="N236" s="584">
        <v>0</v>
      </c>
      <c r="O236" s="725">
        <v>0</v>
      </c>
      <c r="P236" s="725">
        <v>0</v>
      </c>
      <c r="Q236" s="725">
        <v>0</v>
      </c>
      <c r="R236" s="725">
        <v>0</v>
      </c>
      <c r="S236" s="725">
        <v>0</v>
      </c>
      <c r="T236" s="725">
        <v>0</v>
      </c>
      <c r="U236" s="725">
        <v>0</v>
      </c>
      <c r="V236" s="725">
        <v>0</v>
      </c>
    </row>
    <row r="237" spans="1:22" ht="14.4">
      <c r="A237" s="721" t="s">
        <v>1047</v>
      </c>
      <c r="B237" s="587" t="s">
        <v>1128</v>
      </c>
      <c r="C237" s="584">
        <v>0</v>
      </c>
      <c r="D237" s="584">
        <v>0</v>
      </c>
      <c r="E237" s="584">
        <v>0</v>
      </c>
      <c r="F237" s="584">
        <v>0</v>
      </c>
      <c r="G237" s="584">
        <v>0</v>
      </c>
      <c r="H237" s="584">
        <v>0</v>
      </c>
      <c r="I237" s="584">
        <v>0</v>
      </c>
      <c r="J237" s="584">
        <v>0</v>
      </c>
      <c r="K237" s="584">
        <v>0</v>
      </c>
      <c r="L237" s="584">
        <v>0</v>
      </c>
      <c r="M237" s="584">
        <v>0</v>
      </c>
      <c r="N237" s="584">
        <v>0</v>
      </c>
      <c r="O237" s="725">
        <v>0</v>
      </c>
      <c r="P237" s="725">
        <v>0</v>
      </c>
      <c r="Q237" s="725">
        <v>0</v>
      </c>
      <c r="R237" s="725">
        <v>0</v>
      </c>
      <c r="S237" s="725">
        <v>0</v>
      </c>
      <c r="T237" s="725">
        <v>0</v>
      </c>
      <c r="U237" s="725">
        <v>0</v>
      </c>
      <c r="V237" s="725">
        <v>0</v>
      </c>
    </row>
    <row r="238" spans="1:22" ht="14.4">
      <c r="A238" s="721" t="s">
        <v>1047</v>
      </c>
      <c r="B238" s="587" t="s">
        <v>904</v>
      </c>
      <c r="C238" s="584">
        <v>-4.7293724492192268E-11</v>
      </c>
      <c r="D238" s="584">
        <v>0</v>
      </c>
      <c r="E238" s="584">
        <v>0</v>
      </c>
      <c r="F238" s="584">
        <v>-4.7293724492192268E-11</v>
      </c>
      <c r="G238" s="584">
        <v>0</v>
      </c>
      <c r="H238" s="584">
        <v>0</v>
      </c>
      <c r="I238" s="584">
        <v>0</v>
      </c>
      <c r="J238" s="584">
        <v>0</v>
      </c>
      <c r="K238" s="584">
        <v>41935.539999992943</v>
      </c>
      <c r="L238" s="584">
        <v>0</v>
      </c>
      <c r="M238" s="584">
        <v>0</v>
      </c>
      <c r="N238" s="584">
        <v>41935.539999992943</v>
      </c>
      <c r="O238" s="725">
        <v>0</v>
      </c>
      <c r="P238" s="725">
        <v>0</v>
      </c>
      <c r="Q238" s="725">
        <v>0</v>
      </c>
      <c r="R238" s="725">
        <v>0</v>
      </c>
      <c r="S238" s="725">
        <v>0</v>
      </c>
      <c r="T238" s="725">
        <v>0</v>
      </c>
      <c r="U238" s="725">
        <v>0</v>
      </c>
      <c r="V238" s="725">
        <v>0</v>
      </c>
    </row>
    <row r="239" spans="1:22" ht="14.4">
      <c r="A239" s="721" t="s">
        <v>1047</v>
      </c>
      <c r="B239" s="587" t="s">
        <v>905</v>
      </c>
      <c r="C239" s="584">
        <v>0</v>
      </c>
      <c r="D239" s="584">
        <v>0</v>
      </c>
      <c r="E239" s="584">
        <v>0</v>
      </c>
      <c r="F239" s="584">
        <v>0</v>
      </c>
      <c r="G239" s="584">
        <v>0</v>
      </c>
      <c r="H239" s="584">
        <v>0</v>
      </c>
      <c r="I239" s="584">
        <v>0</v>
      </c>
      <c r="J239" s="584">
        <v>0</v>
      </c>
      <c r="K239" s="584">
        <v>0</v>
      </c>
      <c r="L239" s="584">
        <v>0</v>
      </c>
      <c r="M239" s="584">
        <v>0</v>
      </c>
      <c r="N239" s="584">
        <v>0</v>
      </c>
      <c r="O239" s="725">
        <v>0</v>
      </c>
      <c r="P239" s="725">
        <v>0</v>
      </c>
      <c r="Q239" s="725">
        <v>0</v>
      </c>
      <c r="R239" s="725">
        <v>0</v>
      </c>
      <c r="S239" s="725">
        <v>0</v>
      </c>
      <c r="T239" s="725">
        <v>0</v>
      </c>
      <c r="U239" s="725">
        <v>0</v>
      </c>
      <c r="V239" s="725">
        <v>0</v>
      </c>
    </row>
    <row r="240" spans="1:22" ht="14.4">
      <c r="A240" s="721" t="s">
        <v>1047</v>
      </c>
      <c r="B240" s="587" t="s">
        <v>906</v>
      </c>
      <c r="C240" s="584">
        <v>0</v>
      </c>
      <c r="D240" s="584">
        <v>0</v>
      </c>
      <c r="E240" s="584">
        <v>0</v>
      </c>
      <c r="F240" s="584">
        <v>0</v>
      </c>
      <c r="G240" s="584">
        <v>0</v>
      </c>
      <c r="H240" s="584">
        <v>0</v>
      </c>
      <c r="I240" s="584">
        <v>0</v>
      </c>
      <c r="J240" s="584">
        <v>0</v>
      </c>
      <c r="K240" s="584">
        <v>0</v>
      </c>
      <c r="L240" s="584">
        <v>0</v>
      </c>
      <c r="M240" s="584">
        <v>0</v>
      </c>
      <c r="N240" s="584">
        <v>0</v>
      </c>
      <c r="O240" s="725">
        <v>0</v>
      </c>
      <c r="P240" s="725">
        <v>0</v>
      </c>
      <c r="Q240" s="725">
        <v>0</v>
      </c>
      <c r="R240" s="725">
        <v>0</v>
      </c>
      <c r="S240" s="725">
        <v>0</v>
      </c>
      <c r="T240" s="725">
        <v>0</v>
      </c>
      <c r="U240" s="725">
        <v>0</v>
      </c>
      <c r="V240" s="725">
        <v>0</v>
      </c>
    </row>
    <row r="241" spans="1:22" ht="14.4">
      <c r="A241" s="721" t="s">
        <v>1047</v>
      </c>
      <c r="B241" s="587" t="s">
        <v>1210</v>
      </c>
      <c r="C241" s="584">
        <v>0</v>
      </c>
      <c r="D241" s="584">
        <v>0</v>
      </c>
      <c r="E241" s="584">
        <v>0</v>
      </c>
      <c r="F241" s="584">
        <v>0</v>
      </c>
      <c r="G241" s="584">
        <v>0</v>
      </c>
      <c r="H241" s="584">
        <v>0</v>
      </c>
      <c r="I241" s="584">
        <v>0</v>
      </c>
      <c r="J241" s="584">
        <v>0</v>
      </c>
      <c r="K241" s="584">
        <v>0</v>
      </c>
      <c r="L241" s="584">
        <v>0</v>
      </c>
      <c r="M241" s="584">
        <v>0</v>
      </c>
      <c r="N241" s="584">
        <v>0</v>
      </c>
      <c r="O241" s="725">
        <v>0</v>
      </c>
      <c r="P241" s="725">
        <v>0</v>
      </c>
      <c r="Q241" s="725">
        <v>0</v>
      </c>
      <c r="R241" s="725">
        <v>0</v>
      </c>
      <c r="S241" s="725">
        <v>0</v>
      </c>
      <c r="T241" s="725">
        <v>0</v>
      </c>
      <c r="U241" s="725">
        <v>0</v>
      </c>
      <c r="V241" s="725">
        <v>0</v>
      </c>
    </row>
    <row r="242" spans="1:22" ht="14.4">
      <c r="A242" s="721" t="s">
        <v>1047</v>
      </c>
      <c r="B242" s="587" t="s">
        <v>1211</v>
      </c>
      <c r="C242" s="584">
        <v>0</v>
      </c>
      <c r="D242" s="584">
        <v>0</v>
      </c>
      <c r="E242" s="584">
        <v>0</v>
      </c>
      <c r="F242" s="584">
        <v>0</v>
      </c>
      <c r="G242" s="584">
        <v>0</v>
      </c>
      <c r="H242" s="584">
        <v>0</v>
      </c>
      <c r="I242" s="584">
        <v>0</v>
      </c>
      <c r="J242" s="584">
        <v>0</v>
      </c>
      <c r="K242" s="584">
        <v>0</v>
      </c>
      <c r="L242" s="584">
        <v>0</v>
      </c>
      <c r="M242" s="584">
        <v>0</v>
      </c>
      <c r="N242" s="584">
        <v>0</v>
      </c>
      <c r="O242" s="725">
        <v>0</v>
      </c>
      <c r="P242" s="725">
        <v>0</v>
      </c>
      <c r="Q242" s="725">
        <v>0</v>
      </c>
      <c r="R242" s="725">
        <v>0</v>
      </c>
      <c r="S242" s="725">
        <v>0</v>
      </c>
      <c r="T242" s="725">
        <v>0</v>
      </c>
      <c r="U242" s="725">
        <v>0</v>
      </c>
      <c r="V242" s="725">
        <v>0</v>
      </c>
    </row>
    <row r="243" spans="1:22" ht="14.4">
      <c r="A243" s="721" t="s">
        <v>1047</v>
      </c>
      <c r="B243" s="587" t="s">
        <v>1212</v>
      </c>
      <c r="C243" s="584">
        <v>0</v>
      </c>
      <c r="D243" s="584">
        <v>0</v>
      </c>
      <c r="E243" s="584">
        <v>0</v>
      </c>
      <c r="F243" s="584">
        <v>0</v>
      </c>
      <c r="G243" s="584">
        <v>0</v>
      </c>
      <c r="H243" s="584">
        <v>0</v>
      </c>
      <c r="I243" s="584">
        <v>0</v>
      </c>
      <c r="J243" s="584">
        <v>0</v>
      </c>
      <c r="K243" s="584">
        <v>0</v>
      </c>
      <c r="L243" s="584">
        <v>0</v>
      </c>
      <c r="M243" s="584">
        <v>0</v>
      </c>
      <c r="N243" s="584">
        <v>0</v>
      </c>
      <c r="O243" s="725">
        <v>0</v>
      </c>
      <c r="P243" s="725">
        <v>0</v>
      </c>
      <c r="Q243" s="725">
        <v>0</v>
      </c>
      <c r="R243" s="725">
        <v>0</v>
      </c>
      <c r="S243" s="725">
        <v>0</v>
      </c>
      <c r="T243" s="725">
        <v>0</v>
      </c>
      <c r="U243" s="725">
        <v>0</v>
      </c>
      <c r="V243" s="725">
        <v>0</v>
      </c>
    </row>
    <row r="244" spans="1:22" ht="14.4">
      <c r="A244" s="721" t="s">
        <v>1048</v>
      </c>
      <c r="B244" s="587" t="s">
        <v>1129</v>
      </c>
      <c r="C244" s="584">
        <v>0</v>
      </c>
      <c r="D244" s="584">
        <v>0</v>
      </c>
      <c r="E244" s="584">
        <v>0</v>
      </c>
      <c r="F244" s="584">
        <v>0</v>
      </c>
      <c r="G244" s="584">
        <v>0</v>
      </c>
      <c r="H244" s="584">
        <v>0</v>
      </c>
      <c r="I244" s="584">
        <v>0</v>
      </c>
      <c r="J244" s="584">
        <v>0</v>
      </c>
      <c r="K244" s="584">
        <v>0</v>
      </c>
      <c r="L244" s="584">
        <v>0</v>
      </c>
      <c r="M244" s="584">
        <v>0</v>
      </c>
      <c r="N244" s="584">
        <v>0</v>
      </c>
      <c r="O244" s="725">
        <v>0</v>
      </c>
      <c r="P244" s="725">
        <v>0</v>
      </c>
      <c r="Q244" s="725">
        <v>0</v>
      </c>
      <c r="R244" s="725">
        <v>0</v>
      </c>
      <c r="S244" s="725">
        <v>0</v>
      </c>
      <c r="T244" s="725">
        <v>0</v>
      </c>
      <c r="U244" s="725">
        <v>0</v>
      </c>
      <c r="V244" s="725">
        <v>0</v>
      </c>
    </row>
    <row r="245" spans="1:22" ht="14.4">
      <c r="A245" s="721" t="s">
        <v>1048</v>
      </c>
      <c r="B245" s="587" t="s">
        <v>907</v>
      </c>
      <c r="C245" s="584">
        <v>6822372.5599999893</v>
      </c>
      <c r="D245" s="584">
        <v>0</v>
      </c>
      <c r="E245" s="584">
        <v>0</v>
      </c>
      <c r="F245" s="584">
        <v>6822372.5599999893</v>
      </c>
      <c r="G245" s="584">
        <v>1300</v>
      </c>
      <c r="H245" s="584">
        <v>0</v>
      </c>
      <c r="I245" s="584">
        <v>0</v>
      </c>
      <c r="J245" s="584">
        <v>1300</v>
      </c>
      <c r="K245" s="584">
        <v>0</v>
      </c>
      <c r="L245" s="584">
        <v>0</v>
      </c>
      <c r="M245" s="584">
        <v>0</v>
      </c>
      <c r="N245" s="584">
        <v>0</v>
      </c>
      <c r="O245" s="725">
        <v>0</v>
      </c>
      <c r="P245" s="725">
        <v>0</v>
      </c>
      <c r="Q245" s="725">
        <v>0</v>
      </c>
      <c r="R245" s="725">
        <v>0</v>
      </c>
      <c r="S245" s="725">
        <v>-7.2759576141834259E-12</v>
      </c>
      <c r="T245" s="725">
        <v>0</v>
      </c>
      <c r="U245" s="725">
        <v>0</v>
      </c>
      <c r="V245" s="725">
        <v>-7.2759576141834259E-12</v>
      </c>
    </row>
    <row r="246" spans="1:22" ht="14.4">
      <c r="A246" s="721" t="s">
        <v>1048</v>
      </c>
      <c r="B246" s="587" t="s">
        <v>908</v>
      </c>
      <c r="C246" s="584">
        <v>0</v>
      </c>
      <c r="D246" s="584">
        <v>0</v>
      </c>
      <c r="E246" s="584">
        <v>0</v>
      </c>
      <c r="F246" s="584">
        <v>0</v>
      </c>
      <c r="G246" s="584">
        <v>0</v>
      </c>
      <c r="H246" s="584">
        <v>0</v>
      </c>
      <c r="I246" s="584">
        <v>0</v>
      </c>
      <c r="J246" s="584">
        <v>0</v>
      </c>
      <c r="K246" s="584">
        <v>0</v>
      </c>
      <c r="L246" s="584">
        <v>0</v>
      </c>
      <c r="M246" s="584">
        <v>0</v>
      </c>
      <c r="N246" s="584">
        <v>0</v>
      </c>
      <c r="O246" s="725">
        <v>0</v>
      </c>
      <c r="P246" s="725">
        <v>0</v>
      </c>
      <c r="Q246" s="725">
        <v>0</v>
      </c>
      <c r="R246" s="725">
        <v>0</v>
      </c>
      <c r="S246" s="725">
        <v>0</v>
      </c>
      <c r="T246" s="725">
        <v>0</v>
      </c>
      <c r="U246" s="725">
        <v>0</v>
      </c>
      <c r="V246" s="725">
        <v>0</v>
      </c>
    </row>
    <row r="247" spans="1:22" ht="14.4">
      <c r="A247" s="721" t="s">
        <v>1048</v>
      </c>
      <c r="B247" s="587" t="s">
        <v>909</v>
      </c>
      <c r="C247" s="584">
        <v>-133458.89000000001</v>
      </c>
      <c r="D247" s="584">
        <v>0</v>
      </c>
      <c r="E247" s="584">
        <v>0</v>
      </c>
      <c r="F247" s="584">
        <v>-133458.89000000001</v>
      </c>
      <c r="G247" s="584">
        <v>0</v>
      </c>
      <c r="H247" s="584">
        <v>0</v>
      </c>
      <c r="I247" s="584">
        <v>0</v>
      </c>
      <c r="J247" s="584">
        <v>0</v>
      </c>
      <c r="K247" s="584">
        <v>0</v>
      </c>
      <c r="L247" s="584">
        <v>0</v>
      </c>
      <c r="M247" s="584">
        <v>0</v>
      </c>
      <c r="N247" s="584">
        <v>0</v>
      </c>
      <c r="O247" s="725">
        <v>0</v>
      </c>
      <c r="P247" s="725">
        <v>0</v>
      </c>
      <c r="Q247" s="725">
        <v>0</v>
      </c>
      <c r="R247" s="725">
        <v>0</v>
      </c>
      <c r="S247" s="725">
        <v>0</v>
      </c>
      <c r="T247" s="725">
        <v>0</v>
      </c>
      <c r="U247" s="725">
        <v>0</v>
      </c>
      <c r="V247" s="725">
        <v>0</v>
      </c>
    </row>
    <row r="248" spans="1:22" ht="14.4">
      <c r="A248" s="721" t="s">
        <v>1048</v>
      </c>
      <c r="B248" s="587" t="s">
        <v>1213</v>
      </c>
      <c r="C248" s="584">
        <v>0</v>
      </c>
      <c r="D248" s="584">
        <v>0</v>
      </c>
      <c r="E248" s="584">
        <v>0</v>
      </c>
      <c r="F248" s="584">
        <v>0</v>
      </c>
      <c r="G248" s="584">
        <v>0</v>
      </c>
      <c r="H248" s="584">
        <v>0</v>
      </c>
      <c r="I248" s="584">
        <v>0</v>
      </c>
      <c r="J248" s="584">
        <v>0</v>
      </c>
      <c r="K248" s="584">
        <v>0</v>
      </c>
      <c r="L248" s="584">
        <v>0</v>
      </c>
      <c r="M248" s="584">
        <v>0</v>
      </c>
      <c r="N248" s="584">
        <v>0</v>
      </c>
      <c r="O248" s="725">
        <v>0</v>
      </c>
      <c r="P248" s="725">
        <v>0</v>
      </c>
      <c r="Q248" s="725">
        <v>0</v>
      </c>
      <c r="R248" s="725">
        <v>0</v>
      </c>
      <c r="S248" s="725">
        <v>0</v>
      </c>
      <c r="T248" s="725">
        <v>0</v>
      </c>
      <c r="U248" s="725">
        <v>0</v>
      </c>
      <c r="V248" s="725">
        <v>0</v>
      </c>
    </row>
    <row r="249" spans="1:22" ht="14.4">
      <c r="A249" s="721" t="s">
        <v>1048</v>
      </c>
      <c r="B249" s="587" t="s">
        <v>910</v>
      </c>
      <c r="C249" s="584">
        <v>132014.45999999859</v>
      </c>
      <c r="D249" s="584">
        <v>0</v>
      </c>
      <c r="E249" s="584">
        <v>0</v>
      </c>
      <c r="F249" s="584">
        <v>132014.45999999859</v>
      </c>
      <c r="G249" s="584">
        <v>0</v>
      </c>
      <c r="H249" s="584">
        <v>0</v>
      </c>
      <c r="I249" s="584">
        <v>0</v>
      </c>
      <c r="J249" s="584">
        <v>0</v>
      </c>
      <c r="K249" s="584">
        <v>0</v>
      </c>
      <c r="L249" s="584">
        <v>0</v>
      </c>
      <c r="M249" s="584">
        <v>0</v>
      </c>
      <c r="N249" s="584">
        <v>0</v>
      </c>
      <c r="O249" s="725">
        <v>0</v>
      </c>
      <c r="P249" s="725">
        <v>0</v>
      </c>
      <c r="Q249" s="725">
        <v>0</v>
      </c>
      <c r="R249" s="725">
        <v>0</v>
      </c>
      <c r="S249" s="725">
        <v>79216.23</v>
      </c>
      <c r="T249" s="725">
        <v>0</v>
      </c>
      <c r="U249" s="725">
        <v>0</v>
      </c>
      <c r="V249" s="725">
        <v>79216.23</v>
      </c>
    </row>
    <row r="250" spans="1:22" ht="14.4">
      <c r="A250" s="721" t="s">
        <v>1048</v>
      </c>
      <c r="B250" s="587" t="s">
        <v>1214</v>
      </c>
      <c r="C250" s="584">
        <v>0</v>
      </c>
      <c r="D250" s="584">
        <v>0</v>
      </c>
      <c r="E250" s="584">
        <v>0</v>
      </c>
      <c r="F250" s="584">
        <v>0</v>
      </c>
      <c r="G250" s="584">
        <v>0</v>
      </c>
      <c r="H250" s="584">
        <v>0</v>
      </c>
      <c r="I250" s="584">
        <v>0</v>
      </c>
      <c r="J250" s="584">
        <v>0</v>
      </c>
      <c r="K250" s="584">
        <v>0</v>
      </c>
      <c r="L250" s="584">
        <v>0</v>
      </c>
      <c r="M250" s="584">
        <v>0</v>
      </c>
      <c r="N250" s="584">
        <v>0</v>
      </c>
      <c r="O250" s="725">
        <v>0</v>
      </c>
      <c r="P250" s="725">
        <v>0</v>
      </c>
      <c r="Q250" s="725">
        <v>0</v>
      </c>
      <c r="R250" s="725">
        <v>0</v>
      </c>
      <c r="S250" s="725">
        <v>0</v>
      </c>
      <c r="T250" s="725">
        <v>0</v>
      </c>
      <c r="U250" s="725">
        <v>0</v>
      </c>
      <c r="V250" s="725">
        <v>0</v>
      </c>
    </row>
    <row r="251" spans="1:22" ht="14.4">
      <c r="A251" s="721" t="s">
        <v>1049</v>
      </c>
      <c r="B251" s="587" t="s">
        <v>911</v>
      </c>
      <c r="C251" s="584">
        <v>0</v>
      </c>
      <c r="D251" s="584">
        <v>0</v>
      </c>
      <c r="E251" s="584">
        <v>0</v>
      </c>
      <c r="F251" s="584">
        <v>0</v>
      </c>
      <c r="G251" s="584">
        <v>0</v>
      </c>
      <c r="H251" s="584">
        <v>0</v>
      </c>
      <c r="I251" s="584">
        <v>0</v>
      </c>
      <c r="J251" s="584">
        <v>0</v>
      </c>
      <c r="K251" s="584">
        <v>0</v>
      </c>
      <c r="L251" s="584">
        <v>0</v>
      </c>
      <c r="M251" s="584">
        <v>0</v>
      </c>
      <c r="N251" s="584">
        <v>0</v>
      </c>
      <c r="O251" s="725">
        <v>0</v>
      </c>
      <c r="P251" s="725">
        <v>0</v>
      </c>
      <c r="Q251" s="725">
        <v>0</v>
      </c>
      <c r="R251" s="725">
        <v>0</v>
      </c>
      <c r="S251" s="725">
        <v>0</v>
      </c>
      <c r="T251" s="725">
        <v>0</v>
      </c>
      <c r="U251" s="725">
        <v>0</v>
      </c>
      <c r="V251" s="725">
        <v>0</v>
      </c>
    </row>
    <row r="252" spans="1:22" ht="14.4">
      <c r="A252" s="721" t="s">
        <v>1049</v>
      </c>
      <c r="B252" s="587" t="s">
        <v>912</v>
      </c>
      <c r="C252" s="584">
        <v>2542418.7799999956</v>
      </c>
      <c r="D252" s="584">
        <v>0</v>
      </c>
      <c r="E252" s="584">
        <v>0</v>
      </c>
      <c r="F252" s="584">
        <v>2542418.7799999956</v>
      </c>
      <c r="G252" s="584">
        <v>31925</v>
      </c>
      <c r="H252" s="584">
        <v>0</v>
      </c>
      <c r="I252" s="584">
        <v>0</v>
      </c>
      <c r="J252" s="584">
        <v>31925</v>
      </c>
      <c r="K252" s="584">
        <v>0</v>
      </c>
      <c r="L252" s="584">
        <v>0</v>
      </c>
      <c r="M252" s="584">
        <v>0</v>
      </c>
      <c r="N252" s="584">
        <v>0</v>
      </c>
      <c r="O252" s="725">
        <v>0</v>
      </c>
      <c r="P252" s="725">
        <v>0</v>
      </c>
      <c r="Q252" s="725">
        <v>0</v>
      </c>
      <c r="R252" s="725">
        <v>0</v>
      </c>
      <c r="S252" s="725">
        <v>3648608.35</v>
      </c>
      <c r="T252" s="725">
        <v>0</v>
      </c>
      <c r="U252" s="725">
        <v>0</v>
      </c>
      <c r="V252" s="725">
        <v>3648608.35</v>
      </c>
    </row>
    <row r="253" spans="1:22" ht="14.4">
      <c r="A253" s="721" t="s">
        <v>1049</v>
      </c>
      <c r="B253" s="587" t="s">
        <v>1215</v>
      </c>
      <c r="C253" s="584">
        <v>0</v>
      </c>
      <c r="D253" s="584">
        <v>0</v>
      </c>
      <c r="E253" s="584">
        <v>0</v>
      </c>
      <c r="F253" s="584">
        <v>0</v>
      </c>
      <c r="G253" s="584">
        <v>0</v>
      </c>
      <c r="H253" s="584">
        <v>0</v>
      </c>
      <c r="I253" s="584">
        <v>0</v>
      </c>
      <c r="J253" s="584">
        <v>0</v>
      </c>
      <c r="K253" s="584">
        <v>0</v>
      </c>
      <c r="L253" s="584">
        <v>0</v>
      </c>
      <c r="M253" s="584">
        <v>0</v>
      </c>
      <c r="N253" s="584">
        <v>0</v>
      </c>
      <c r="O253" s="725">
        <v>0</v>
      </c>
      <c r="P253" s="725">
        <v>0</v>
      </c>
      <c r="Q253" s="725">
        <v>0</v>
      </c>
      <c r="R253" s="725">
        <v>0</v>
      </c>
      <c r="S253" s="725">
        <v>0</v>
      </c>
      <c r="T253" s="725">
        <v>0</v>
      </c>
      <c r="U253" s="725">
        <v>0</v>
      </c>
      <c r="V253" s="725">
        <v>0</v>
      </c>
    </row>
    <row r="254" spans="1:22" ht="14.4">
      <c r="A254" s="721" t="s">
        <v>1049</v>
      </c>
      <c r="B254" s="587" t="s">
        <v>913</v>
      </c>
      <c r="C254" s="584">
        <v>-1134959.6700000004</v>
      </c>
      <c r="D254" s="584">
        <v>0</v>
      </c>
      <c r="E254" s="584">
        <v>0</v>
      </c>
      <c r="F254" s="584">
        <v>-1134959.6700000004</v>
      </c>
      <c r="G254" s="584">
        <v>0</v>
      </c>
      <c r="H254" s="584">
        <v>0</v>
      </c>
      <c r="I254" s="584">
        <v>0</v>
      </c>
      <c r="J254" s="584">
        <v>0</v>
      </c>
      <c r="K254" s="584">
        <v>0</v>
      </c>
      <c r="L254" s="584">
        <v>0</v>
      </c>
      <c r="M254" s="584">
        <v>0</v>
      </c>
      <c r="N254" s="584">
        <v>0</v>
      </c>
      <c r="O254" s="725">
        <v>0</v>
      </c>
      <c r="P254" s="725">
        <v>0</v>
      </c>
      <c r="Q254" s="725">
        <v>0</v>
      </c>
      <c r="R254" s="725">
        <v>0</v>
      </c>
      <c r="S254" s="725">
        <v>0</v>
      </c>
      <c r="T254" s="725">
        <v>0</v>
      </c>
      <c r="U254" s="725">
        <v>0</v>
      </c>
      <c r="V254" s="725">
        <v>0</v>
      </c>
    </row>
    <row r="255" spans="1:22" ht="14.4">
      <c r="A255" s="721" t="s">
        <v>1049</v>
      </c>
      <c r="B255" s="587" t="s">
        <v>1216</v>
      </c>
      <c r="C255" s="584">
        <v>0</v>
      </c>
      <c r="D255" s="584">
        <v>0</v>
      </c>
      <c r="E255" s="584">
        <v>0</v>
      </c>
      <c r="F255" s="584">
        <v>0</v>
      </c>
      <c r="G255" s="584">
        <v>0</v>
      </c>
      <c r="H255" s="584">
        <v>0</v>
      </c>
      <c r="I255" s="584">
        <v>0</v>
      </c>
      <c r="J255" s="584">
        <v>0</v>
      </c>
      <c r="K255" s="584">
        <v>0</v>
      </c>
      <c r="L255" s="584">
        <v>0</v>
      </c>
      <c r="M255" s="584">
        <v>0</v>
      </c>
      <c r="N255" s="584">
        <v>0</v>
      </c>
      <c r="O255" s="725">
        <v>0</v>
      </c>
      <c r="P255" s="725">
        <v>0</v>
      </c>
      <c r="Q255" s="725">
        <v>0</v>
      </c>
      <c r="R255" s="725">
        <v>0</v>
      </c>
      <c r="S255" s="725">
        <v>0</v>
      </c>
      <c r="T255" s="725">
        <v>0</v>
      </c>
      <c r="U255" s="725">
        <v>0</v>
      </c>
      <c r="V255" s="725">
        <v>0</v>
      </c>
    </row>
    <row r="256" spans="1:22" ht="14.4">
      <c r="A256" s="721" t="s">
        <v>1049</v>
      </c>
      <c r="B256" s="587" t="s">
        <v>914</v>
      </c>
      <c r="C256" s="584">
        <v>66706713.539999999</v>
      </c>
      <c r="D256" s="584">
        <v>0</v>
      </c>
      <c r="E256" s="584">
        <v>0</v>
      </c>
      <c r="F256" s="584">
        <v>66706713.539999999</v>
      </c>
      <c r="G256" s="584">
        <v>0</v>
      </c>
      <c r="H256" s="584">
        <v>0</v>
      </c>
      <c r="I256" s="584">
        <v>0</v>
      </c>
      <c r="J256" s="584">
        <v>0</v>
      </c>
      <c r="K256" s="584">
        <v>0</v>
      </c>
      <c r="L256" s="584">
        <v>0</v>
      </c>
      <c r="M256" s="584">
        <v>0</v>
      </c>
      <c r="N256" s="584">
        <v>0</v>
      </c>
      <c r="O256" s="725">
        <v>0</v>
      </c>
      <c r="P256" s="725">
        <v>0</v>
      </c>
      <c r="Q256" s="725">
        <v>0</v>
      </c>
      <c r="R256" s="725">
        <v>0</v>
      </c>
      <c r="S256" s="725">
        <v>0</v>
      </c>
      <c r="T256" s="725">
        <v>0</v>
      </c>
      <c r="U256" s="725">
        <v>0</v>
      </c>
      <c r="V256" s="725">
        <v>0</v>
      </c>
    </row>
    <row r="257" spans="1:22" ht="14.4">
      <c r="A257" s="721" t="s">
        <v>1049</v>
      </c>
      <c r="B257" s="587" t="s">
        <v>915</v>
      </c>
      <c r="C257" s="584">
        <v>0</v>
      </c>
      <c r="D257" s="584">
        <v>0</v>
      </c>
      <c r="E257" s="584">
        <v>0</v>
      </c>
      <c r="F257" s="584">
        <v>0</v>
      </c>
      <c r="G257" s="584">
        <v>0</v>
      </c>
      <c r="H257" s="584">
        <v>0</v>
      </c>
      <c r="I257" s="584">
        <v>0</v>
      </c>
      <c r="J257" s="584">
        <v>0</v>
      </c>
      <c r="K257" s="584">
        <v>0</v>
      </c>
      <c r="L257" s="584">
        <v>0</v>
      </c>
      <c r="M257" s="584">
        <v>0</v>
      </c>
      <c r="N257" s="584">
        <v>0</v>
      </c>
      <c r="O257" s="725">
        <v>0</v>
      </c>
      <c r="P257" s="725">
        <v>0</v>
      </c>
      <c r="Q257" s="725">
        <v>0</v>
      </c>
      <c r="R257" s="725">
        <v>0</v>
      </c>
      <c r="S257" s="725">
        <v>0</v>
      </c>
      <c r="T257" s="725">
        <v>0</v>
      </c>
      <c r="U257" s="725">
        <v>0</v>
      </c>
      <c r="V257" s="725">
        <v>0</v>
      </c>
    </row>
    <row r="258" spans="1:22" ht="14.4">
      <c r="A258" s="721" t="s">
        <v>1049</v>
      </c>
      <c r="B258" s="587" t="s">
        <v>1217</v>
      </c>
      <c r="C258" s="584">
        <v>0</v>
      </c>
      <c r="D258" s="584">
        <v>0</v>
      </c>
      <c r="E258" s="584">
        <v>0</v>
      </c>
      <c r="F258" s="584">
        <v>0</v>
      </c>
      <c r="G258" s="584">
        <v>0</v>
      </c>
      <c r="H258" s="584">
        <v>0</v>
      </c>
      <c r="I258" s="584">
        <v>0</v>
      </c>
      <c r="J258" s="584">
        <v>0</v>
      </c>
      <c r="K258" s="584">
        <v>0</v>
      </c>
      <c r="L258" s="584">
        <v>0</v>
      </c>
      <c r="M258" s="584">
        <v>0</v>
      </c>
      <c r="N258" s="584">
        <v>0</v>
      </c>
      <c r="O258" s="725">
        <v>0</v>
      </c>
      <c r="P258" s="725">
        <v>0</v>
      </c>
      <c r="Q258" s="725">
        <v>0</v>
      </c>
      <c r="R258" s="725">
        <v>0</v>
      </c>
      <c r="S258" s="725">
        <v>0</v>
      </c>
      <c r="T258" s="725">
        <v>0</v>
      </c>
      <c r="U258" s="725">
        <v>0</v>
      </c>
      <c r="V258" s="725">
        <v>0</v>
      </c>
    </row>
    <row r="259" spans="1:22" ht="14.4">
      <c r="A259" s="721" t="s">
        <v>1050</v>
      </c>
      <c r="B259" s="587" t="s">
        <v>1218</v>
      </c>
      <c r="C259" s="584">
        <v>0</v>
      </c>
      <c r="D259" s="584">
        <v>0</v>
      </c>
      <c r="E259" s="584">
        <v>0</v>
      </c>
      <c r="F259" s="584">
        <v>0</v>
      </c>
      <c r="G259" s="584">
        <v>0</v>
      </c>
      <c r="H259" s="584">
        <v>0</v>
      </c>
      <c r="I259" s="584">
        <v>0</v>
      </c>
      <c r="J259" s="584">
        <v>0</v>
      </c>
      <c r="K259" s="584">
        <v>0</v>
      </c>
      <c r="L259" s="584">
        <v>0</v>
      </c>
      <c r="M259" s="584">
        <v>0</v>
      </c>
      <c r="N259" s="584">
        <v>0</v>
      </c>
      <c r="O259" s="725">
        <v>0</v>
      </c>
      <c r="P259" s="725">
        <v>0</v>
      </c>
      <c r="Q259" s="725">
        <v>0</v>
      </c>
      <c r="R259" s="725">
        <v>0</v>
      </c>
      <c r="S259" s="725">
        <v>0</v>
      </c>
      <c r="T259" s="725">
        <v>0</v>
      </c>
      <c r="U259" s="725">
        <v>0</v>
      </c>
      <c r="V259" s="725">
        <v>0</v>
      </c>
    </row>
    <row r="260" spans="1:22" ht="14.4">
      <c r="A260" s="721" t="s">
        <v>1050</v>
      </c>
      <c r="B260" s="587" t="s">
        <v>916</v>
      </c>
      <c r="C260" s="584">
        <v>414281.88999999972</v>
      </c>
      <c r="D260" s="584">
        <v>0</v>
      </c>
      <c r="E260" s="584">
        <v>0</v>
      </c>
      <c r="F260" s="584">
        <v>414281.88999999972</v>
      </c>
      <c r="G260" s="584">
        <v>0</v>
      </c>
      <c r="H260" s="584">
        <v>0</v>
      </c>
      <c r="I260" s="584">
        <v>0</v>
      </c>
      <c r="J260" s="584">
        <v>0</v>
      </c>
      <c r="K260" s="584">
        <v>0</v>
      </c>
      <c r="L260" s="584">
        <v>0</v>
      </c>
      <c r="M260" s="584">
        <v>0</v>
      </c>
      <c r="N260" s="584">
        <v>0</v>
      </c>
      <c r="O260" s="725">
        <v>0</v>
      </c>
      <c r="P260" s="725">
        <v>0</v>
      </c>
      <c r="Q260" s="725">
        <v>0</v>
      </c>
      <c r="R260" s="725">
        <v>0</v>
      </c>
      <c r="S260" s="725">
        <v>0</v>
      </c>
      <c r="T260" s="725">
        <v>0</v>
      </c>
      <c r="U260" s="725">
        <v>0</v>
      </c>
      <c r="V260" s="725">
        <v>0</v>
      </c>
    </row>
    <row r="261" spans="1:22" ht="14.4">
      <c r="A261" s="721" t="s">
        <v>1050</v>
      </c>
      <c r="B261" s="587" t="s">
        <v>1219</v>
      </c>
      <c r="C261" s="584">
        <v>0</v>
      </c>
      <c r="D261" s="584">
        <v>0</v>
      </c>
      <c r="E261" s="584">
        <v>0</v>
      </c>
      <c r="F261" s="584">
        <v>0</v>
      </c>
      <c r="G261" s="584">
        <v>0</v>
      </c>
      <c r="H261" s="584">
        <v>0</v>
      </c>
      <c r="I261" s="584">
        <v>0</v>
      </c>
      <c r="J261" s="584">
        <v>0</v>
      </c>
      <c r="K261" s="584">
        <v>0</v>
      </c>
      <c r="L261" s="584">
        <v>0</v>
      </c>
      <c r="M261" s="584">
        <v>0</v>
      </c>
      <c r="N261" s="584">
        <v>0</v>
      </c>
      <c r="O261" s="725">
        <v>0</v>
      </c>
      <c r="P261" s="725">
        <v>0</v>
      </c>
      <c r="Q261" s="725">
        <v>0</v>
      </c>
      <c r="R261" s="725">
        <v>0</v>
      </c>
      <c r="S261" s="725">
        <v>0</v>
      </c>
      <c r="T261" s="725">
        <v>0</v>
      </c>
      <c r="U261" s="725">
        <v>0</v>
      </c>
      <c r="V261" s="725">
        <v>0</v>
      </c>
    </row>
    <row r="262" spans="1:22" ht="14.4">
      <c r="A262" s="721" t="s">
        <v>1050</v>
      </c>
      <c r="B262" s="587" t="s">
        <v>1220</v>
      </c>
      <c r="C262" s="584">
        <v>0</v>
      </c>
      <c r="D262" s="584">
        <v>0</v>
      </c>
      <c r="E262" s="584">
        <v>0</v>
      </c>
      <c r="F262" s="584">
        <v>0</v>
      </c>
      <c r="G262" s="584">
        <v>0</v>
      </c>
      <c r="H262" s="584">
        <v>0</v>
      </c>
      <c r="I262" s="584">
        <v>0</v>
      </c>
      <c r="J262" s="584">
        <v>0</v>
      </c>
      <c r="K262" s="584">
        <v>0</v>
      </c>
      <c r="L262" s="584">
        <v>0</v>
      </c>
      <c r="M262" s="584">
        <v>0</v>
      </c>
      <c r="N262" s="584">
        <v>0</v>
      </c>
      <c r="O262" s="725">
        <v>0</v>
      </c>
      <c r="P262" s="725">
        <v>0</v>
      </c>
      <c r="Q262" s="725">
        <v>0</v>
      </c>
      <c r="R262" s="725">
        <v>0</v>
      </c>
      <c r="S262" s="725">
        <v>0</v>
      </c>
      <c r="T262" s="725">
        <v>0</v>
      </c>
      <c r="U262" s="725">
        <v>0</v>
      </c>
      <c r="V262" s="725">
        <v>0</v>
      </c>
    </row>
    <row r="263" spans="1:22" ht="14.4">
      <c r="A263" s="721" t="s">
        <v>1051</v>
      </c>
      <c r="B263" s="587" t="s">
        <v>1221</v>
      </c>
      <c r="C263" s="584">
        <v>0</v>
      </c>
      <c r="D263" s="584">
        <v>0</v>
      </c>
      <c r="E263" s="584">
        <v>0</v>
      </c>
      <c r="F263" s="584">
        <v>0</v>
      </c>
      <c r="G263" s="584">
        <v>0</v>
      </c>
      <c r="H263" s="584">
        <v>0</v>
      </c>
      <c r="I263" s="584">
        <v>0</v>
      </c>
      <c r="J263" s="584">
        <v>0</v>
      </c>
      <c r="K263" s="584">
        <v>0</v>
      </c>
      <c r="L263" s="584">
        <v>0</v>
      </c>
      <c r="M263" s="584">
        <v>0</v>
      </c>
      <c r="N263" s="584">
        <v>0</v>
      </c>
      <c r="O263" s="725">
        <v>0</v>
      </c>
      <c r="P263" s="725">
        <v>0</v>
      </c>
      <c r="Q263" s="725">
        <v>0</v>
      </c>
      <c r="R263" s="725">
        <v>0</v>
      </c>
      <c r="S263" s="725">
        <v>0</v>
      </c>
      <c r="T263" s="725">
        <v>0</v>
      </c>
      <c r="U263" s="725">
        <v>0</v>
      </c>
      <c r="V263" s="725">
        <v>0</v>
      </c>
    </row>
    <row r="264" spans="1:22" ht="14.4">
      <c r="A264" s="721" t="s">
        <v>1051</v>
      </c>
      <c r="B264" s="587" t="s">
        <v>917</v>
      </c>
      <c r="C264" s="584">
        <v>100397.45999999996</v>
      </c>
      <c r="D264" s="584">
        <v>0</v>
      </c>
      <c r="E264" s="584">
        <v>0</v>
      </c>
      <c r="F264" s="584">
        <v>100397.45999999996</v>
      </c>
      <c r="G264" s="584">
        <v>0</v>
      </c>
      <c r="H264" s="584">
        <v>0</v>
      </c>
      <c r="I264" s="584">
        <v>0</v>
      </c>
      <c r="J264" s="584">
        <v>0</v>
      </c>
      <c r="K264" s="584">
        <v>0</v>
      </c>
      <c r="L264" s="584">
        <v>0</v>
      </c>
      <c r="M264" s="584">
        <v>0</v>
      </c>
      <c r="N264" s="584">
        <v>0</v>
      </c>
      <c r="O264" s="725">
        <v>0</v>
      </c>
      <c r="P264" s="725">
        <v>0</v>
      </c>
      <c r="Q264" s="725">
        <v>0</v>
      </c>
      <c r="R264" s="725">
        <v>0</v>
      </c>
      <c r="S264" s="725">
        <v>0</v>
      </c>
      <c r="T264" s="725">
        <v>0</v>
      </c>
      <c r="U264" s="725">
        <v>0</v>
      </c>
      <c r="V264" s="725">
        <v>0</v>
      </c>
    </row>
    <row r="265" spans="1:22" ht="14.4">
      <c r="A265" s="721" t="s">
        <v>1051</v>
      </c>
      <c r="B265" s="587" t="s">
        <v>1222</v>
      </c>
      <c r="C265" s="584">
        <v>0</v>
      </c>
      <c r="D265" s="584">
        <v>0</v>
      </c>
      <c r="E265" s="584">
        <v>0</v>
      </c>
      <c r="F265" s="584">
        <v>0</v>
      </c>
      <c r="G265" s="584">
        <v>0</v>
      </c>
      <c r="H265" s="584">
        <v>0</v>
      </c>
      <c r="I265" s="584">
        <v>0</v>
      </c>
      <c r="J265" s="584">
        <v>0</v>
      </c>
      <c r="K265" s="584">
        <v>0</v>
      </c>
      <c r="L265" s="584">
        <v>0</v>
      </c>
      <c r="M265" s="584">
        <v>0</v>
      </c>
      <c r="N265" s="584">
        <v>0</v>
      </c>
      <c r="O265" s="725">
        <v>0</v>
      </c>
      <c r="P265" s="725">
        <v>0</v>
      </c>
      <c r="Q265" s="725">
        <v>0</v>
      </c>
      <c r="R265" s="725">
        <v>0</v>
      </c>
      <c r="S265" s="725">
        <v>0</v>
      </c>
      <c r="T265" s="725">
        <v>0</v>
      </c>
      <c r="U265" s="725">
        <v>0</v>
      </c>
      <c r="V265" s="725">
        <v>0</v>
      </c>
    </row>
    <row r="266" spans="1:22" ht="14.4">
      <c r="A266" s="721" t="s">
        <v>1051</v>
      </c>
      <c r="B266" s="587" t="s">
        <v>1223</v>
      </c>
      <c r="C266" s="584">
        <v>0</v>
      </c>
      <c r="D266" s="584">
        <v>0</v>
      </c>
      <c r="E266" s="584">
        <v>0</v>
      </c>
      <c r="F266" s="584">
        <v>0</v>
      </c>
      <c r="G266" s="584">
        <v>0</v>
      </c>
      <c r="H266" s="584">
        <v>0</v>
      </c>
      <c r="I266" s="584">
        <v>0</v>
      </c>
      <c r="J266" s="584">
        <v>0</v>
      </c>
      <c r="K266" s="584">
        <v>0</v>
      </c>
      <c r="L266" s="584">
        <v>0</v>
      </c>
      <c r="M266" s="584">
        <v>0</v>
      </c>
      <c r="N266" s="584">
        <v>0</v>
      </c>
      <c r="O266" s="725">
        <v>0</v>
      </c>
      <c r="P266" s="725">
        <v>0</v>
      </c>
      <c r="Q266" s="725">
        <v>0</v>
      </c>
      <c r="R266" s="725">
        <v>0</v>
      </c>
      <c r="S266" s="725">
        <v>0</v>
      </c>
      <c r="T266" s="725">
        <v>0</v>
      </c>
      <c r="U266" s="725">
        <v>0</v>
      </c>
      <c r="V266" s="725">
        <v>0</v>
      </c>
    </row>
    <row r="267" spans="1:22" ht="14.4">
      <c r="A267" s="721" t="s">
        <v>1051</v>
      </c>
      <c r="B267" s="587" t="s">
        <v>1224</v>
      </c>
      <c r="C267" s="584">
        <v>0</v>
      </c>
      <c r="D267" s="584">
        <v>0</v>
      </c>
      <c r="E267" s="584">
        <v>0</v>
      </c>
      <c r="F267" s="584">
        <v>0</v>
      </c>
      <c r="G267" s="584">
        <v>0</v>
      </c>
      <c r="H267" s="584">
        <v>0</v>
      </c>
      <c r="I267" s="584">
        <v>0</v>
      </c>
      <c r="J267" s="584">
        <v>0</v>
      </c>
      <c r="K267" s="584">
        <v>0</v>
      </c>
      <c r="L267" s="584">
        <v>0</v>
      </c>
      <c r="M267" s="584">
        <v>0</v>
      </c>
      <c r="N267" s="584">
        <v>0</v>
      </c>
      <c r="O267" s="725">
        <v>0</v>
      </c>
      <c r="P267" s="725">
        <v>0</v>
      </c>
      <c r="Q267" s="725">
        <v>0</v>
      </c>
      <c r="R267" s="725">
        <v>0</v>
      </c>
      <c r="S267" s="725">
        <v>0</v>
      </c>
      <c r="T267" s="725">
        <v>0</v>
      </c>
      <c r="U267" s="725">
        <v>0</v>
      </c>
      <c r="V267" s="725">
        <v>0</v>
      </c>
    </row>
    <row r="268" spans="1:22" ht="14.4">
      <c r="A268" s="721" t="s">
        <v>1051</v>
      </c>
      <c r="B268" s="587" t="s">
        <v>918</v>
      </c>
      <c r="C268" s="584">
        <v>0</v>
      </c>
      <c r="D268" s="584">
        <v>0</v>
      </c>
      <c r="E268" s="584">
        <v>0</v>
      </c>
      <c r="F268" s="584">
        <v>0</v>
      </c>
      <c r="G268" s="584">
        <v>0</v>
      </c>
      <c r="H268" s="584">
        <v>0</v>
      </c>
      <c r="I268" s="584">
        <v>0</v>
      </c>
      <c r="J268" s="584">
        <v>0</v>
      </c>
      <c r="K268" s="584">
        <v>0</v>
      </c>
      <c r="L268" s="584">
        <v>0</v>
      </c>
      <c r="M268" s="584">
        <v>0</v>
      </c>
      <c r="N268" s="584">
        <v>0</v>
      </c>
      <c r="O268" s="725">
        <v>0</v>
      </c>
      <c r="P268" s="725">
        <v>0</v>
      </c>
      <c r="Q268" s="725">
        <v>0</v>
      </c>
      <c r="R268" s="725">
        <v>0</v>
      </c>
      <c r="S268" s="725">
        <v>0</v>
      </c>
      <c r="T268" s="725">
        <v>0</v>
      </c>
      <c r="U268" s="725">
        <v>0</v>
      </c>
      <c r="V268" s="725">
        <v>0</v>
      </c>
    </row>
    <row r="269" spans="1:22" ht="14.4">
      <c r="A269" s="721" t="s">
        <v>1051</v>
      </c>
      <c r="B269" s="587" t="s">
        <v>1225</v>
      </c>
      <c r="C269" s="584">
        <v>0</v>
      </c>
      <c r="D269" s="584">
        <v>0</v>
      </c>
      <c r="E269" s="584">
        <v>0</v>
      </c>
      <c r="F269" s="584">
        <v>0</v>
      </c>
      <c r="G269" s="584">
        <v>0</v>
      </c>
      <c r="H269" s="584">
        <v>0</v>
      </c>
      <c r="I269" s="584">
        <v>0</v>
      </c>
      <c r="J269" s="584">
        <v>0</v>
      </c>
      <c r="K269" s="584">
        <v>0</v>
      </c>
      <c r="L269" s="584">
        <v>0</v>
      </c>
      <c r="M269" s="584">
        <v>0</v>
      </c>
      <c r="N269" s="584">
        <v>0</v>
      </c>
      <c r="O269" s="725">
        <v>0</v>
      </c>
      <c r="P269" s="725">
        <v>0</v>
      </c>
      <c r="Q269" s="725">
        <v>0</v>
      </c>
      <c r="R269" s="725">
        <v>0</v>
      </c>
      <c r="S269" s="725">
        <v>0</v>
      </c>
      <c r="T269" s="725">
        <v>0</v>
      </c>
      <c r="U269" s="725">
        <v>0</v>
      </c>
      <c r="V269" s="725">
        <v>0</v>
      </c>
    </row>
    <row r="270" spans="1:22" ht="14.4">
      <c r="A270" s="721" t="s">
        <v>1051</v>
      </c>
      <c r="B270" s="587" t="s">
        <v>919</v>
      </c>
      <c r="C270" s="584">
        <v>0</v>
      </c>
      <c r="D270" s="584">
        <v>0</v>
      </c>
      <c r="E270" s="584">
        <v>0</v>
      </c>
      <c r="F270" s="584">
        <v>0</v>
      </c>
      <c r="G270" s="584">
        <v>0</v>
      </c>
      <c r="H270" s="584">
        <v>0</v>
      </c>
      <c r="I270" s="584">
        <v>0</v>
      </c>
      <c r="J270" s="584">
        <v>0</v>
      </c>
      <c r="K270" s="584">
        <v>0</v>
      </c>
      <c r="L270" s="584">
        <v>0</v>
      </c>
      <c r="M270" s="584">
        <v>0</v>
      </c>
      <c r="N270" s="584">
        <v>0</v>
      </c>
      <c r="O270" s="725">
        <v>0</v>
      </c>
      <c r="P270" s="725">
        <v>0</v>
      </c>
      <c r="Q270" s="725">
        <v>0</v>
      </c>
      <c r="R270" s="725">
        <v>0</v>
      </c>
      <c r="S270" s="725">
        <v>0</v>
      </c>
      <c r="T270" s="725">
        <v>0</v>
      </c>
      <c r="U270" s="725">
        <v>0</v>
      </c>
      <c r="V270" s="725">
        <v>0</v>
      </c>
    </row>
    <row r="271" spans="1:22" ht="14.4">
      <c r="A271" s="721" t="s">
        <v>1052</v>
      </c>
      <c r="B271" s="587" t="s">
        <v>920</v>
      </c>
      <c r="C271" s="584">
        <v>0</v>
      </c>
      <c r="D271" s="584">
        <v>0</v>
      </c>
      <c r="E271" s="584">
        <v>0</v>
      </c>
      <c r="F271" s="584">
        <v>0</v>
      </c>
      <c r="G271" s="584">
        <v>0</v>
      </c>
      <c r="H271" s="584">
        <v>0</v>
      </c>
      <c r="I271" s="584">
        <v>0</v>
      </c>
      <c r="J271" s="584">
        <v>0</v>
      </c>
      <c r="K271" s="584">
        <v>0</v>
      </c>
      <c r="L271" s="584">
        <v>0</v>
      </c>
      <c r="M271" s="584">
        <v>0</v>
      </c>
      <c r="N271" s="584">
        <v>0</v>
      </c>
      <c r="O271" s="725">
        <v>0</v>
      </c>
      <c r="P271" s="725">
        <v>0</v>
      </c>
      <c r="Q271" s="725">
        <v>0</v>
      </c>
      <c r="R271" s="725">
        <v>0</v>
      </c>
      <c r="S271" s="725">
        <v>0</v>
      </c>
      <c r="T271" s="725">
        <v>0</v>
      </c>
      <c r="U271" s="725">
        <v>0</v>
      </c>
      <c r="V271" s="725">
        <v>0</v>
      </c>
    </row>
    <row r="272" spans="1:22" ht="14.4">
      <c r="A272" s="721" t="s">
        <v>1052</v>
      </c>
      <c r="B272" s="587" t="s">
        <v>921</v>
      </c>
      <c r="C272" s="584">
        <v>4544202.2500000093</v>
      </c>
      <c r="D272" s="584">
        <v>0</v>
      </c>
      <c r="E272" s="584">
        <v>0</v>
      </c>
      <c r="F272" s="584">
        <v>4544202.2500000093</v>
      </c>
      <c r="G272" s="584">
        <v>4300</v>
      </c>
      <c r="H272" s="584">
        <v>0</v>
      </c>
      <c r="I272" s="584">
        <v>0</v>
      </c>
      <c r="J272" s="584">
        <v>4300</v>
      </c>
      <c r="K272" s="584">
        <v>1072843.7700000047</v>
      </c>
      <c r="L272" s="584">
        <v>0</v>
      </c>
      <c r="M272" s="584">
        <v>0</v>
      </c>
      <c r="N272" s="584">
        <v>1072843.7700000047</v>
      </c>
      <c r="O272" s="725">
        <v>0</v>
      </c>
      <c r="P272" s="725">
        <v>0</v>
      </c>
      <c r="Q272" s="725">
        <v>0</v>
      </c>
      <c r="R272" s="725">
        <v>0</v>
      </c>
      <c r="S272" s="725">
        <v>24193285.430000003</v>
      </c>
      <c r="T272" s="725">
        <v>0</v>
      </c>
      <c r="U272" s="725">
        <v>0</v>
      </c>
      <c r="V272" s="725">
        <v>24193285.430000003</v>
      </c>
    </row>
    <row r="273" spans="1:22" ht="14.4">
      <c r="A273" s="721" t="s">
        <v>1052</v>
      </c>
      <c r="B273" s="587" t="s">
        <v>922</v>
      </c>
      <c r="C273" s="584">
        <v>771.4999999999709</v>
      </c>
      <c r="D273" s="584">
        <v>0</v>
      </c>
      <c r="E273" s="584">
        <v>0</v>
      </c>
      <c r="F273" s="584">
        <v>771.4999999999709</v>
      </c>
      <c r="G273" s="584">
        <v>0</v>
      </c>
      <c r="H273" s="584">
        <v>0</v>
      </c>
      <c r="I273" s="584">
        <v>0</v>
      </c>
      <c r="J273" s="584">
        <v>0</v>
      </c>
      <c r="K273" s="584">
        <v>-771.5</v>
      </c>
      <c r="L273" s="584">
        <v>0</v>
      </c>
      <c r="M273" s="584">
        <v>0</v>
      </c>
      <c r="N273" s="584">
        <v>-771.5</v>
      </c>
      <c r="O273" s="725">
        <v>0</v>
      </c>
      <c r="P273" s="725">
        <v>0</v>
      </c>
      <c r="Q273" s="725">
        <v>0</v>
      </c>
      <c r="R273" s="725">
        <v>0</v>
      </c>
      <c r="S273" s="725">
        <v>0</v>
      </c>
      <c r="T273" s="725">
        <v>0</v>
      </c>
      <c r="U273" s="725">
        <v>0</v>
      </c>
      <c r="V273" s="725">
        <v>0</v>
      </c>
    </row>
    <row r="274" spans="1:22" ht="14.4">
      <c r="A274" s="721" t="s">
        <v>1052</v>
      </c>
      <c r="B274" s="587" t="s">
        <v>923</v>
      </c>
      <c r="C274" s="584">
        <v>-197967.94000000041</v>
      </c>
      <c r="D274" s="584">
        <v>0</v>
      </c>
      <c r="E274" s="584">
        <v>0</v>
      </c>
      <c r="F274" s="584">
        <v>-197967.94000000041</v>
      </c>
      <c r="G274" s="584">
        <v>0</v>
      </c>
      <c r="H274" s="584">
        <v>0</v>
      </c>
      <c r="I274" s="584">
        <v>0</v>
      </c>
      <c r="J274" s="584">
        <v>0</v>
      </c>
      <c r="K274" s="584">
        <v>-313463.46999999974</v>
      </c>
      <c r="L274" s="584">
        <v>0</v>
      </c>
      <c r="M274" s="584">
        <v>0</v>
      </c>
      <c r="N274" s="584">
        <v>-313463.46999999974</v>
      </c>
      <c r="O274" s="725">
        <v>0</v>
      </c>
      <c r="P274" s="725">
        <v>0</v>
      </c>
      <c r="Q274" s="725">
        <v>0</v>
      </c>
      <c r="R274" s="725">
        <v>0</v>
      </c>
      <c r="S274" s="725">
        <v>0</v>
      </c>
      <c r="T274" s="725">
        <v>0</v>
      </c>
      <c r="U274" s="725">
        <v>0</v>
      </c>
      <c r="V274" s="725">
        <v>0</v>
      </c>
    </row>
    <row r="275" spans="1:22" ht="14.4">
      <c r="A275" s="721" t="s">
        <v>1052</v>
      </c>
      <c r="B275" s="587" t="s">
        <v>1226</v>
      </c>
      <c r="C275" s="584">
        <v>0</v>
      </c>
      <c r="D275" s="584">
        <v>0</v>
      </c>
      <c r="E275" s="584">
        <v>0</v>
      </c>
      <c r="F275" s="584">
        <v>0</v>
      </c>
      <c r="G275" s="584">
        <v>0</v>
      </c>
      <c r="H275" s="584">
        <v>0</v>
      </c>
      <c r="I275" s="584">
        <v>0</v>
      </c>
      <c r="J275" s="584">
        <v>0</v>
      </c>
      <c r="K275" s="584">
        <v>0</v>
      </c>
      <c r="L275" s="584">
        <v>0</v>
      </c>
      <c r="M275" s="584">
        <v>0</v>
      </c>
      <c r="N275" s="584">
        <v>0</v>
      </c>
      <c r="O275" s="725">
        <v>0</v>
      </c>
      <c r="P275" s="725">
        <v>0</v>
      </c>
      <c r="Q275" s="725">
        <v>0</v>
      </c>
      <c r="R275" s="725">
        <v>0</v>
      </c>
      <c r="S275" s="725">
        <v>0</v>
      </c>
      <c r="T275" s="725">
        <v>0</v>
      </c>
      <c r="U275" s="725">
        <v>0</v>
      </c>
      <c r="V275" s="725">
        <v>0</v>
      </c>
    </row>
    <row r="276" spans="1:22" ht="14.4">
      <c r="A276" s="721" t="s">
        <v>1052</v>
      </c>
      <c r="B276" s="587" t="s">
        <v>924</v>
      </c>
      <c r="C276" s="584">
        <v>1.4551915228366852E-11</v>
      </c>
      <c r="D276" s="584">
        <v>0</v>
      </c>
      <c r="E276" s="584">
        <v>0</v>
      </c>
      <c r="F276" s="584">
        <v>1.4551915228366852E-11</v>
      </c>
      <c r="G276" s="584">
        <v>0</v>
      </c>
      <c r="H276" s="584">
        <v>0</v>
      </c>
      <c r="I276" s="584">
        <v>0</v>
      </c>
      <c r="J276" s="584">
        <v>0</v>
      </c>
      <c r="K276" s="584">
        <v>0</v>
      </c>
      <c r="L276" s="584">
        <v>0</v>
      </c>
      <c r="M276" s="584">
        <v>0</v>
      </c>
      <c r="N276" s="584">
        <v>0</v>
      </c>
      <c r="O276" s="725">
        <v>0</v>
      </c>
      <c r="P276" s="725">
        <v>0</v>
      </c>
      <c r="Q276" s="725">
        <v>0</v>
      </c>
      <c r="R276" s="725">
        <v>0</v>
      </c>
      <c r="S276" s="725">
        <v>0</v>
      </c>
      <c r="T276" s="725">
        <v>0</v>
      </c>
      <c r="U276" s="725">
        <v>0</v>
      </c>
      <c r="V276" s="725">
        <v>0</v>
      </c>
    </row>
    <row r="277" spans="1:22" ht="14.4">
      <c r="A277" s="721" t="s">
        <v>1052</v>
      </c>
      <c r="B277" s="587" t="s">
        <v>925</v>
      </c>
      <c r="C277" s="584">
        <v>0</v>
      </c>
      <c r="D277" s="584">
        <v>0</v>
      </c>
      <c r="E277" s="584">
        <v>0</v>
      </c>
      <c r="F277" s="584">
        <v>0</v>
      </c>
      <c r="G277" s="584">
        <v>0</v>
      </c>
      <c r="H277" s="584">
        <v>0</v>
      </c>
      <c r="I277" s="584">
        <v>0</v>
      </c>
      <c r="J277" s="584">
        <v>0</v>
      </c>
      <c r="K277" s="584">
        <v>0</v>
      </c>
      <c r="L277" s="584">
        <v>0</v>
      </c>
      <c r="M277" s="584">
        <v>0</v>
      </c>
      <c r="N277" s="584">
        <v>0</v>
      </c>
      <c r="O277" s="725">
        <v>0</v>
      </c>
      <c r="P277" s="725">
        <v>0</v>
      </c>
      <c r="Q277" s="725">
        <v>0</v>
      </c>
      <c r="R277" s="725">
        <v>0</v>
      </c>
      <c r="S277" s="725">
        <v>0</v>
      </c>
      <c r="T277" s="725">
        <v>0</v>
      </c>
      <c r="U277" s="725">
        <v>0</v>
      </c>
      <c r="V277" s="725">
        <v>0</v>
      </c>
    </row>
    <row r="278" spans="1:22" ht="14.4">
      <c r="A278" s="721" t="s">
        <v>1053</v>
      </c>
      <c r="B278" s="587" t="s">
        <v>926</v>
      </c>
      <c r="C278" s="584">
        <v>0</v>
      </c>
      <c r="D278" s="584">
        <v>0</v>
      </c>
      <c r="E278" s="584">
        <v>0</v>
      </c>
      <c r="F278" s="584">
        <v>0</v>
      </c>
      <c r="G278" s="584">
        <v>0</v>
      </c>
      <c r="H278" s="584">
        <v>0</v>
      </c>
      <c r="I278" s="584">
        <v>0</v>
      </c>
      <c r="J278" s="584">
        <v>0</v>
      </c>
      <c r="K278" s="584">
        <v>0</v>
      </c>
      <c r="L278" s="584">
        <v>0</v>
      </c>
      <c r="M278" s="584">
        <v>0</v>
      </c>
      <c r="N278" s="584">
        <v>0</v>
      </c>
      <c r="O278" s="725">
        <v>0</v>
      </c>
      <c r="P278" s="725">
        <v>0</v>
      </c>
      <c r="Q278" s="725">
        <v>0</v>
      </c>
      <c r="R278" s="725">
        <v>0</v>
      </c>
      <c r="S278" s="725">
        <v>0</v>
      </c>
      <c r="T278" s="725">
        <v>0</v>
      </c>
      <c r="U278" s="725">
        <v>0</v>
      </c>
      <c r="V278" s="725">
        <v>0</v>
      </c>
    </row>
    <row r="279" spans="1:22" ht="14.4">
      <c r="A279" s="721" t="s">
        <v>1053</v>
      </c>
      <c r="B279" s="587" t="s">
        <v>930</v>
      </c>
      <c r="C279" s="584">
        <v>0</v>
      </c>
      <c r="D279" s="584">
        <v>0</v>
      </c>
      <c r="E279" s="584">
        <v>0</v>
      </c>
      <c r="F279" s="584">
        <v>0</v>
      </c>
      <c r="G279" s="584">
        <v>0</v>
      </c>
      <c r="H279" s="584">
        <v>0</v>
      </c>
      <c r="I279" s="584">
        <v>0</v>
      </c>
      <c r="J279" s="584">
        <v>0</v>
      </c>
      <c r="K279" s="584">
        <v>0</v>
      </c>
      <c r="L279" s="584">
        <v>0</v>
      </c>
      <c r="M279" s="584">
        <v>0</v>
      </c>
      <c r="N279" s="584">
        <v>0</v>
      </c>
      <c r="O279" s="725">
        <v>0</v>
      </c>
      <c r="P279" s="725">
        <v>0</v>
      </c>
      <c r="Q279" s="725">
        <v>0</v>
      </c>
      <c r="R279" s="725">
        <v>0</v>
      </c>
      <c r="S279" s="725">
        <v>0</v>
      </c>
      <c r="T279" s="725">
        <v>0</v>
      </c>
      <c r="U279" s="725">
        <v>0</v>
      </c>
      <c r="V279" s="725">
        <v>0</v>
      </c>
    </row>
    <row r="280" spans="1:22" ht="14.4">
      <c r="A280" s="721" t="s">
        <v>1053</v>
      </c>
      <c r="B280" s="587" t="s">
        <v>293</v>
      </c>
      <c r="C280" s="584">
        <v>0</v>
      </c>
      <c r="D280" s="584">
        <v>0</v>
      </c>
      <c r="E280" s="584">
        <v>0</v>
      </c>
      <c r="F280" s="584">
        <v>0</v>
      </c>
      <c r="G280" s="584">
        <v>0</v>
      </c>
      <c r="H280" s="584">
        <v>0</v>
      </c>
      <c r="I280" s="584">
        <v>0</v>
      </c>
      <c r="J280" s="584">
        <v>0</v>
      </c>
      <c r="K280" s="584">
        <v>0</v>
      </c>
      <c r="L280" s="584">
        <v>0</v>
      </c>
      <c r="M280" s="584">
        <v>0</v>
      </c>
      <c r="N280" s="584">
        <v>0</v>
      </c>
      <c r="O280" s="725">
        <v>0</v>
      </c>
      <c r="P280" s="725">
        <v>0</v>
      </c>
      <c r="Q280" s="725">
        <v>0</v>
      </c>
      <c r="R280" s="725">
        <v>0</v>
      </c>
      <c r="S280" s="725">
        <v>0</v>
      </c>
      <c r="T280" s="725">
        <v>0</v>
      </c>
      <c r="U280" s="725">
        <v>0</v>
      </c>
      <c r="V280" s="725">
        <v>0</v>
      </c>
    </row>
    <row r="281" spans="1:22" ht="14.4">
      <c r="A281" s="721" t="s">
        <v>1053</v>
      </c>
      <c r="B281" s="587" t="s">
        <v>1227</v>
      </c>
      <c r="C281" s="584">
        <v>0</v>
      </c>
      <c r="D281" s="584">
        <v>0</v>
      </c>
      <c r="E281" s="584">
        <v>0</v>
      </c>
      <c r="F281" s="584">
        <v>0</v>
      </c>
      <c r="G281" s="584">
        <v>0</v>
      </c>
      <c r="H281" s="584">
        <v>0</v>
      </c>
      <c r="I281" s="584">
        <v>0</v>
      </c>
      <c r="J281" s="584">
        <v>0</v>
      </c>
      <c r="K281" s="584">
        <v>0</v>
      </c>
      <c r="L281" s="584">
        <v>0</v>
      </c>
      <c r="M281" s="584">
        <v>0</v>
      </c>
      <c r="N281" s="584">
        <v>0</v>
      </c>
      <c r="O281" s="725">
        <v>0</v>
      </c>
      <c r="P281" s="725">
        <v>0</v>
      </c>
      <c r="Q281" s="725">
        <v>0</v>
      </c>
      <c r="R281" s="725">
        <v>0</v>
      </c>
      <c r="S281" s="725">
        <v>0</v>
      </c>
      <c r="T281" s="725">
        <v>0</v>
      </c>
      <c r="U281" s="725">
        <v>0</v>
      </c>
      <c r="V281" s="725">
        <v>0</v>
      </c>
    </row>
    <row r="282" spans="1:22" ht="14.4">
      <c r="A282" s="721" t="s">
        <v>1053</v>
      </c>
      <c r="B282" s="587" t="s">
        <v>1228</v>
      </c>
      <c r="C282" s="584">
        <v>0</v>
      </c>
      <c r="D282" s="584">
        <v>0</v>
      </c>
      <c r="E282" s="584">
        <v>0</v>
      </c>
      <c r="F282" s="584">
        <v>0</v>
      </c>
      <c r="G282" s="584">
        <v>0</v>
      </c>
      <c r="H282" s="584">
        <v>0</v>
      </c>
      <c r="I282" s="584">
        <v>0</v>
      </c>
      <c r="J282" s="584">
        <v>0</v>
      </c>
      <c r="K282" s="584">
        <v>0</v>
      </c>
      <c r="L282" s="584">
        <v>0</v>
      </c>
      <c r="M282" s="584">
        <v>0</v>
      </c>
      <c r="N282" s="584">
        <v>0</v>
      </c>
      <c r="O282" s="725">
        <v>0</v>
      </c>
      <c r="P282" s="725">
        <v>0</v>
      </c>
      <c r="Q282" s="725">
        <v>0</v>
      </c>
      <c r="R282" s="725">
        <v>0</v>
      </c>
      <c r="S282" s="725">
        <v>0</v>
      </c>
      <c r="T282" s="725">
        <v>0</v>
      </c>
      <c r="U282" s="725">
        <v>0</v>
      </c>
      <c r="V282" s="725">
        <v>0</v>
      </c>
    </row>
    <row r="283" spans="1:22" ht="14.4">
      <c r="A283" s="721" t="s">
        <v>1053</v>
      </c>
      <c r="B283" s="587" t="s">
        <v>927</v>
      </c>
      <c r="C283" s="584">
        <v>0</v>
      </c>
      <c r="D283" s="584">
        <v>0</v>
      </c>
      <c r="E283" s="584">
        <v>0</v>
      </c>
      <c r="F283" s="584">
        <v>0</v>
      </c>
      <c r="G283" s="584">
        <v>0</v>
      </c>
      <c r="H283" s="584">
        <v>0</v>
      </c>
      <c r="I283" s="584">
        <v>0</v>
      </c>
      <c r="J283" s="584">
        <v>0</v>
      </c>
      <c r="K283" s="584">
        <v>0</v>
      </c>
      <c r="L283" s="584">
        <v>0</v>
      </c>
      <c r="M283" s="584">
        <v>0</v>
      </c>
      <c r="N283" s="584">
        <v>0</v>
      </c>
      <c r="O283" s="725">
        <v>0</v>
      </c>
      <c r="P283" s="725">
        <v>0</v>
      </c>
      <c r="Q283" s="725">
        <v>0</v>
      </c>
      <c r="R283" s="725">
        <v>0</v>
      </c>
      <c r="S283" s="725">
        <v>0</v>
      </c>
      <c r="T283" s="725">
        <v>0</v>
      </c>
      <c r="U283" s="725">
        <v>0</v>
      </c>
      <c r="V283" s="725">
        <v>0</v>
      </c>
    </row>
    <row r="284" spans="1:22" ht="14.4">
      <c r="A284" s="721" t="s">
        <v>1053</v>
      </c>
      <c r="B284" s="587" t="s">
        <v>928</v>
      </c>
      <c r="C284" s="584">
        <v>0</v>
      </c>
      <c r="D284" s="584">
        <v>0</v>
      </c>
      <c r="E284" s="584">
        <v>0</v>
      </c>
      <c r="F284" s="584">
        <v>0</v>
      </c>
      <c r="G284" s="584">
        <v>0</v>
      </c>
      <c r="H284" s="584">
        <v>0</v>
      </c>
      <c r="I284" s="584">
        <v>0</v>
      </c>
      <c r="J284" s="584">
        <v>0</v>
      </c>
      <c r="K284" s="584">
        <v>0</v>
      </c>
      <c r="L284" s="584">
        <v>0</v>
      </c>
      <c r="M284" s="584">
        <v>0</v>
      </c>
      <c r="N284" s="584">
        <v>0</v>
      </c>
      <c r="O284" s="725">
        <v>0</v>
      </c>
      <c r="P284" s="725">
        <v>0</v>
      </c>
      <c r="Q284" s="725">
        <v>0</v>
      </c>
      <c r="R284" s="725">
        <v>0</v>
      </c>
      <c r="S284" s="725">
        <v>0</v>
      </c>
      <c r="T284" s="725">
        <v>0</v>
      </c>
      <c r="U284" s="725">
        <v>0</v>
      </c>
      <c r="V284" s="725">
        <v>0</v>
      </c>
    </row>
    <row r="285" spans="1:22" ht="14.4">
      <c r="A285" s="721" t="s">
        <v>1053</v>
      </c>
      <c r="B285" s="587" t="s">
        <v>929</v>
      </c>
      <c r="C285" s="584">
        <v>0</v>
      </c>
      <c r="D285" s="584">
        <v>0</v>
      </c>
      <c r="E285" s="584">
        <v>0</v>
      </c>
      <c r="F285" s="584">
        <v>0</v>
      </c>
      <c r="G285" s="584">
        <v>0</v>
      </c>
      <c r="H285" s="584">
        <v>0</v>
      </c>
      <c r="I285" s="584">
        <v>0</v>
      </c>
      <c r="J285" s="584">
        <v>0</v>
      </c>
      <c r="K285" s="584">
        <v>0</v>
      </c>
      <c r="L285" s="584">
        <v>0</v>
      </c>
      <c r="M285" s="584">
        <v>0</v>
      </c>
      <c r="N285" s="584">
        <v>0</v>
      </c>
      <c r="O285" s="725">
        <v>0</v>
      </c>
      <c r="P285" s="725">
        <v>0</v>
      </c>
      <c r="Q285" s="725">
        <v>0</v>
      </c>
      <c r="R285" s="725">
        <v>0</v>
      </c>
      <c r="S285" s="725">
        <v>0</v>
      </c>
      <c r="T285" s="725">
        <v>0</v>
      </c>
      <c r="U285" s="725">
        <v>0</v>
      </c>
      <c r="V285" s="725">
        <v>0</v>
      </c>
    </row>
    <row r="286" spans="1:22" ht="14.4">
      <c r="A286" s="721" t="s">
        <v>1054</v>
      </c>
      <c r="B286" s="587" t="s">
        <v>931</v>
      </c>
      <c r="C286" s="584">
        <v>0</v>
      </c>
      <c r="D286" s="584">
        <v>0</v>
      </c>
      <c r="E286" s="584">
        <v>0</v>
      </c>
      <c r="F286" s="584">
        <v>0</v>
      </c>
      <c r="G286" s="584">
        <v>0</v>
      </c>
      <c r="H286" s="584">
        <v>0</v>
      </c>
      <c r="I286" s="584">
        <v>0</v>
      </c>
      <c r="J286" s="584">
        <v>0</v>
      </c>
      <c r="K286" s="584">
        <v>0</v>
      </c>
      <c r="L286" s="584">
        <v>0</v>
      </c>
      <c r="M286" s="584">
        <v>0</v>
      </c>
      <c r="N286" s="584">
        <v>0</v>
      </c>
      <c r="O286" s="725">
        <v>0</v>
      </c>
      <c r="P286" s="725">
        <v>0</v>
      </c>
      <c r="Q286" s="725">
        <v>0</v>
      </c>
      <c r="R286" s="725">
        <v>0</v>
      </c>
      <c r="S286" s="725">
        <v>0</v>
      </c>
      <c r="T286" s="725">
        <v>0</v>
      </c>
      <c r="U286" s="725">
        <v>0</v>
      </c>
      <c r="V286" s="725">
        <v>0</v>
      </c>
    </row>
    <row r="287" spans="1:22" ht="14.4">
      <c r="A287" s="721" t="s">
        <v>1054</v>
      </c>
      <c r="B287" s="587" t="s">
        <v>932</v>
      </c>
      <c r="C287" s="584">
        <v>210450.7800000507</v>
      </c>
      <c r="D287" s="584">
        <v>0</v>
      </c>
      <c r="E287" s="584">
        <v>0</v>
      </c>
      <c r="F287" s="584">
        <v>210450.7800000507</v>
      </c>
      <c r="G287" s="584">
        <v>11355.74</v>
      </c>
      <c r="H287" s="584">
        <v>0</v>
      </c>
      <c r="I287" s="584">
        <v>0</v>
      </c>
      <c r="J287" s="584">
        <v>11355.74</v>
      </c>
      <c r="K287" s="584">
        <v>-439561.7099999896</v>
      </c>
      <c r="L287" s="584">
        <v>0</v>
      </c>
      <c r="M287" s="584">
        <v>0</v>
      </c>
      <c r="N287" s="584">
        <v>-439561.7099999896</v>
      </c>
      <c r="O287" s="725">
        <v>0</v>
      </c>
      <c r="P287" s="725">
        <v>0</v>
      </c>
      <c r="Q287" s="725">
        <v>0</v>
      </c>
      <c r="R287" s="725">
        <v>0</v>
      </c>
      <c r="S287" s="725">
        <v>31807.05</v>
      </c>
      <c r="T287" s="725">
        <v>0</v>
      </c>
      <c r="U287" s="725">
        <v>0</v>
      </c>
      <c r="V287" s="725">
        <v>31807.05</v>
      </c>
    </row>
    <row r="288" spans="1:22" ht="14.4">
      <c r="A288" s="721" t="s">
        <v>1054</v>
      </c>
      <c r="B288" s="587" t="s">
        <v>933</v>
      </c>
      <c r="C288" s="584">
        <v>-239073824.33000001</v>
      </c>
      <c r="D288" s="584">
        <v>0</v>
      </c>
      <c r="E288" s="584">
        <v>0</v>
      </c>
      <c r="F288" s="584">
        <v>-239073824.33000001</v>
      </c>
      <c r="G288" s="584">
        <v>0</v>
      </c>
      <c r="H288" s="584">
        <v>0</v>
      </c>
      <c r="I288" s="584">
        <v>0</v>
      </c>
      <c r="J288" s="584">
        <v>0</v>
      </c>
      <c r="K288" s="584">
        <v>7321666.9800000004</v>
      </c>
      <c r="L288" s="584">
        <v>0</v>
      </c>
      <c r="M288" s="584">
        <v>0</v>
      </c>
      <c r="N288" s="584">
        <v>7321666.9800000004</v>
      </c>
      <c r="O288" s="725">
        <v>0</v>
      </c>
      <c r="P288" s="725">
        <v>0</v>
      </c>
      <c r="Q288" s="725">
        <v>0</v>
      </c>
      <c r="R288" s="725">
        <v>0</v>
      </c>
      <c r="S288" s="725">
        <v>0</v>
      </c>
      <c r="T288" s="725">
        <v>0</v>
      </c>
      <c r="U288" s="725">
        <v>0</v>
      </c>
      <c r="V288" s="725">
        <v>0</v>
      </c>
    </row>
    <row r="289" spans="1:22" ht="14.4">
      <c r="A289" s="721" t="s">
        <v>1054</v>
      </c>
      <c r="B289" s="587" t="s">
        <v>934</v>
      </c>
      <c r="C289" s="584">
        <v>0</v>
      </c>
      <c r="D289" s="584">
        <v>0</v>
      </c>
      <c r="E289" s="584">
        <v>0</v>
      </c>
      <c r="F289" s="584">
        <v>0</v>
      </c>
      <c r="G289" s="584">
        <v>0</v>
      </c>
      <c r="H289" s="584">
        <v>0</v>
      </c>
      <c r="I289" s="584">
        <v>0</v>
      </c>
      <c r="J289" s="584">
        <v>0</v>
      </c>
      <c r="K289" s="584">
        <v>0</v>
      </c>
      <c r="L289" s="584">
        <v>0</v>
      </c>
      <c r="M289" s="584">
        <v>0</v>
      </c>
      <c r="N289" s="584">
        <v>0</v>
      </c>
      <c r="O289" s="725">
        <v>0</v>
      </c>
      <c r="P289" s="725">
        <v>0</v>
      </c>
      <c r="Q289" s="725">
        <v>0</v>
      </c>
      <c r="R289" s="725">
        <v>0</v>
      </c>
      <c r="S289" s="725">
        <v>0</v>
      </c>
      <c r="T289" s="725">
        <v>0</v>
      </c>
      <c r="U289" s="725">
        <v>0</v>
      </c>
      <c r="V289" s="725">
        <v>0</v>
      </c>
    </row>
    <row r="290" spans="1:22" ht="14.4">
      <c r="A290" s="721" t="s">
        <v>1054</v>
      </c>
      <c r="B290" s="587" t="s">
        <v>1229</v>
      </c>
      <c r="C290" s="584">
        <v>0</v>
      </c>
      <c r="D290" s="584">
        <v>0</v>
      </c>
      <c r="E290" s="584">
        <v>0</v>
      </c>
      <c r="F290" s="584">
        <v>0</v>
      </c>
      <c r="G290" s="584">
        <v>0</v>
      </c>
      <c r="H290" s="584">
        <v>0</v>
      </c>
      <c r="I290" s="584">
        <v>0</v>
      </c>
      <c r="J290" s="584">
        <v>0</v>
      </c>
      <c r="K290" s="584">
        <v>0</v>
      </c>
      <c r="L290" s="584">
        <v>0</v>
      </c>
      <c r="M290" s="584">
        <v>0</v>
      </c>
      <c r="N290" s="584">
        <v>0</v>
      </c>
      <c r="O290" s="725">
        <v>0</v>
      </c>
      <c r="P290" s="725">
        <v>0</v>
      </c>
      <c r="Q290" s="725">
        <v>0</v>
      </c>
      <c r="R290" s="725">
        <v>0</v>
      </c>
      <c r="S290" s="725">
        <v>0</v>
      </c>
      <c r="T290" s="725">
        <v>0</v>
      </c>
      <c r="U290" s="725">
        <v>0</v>
      </c>
      <c r="V290" s="725">
        <v>0</v>
      </c>
    </row>
    <row r="291" spans="1:22" ht="14.4">
      <c r="A291" s="721" t="s">
        <v>1054</v>
      </c>
      <c r="B291" s="587" t="s">
        <v>1230</v>
      </c>
      <c r="C291" s="584">
        <v>10577664.630000001</v>
      </c>
      <c r="D291" s="584">
        <v>0</v>
      </c>
      <c r="E291" s="584">
        <v>0</v>
      </c>
      <c r="F291" s="584">
        <v>10577664.630000001</v>
      </c>
      <c r="G291" s="584">
        <v>0</v>
      </c>
      <c r="H291" s="584">
        <v>0</v>
      </c>
      <c r="I291" s="584">
        <v>0</v>
      </c>
      <c r="J291" s="584">
        <v>0</v>
      </c>
      <c r="K291" s="584">
        <v>50034104.579999998</v>
      </c>
      <c r="L291" s="584">
        <v>0</v>
      </c>
      <c r="M291" s="584">
        <v>0</v>
      </c>
      <c r="N291" s="584">
        <v>50034104.579999998</v>
      </c>
      <c r="O291" s="725">
        <v>0</v>
      </c>
      <c r="P291" s="725">
        <v>0</v>
      </c>
      <c r="Q291" s="725">
        <v>0</v>
      </c>
      <c r="R291" s="725">
        <v>0</v>
      </c>
      <c r="S291" s="725">
        <v>0</v>
      </c>
      <c r="T291" s="725">
        <v>0</v>
      </c>
      <c r="U291" s="725">
        <v>0</v>
      </c>
      <c r="V291" s="725">
        <v>0</v>
      </c>
    </row>
    <row r="292" spans="1:22" ht="14.4">
      <c r="A292" s="721" t="s">
        <v>1054</v>
      </c>
      <c r="B292" s="587" t="s">
        <v>1231</v>
      </c>
      <c r="C292" s="584">
        <v>0</v>
      </c>
      <c r="D292" s="584">
        <v>0</v>
      </c>
      <c r="E292" s="584">
        <v>0</v>
      </c>
      <c r="F292" s="584">
        <v>0</v>
      </c>
      <c r="G292" s="584">
        <v>0</v>
      </c>
      <c r="H292" s="584">
        <v>0</v>
      </c>
      <c r="I292" s="584">
        <v>0</v>
      </c>
      <c r="J292" s="584">
        <v>0</v>
      </c>
      <c r="K292" s="584">
        <v>0</v>
      </c>
      <c r="L292" s="584">
        <v>0</v>
      </c>
      <c r="M292" s="584">
        <v>0</v>
      </c>
      <c r="N292" s="584">
        <v>0</v>
      </c>
      <c r="O292" s="725">
        <v>0</v>
      </c>
      <c r="P292" s="725">
        <v>0</v>
      </c>
      <c r="Q292" s="725">
        <v>0</v>
      </c>
      <c r="R292" s="725">
        <v>0</v>
      </c>
      <c r="S292" s="725">
        <v>0</v>
      </c>
      <c r="T292" s="725">
        <v>0</v>
      </c>
      <c r="U292" s="725">
        <v>0</v>
      </c>
      <c r="V292" s="725">
        <v>0</v>
      </c>
    </row>
    <row r="293" spans="1:22" ht="14.4">
      <c r="A293" s="721" t="s">
        <v>1054</v>
      </c>
      <c r="B293" s="587" t="s">
        <v>1232</v>
      </c>
      <c r="C293" s="584">
        <v>0</v>
      </c>
      <c r="D293" s="584">
        <v>0</v>
      </c>
      <c r="E293" s="584">
        <v>0</v>
      </c>
      <c r="F293" s="584">
        <v>0</v>
      </c>
      <c r="G293" s="584">
        <v>0</v>
      </c>
      <c r="H293" s="584">
        <v>0</v>
      </c>
      <c r="I293" s="584">
        <v>0</v>
      </c>
      <c r="J293" s="584">
        <v>0</v>
      </c>
      <c r="K293" s="584">
        <v>0</v>
      </c>
      <c r="L293" s="584">
        <v>0</v>
      </c>
      <c r="M293" s="584">
        <v>0</v>
      </c>
      <c r="N293" s="584">
        <v>0</v>
      </c>
      <c r="O293" s="725">
        <v>0</v>
      </c>
      <c r="P293" s="725">
        <v>0</v>
      </c>
      <c r="Q293" s="725">
        <v>0</v>
      </c>
      <c r="R293" s="725">
        <v>0</v>
      </c>
      <c r="S293" s="725">
        <v>0</v>
      </c>
      <c r="T293" s="725">
        <v>0</v>
      </c>
      <c r="U293" s="725">
        <v>0</v>
      </c>
      <c r="V293" s="725">
        <v>0</v>
      </c>
    </row>
    <row r="294" spans="1:22" ht="14.4">
      <c r="A294" s="721" t="s">
        <v>1054</v>
      </c>
      <c r="B294" s="587" t="s">
        <v>1233</v>
      </c>
      <c r="C294" s="584">
        <v>0</v>
      </c>
      <c r="D294" s="584">
        <v>0</v>
      </c>
      <c r="E294" s="584">
        <v>0</v>
      </c>
      <c r="F294" s="584">
        <v>0</v>
      </c>
      <c r="G294" s="584">
        <v>0</v>
      </c>
      <c r="H294" s="584">
        <v>0</v>
      </c>
      <c r="I294" s="584">
        <v>0</v>
      </c>
      <c r="J294" s="584">
        <v>0</v>
      </c>
      <c r="K294" s="584">
        <v>0</v>
      </c>
      <c r="L294" s="584">
        <v>0</v>
      </c>
      <c r="M294" s="584">
        <v>0</v>
      </c>
      <c r="N294" s="584">
        <v>0</v>
      </c>
      <c r="O294" s="725">
        <v>0</v>
      </c>
      <c r="P294" s="725">
        <v>0</v>
      </c>
      <c r="Q294" s="725">
        <v>0</v>
      </c>
      <c r="R294" s="725">
        <v>0</v>
      </c>
      <c r="S294" s="725">
        <v>0</v>
      </c>
      <c r="T294" s="725">
        <v>0</v>
      </c>
      <c r="U294" s="725">
        <v>0</v>
      </c>
      <c r="V294" s="725">
        <v>0</v>
      </c>
    </row>
    <row r="295" spans="1:22" ht="14.4">
      <c r="A295" s="721" t="s">
        <v>1054</v>
      </c>
      <c r="B295" s="587" t="s">
        <v>1234</v>
      </c>
      <c r="C295" s="584">
        <v>0</v>
      </c>
      <c r="D295" s="584">
        <v>0</v>
      </c>
      <c r="E295" s="584">
        <v>0</v>
      </c>
      <c r="F295" s="584">
        <v>0</v>
      </c>
      <c r="G295" s="584">
        <v>0</v>
      </c>
      <c r="H295" s="584">
        <v>0</v>
      </c>
      <c r="I295" s="584">
        <v>0</v>
      </c>
      <c r="J295" s="584">
        <v>0</v>
      </c>
      <c r="K295" s="584">
        <v>0</v>
      </c>
      <c r="L295" s="584">
        <v>0</v>
      </c>
      <c r="M295" s="584">
        <v>0</v>
      </c>
      <c r="N295" s="584">
        <v>0</v>
      </c>
      <c r="O295" s="725">
        <v>0</v>
      </c>
      <c r="P295" s="725">
        <v>0</v>
      </c>
      <c r="Q295" s="725">
        <v>0</v>
      </c>
      <c r="R295" s="725">
        <v>0</v>
      </c>
      <c r="S295" s="725">
        <v>0</v>
      </c>
      <c r="T295" s="725">
        <v>0</v>
      </c>
      <c r="U295" s="725">
        <v>0</v>
      </c>
      <c r="V295" s="725">
        <v>0</v>
      </c>
    </row>
    <row r="296" spans="1:22" ht="14.4">
      <c r="A296" s="721" t="s">
        <v>1054</v>
      </c>
      <c r="B296" s="587" t="s">
        <v>1235</v>
      </c>
      <c r="C296" s="584">
        <v>0</v>
      </c>
      <c r="D296" s="584">
        <v>0</v>
      </c>
      <c r="E296" s="584">
        <v>0</v>
      </c>
      <c r="F296" s="584">
        <v>0</v>
      </c>
      <c r="G296" s="584">
        <v>0</v>
      </c>
      <c r="H296" s="584">
        <v>0</v>
      </c>
      <c r="I296" s="584">
        <v>0</v>
      </c>
      <c r="J296" s="584">
        <v>0</v>
      </c>
      <c r="K296" s="584">
        <v>0</v>
      </c>
      <c r="L296" s="584">
        <v>0</v>
      </c>
      <c r="M296" s="584">
        <v>0</v>
      </c>
      <c r="N296" s="584">
        <v>0</v>
      </c>
      <c r="O296" s="725">
        <v>0</v>
      </c>
      <c r="P296" s="725">
        <v>0</v>
      </c>
      <c r="Q296" s="725">
        <v>0</v>
      </c>
      <c r="R296" s="725">
        <v>0</v>
      </c>
      <c r="S296" s="725">
        <v>0</v>
      </c>
      <c r="T296" s="725">
        <v>0</v>
      </c>
      <c r="U296" s="725">
        <v>0</v>
      </c>
      <c r="V296" s="725">
        <v>0</v>
      </c>
    </row>
    <row r="297" spans="1:22" ht="14.4">
      <c r="A297" s="721" t="s">
        <v>1054</v>
      </c>
      <c r="B297" s="587" t="s">
        <v>1236</v>
      </c>
      <c r="C297" s="584">
        <v>0</v>
      </c>
      <c r="D297" s="584">
        <v>0</v>
      </c>
      <c r="E297" s="584">
        <v>0</v>
      </c>
      <c r="F297" s="584">
        <v>0</v>
      </c>
      <c r="G297" s="584">
        <v>0</v>
      </c>
      <c r="H297" s="584">
        <v>0</v>
      </c>
      <c r="I297" s="584">
        <v>0</v>
      </c>
      <c r="J297" s="584">
        <v>0</v>
      </c>
      <c r="K297" s="584">
        <v>0</v>
      </c>
      <c r="L297" s="584">
        <v>0</v>
      </c>
      <c r="M297" s="584">
        <v>0</v>
      </c>
      <c r="N297" s="584">
        <v>0</v>
      </c>
      <c r="O297" s="725">
        <v>0</v>
      </c>
      <c r="P297" s="725">
        <v>0</v>
      </c>
      <c r="Q297" s="725">
        <v>0</v>
      </c>
      <c r="R297" s="725">
        <v>0</v>
      </c>
      <c r="S297" s="725">
        <v>0</v>
      </c>
      <c r="T297" s="725">
        <v>0</v>
      </c>
      <c r="U297" s="725">
        <v>0</v>
      </c>
      <c r="V297" s="725">
        <v>0</v>
      </c>
    </row>
    <row r="298" spans="1:22" ht="14.4">
      <c r="A298" s="721" t="s">
        <v>1054</v>
      </c>
      <c r="B298" s="587" t="s">
        <v>935</v>
      </c>
      <c r="C298" s="584">
        <v>0</v>
      </c>
      <c r="D298" s="584">
        <v>0</v>
      </c>
      <c r="E298" s="584">
        <v>0</v>
      </c>
      <c r="F298" s="584">
        <v>0</v>
      </c>
      <c r="G298" s="584">
        <v>0</v>
      </c>
      <c r="H298" s="584">
        <v>0</v>
      </c>
      <c r="I298" s="584">
        <v>0</v>
      </c>
      <c r="J298" s="584">
        <v>0</v>
      </c>
      <c r="K298" s="584">
        <v>0</v>
      </c>
      <c r="L298" s="584">
        <v>0</v>
      </c>
      <c r="M298" s="584">
        <v>0</v>
      </c>
      <c r="N298" s="584">
        <v>0</v>
      </c>
      <c r="O298" s="725">
        <v>0</v>
      </c>
      <c r="P298" s="725">
        <v>0</v>
      </c>
      <c r="Q298" s="725">
        <v>0</v>
      </c>
      <c r="R298" s="725">
        <v>0</v>
      </c>
      <c r="S298" s="725">
        <v>0</v>
      </c>
      <c r="T298" s="725">
        <v>0</v>
      </c>
      <c r="U298" s="725">
        <v>0</v>
      </c>
      <c r="V298" s="725">
        <v>0</v>
      </c>
    </row>
    <row r="299" spans="1:22" ht="14.4">
      <c r="A299" s="721" t="s">
        <v>1054</v>
      </c>
      <c r="B299" s="587" t="s">
        <v>1237</v>
      </c>
      <c r="C299" s="584">
        <v>0</v>
      </c>
      <c r="D299" s="584">
        <v>0</v>
      </c>
      <c r="E299" s="584">
        <v>0</v>
      </c>
      <c r="F299" s="584">
        <v>0</v>
      </c>
      <c r="G299" s="584">
        <v>0</v>
      </c>
      <c r="H299" s="584">
        <v>0</v>
      </c>
      <c r="I299" s="584">
        <v>0</v>
      </c>
      <c r="J299" s="584">
        <v>0</v>
      </c>
      <c r="K299" s="584">
        <v>0</v>
      </c>
      <c r="L299" s="584">
        <v>0</v>
      </c>
      <c r="M299" s="584">
        <v>0</v>
      </c>
      <c r="N299" s="584">
        <v>0</v>
      </c>
      <c r="O299" s="725">
        <v>0</v>
      </c>
      <c r="P299" s="725">
        <v>0</v>
      </c>
      <c r="Q299" s="725">
        <v>0</v>
      </c>
      <c r="R299" s="725">
        <v>0</v>
      </c>
      <c r="S299" s="725">
        <v>0</v>
      </c>
      <c r="T299" s="725">
        <v>0</v>
      </c>
      <c r="U299" s="725">
        <v>0</v>
      </c>
      <c r="V299" s="725">
        <v>0</v>
      </c>
    </row>
    <row r="300" spans="1:22" ht="14.4">
      <c r="A300" s="721" t="s">
        <v>1055</v>
      </c>
      <c r="B300" s="587" t="s">
        <v>936</v>
      </c>
      <c r="C300" s="584">
        <v>0</v>
      </c>
      <c r="D300" s="584">
        <v>0</v>
      </c>
      <c r="E300" s="584">
        <v>0</v>
      </c>
      <c r="F300" s="584">
        <v>0</v>
      </c>
      <c r="G300" s="584">
        <v>0</v>
      </c>
      <c r="H300" s="584">
        <v>0</v>
      </c>
      <c r="I300" s="584">
        <v>0</v>
      </c>
      <c r="J300" s="584">
        <v>0</v>
      </c>
      <c r="K300" s="584">
        <v>0</v>
      </c>
      <c r="L300" s="584">
        <v>0</v>
      </c>
      <c r="M300" s="584">
        <v>0</v>
      </c>
      <c r="N300" s="584">
        <v>0</v>
      </c>
      <c r="O300" s="725">
        <v>0</v>
      </c>
      <c r="P300" s="725">
        <v>0</v>
      </c>
      <c r="Q300" s="725">
        <v>0</v>
      </c>
      <c r="R300" s="725">
        <v>0</v>
      </c>
      <c r="S300" s="725">
        <v>0</v>
      </c>
      <c r="T300" s="725">
        <v>0</v>
      </c>
      <c r="U300" s="725">
        <v>0</v>
      </c>
      <c r="V300" s="725">
        <v>0</v>
      </c>
    </row>
    <row r="301" spans="1:22" ht="14.4">
      <c r="A301" s="721" t="s">
        <v>1055</v>
      </c>
      <c r="B301" s="587" t="s">
        <v>937</v>
      </c>
      <c r="C301" s="584">
        <v>-2081250.6499999962</v>
      </c>
      <c r="D301" s="584">
        <v>0</v>
      </c>
      <c r="E301" s="584">
        <v>0</v>
      </c>
      <c r="F301" s="584">
        <v>-2081250.6499999962</v>
      </c>
      <c r="G301" s="584">
        <v>59600</v>
      </c>
      <c r="H301" s="584">
        <v>0</v>
      </c>
      <c r="I301" s="584">
        <v>0</v>
      </c>
      <c r="J301" s="584">
        <v>59600</v>
      </c>
      <c r="K301" s="584">
        <v>0</v>
      </c>
      <c r="L301" s="584">
        <v>0</v>
      </c>
      <c r="M301" s="584">
        <v>0</v>
      </c>
      <c r="N301" s="584">
        <v>0</v>
      </c>
      <c r="O301" s="725">
        <v>0</v>
      </c>
      <c r="P301" s="725">
        <v>0</v>
      </c>
      <c r="Q301" s="725">
        <v>0</v>
      </c>
      <c r="R301" s="725">
        <v>0</v>
      </c>
      <c r="S301" s="725">
        <v>0</v>
      </c>
      <c r="T301" s="725">
        <v>0</v>
      </c>
      <c r="U301" s="725">
        <v>0</v>
      </c>
      <c r="V301" s="725">
        <v>0</v>
      </c>
    </row>
    <row r="302" spans="1:22" ht="14.4">
      <c r="A302" s="721" t="s">
        <v>1055</v>
      </c>
      <c r="B302" s="587" t="s">
        <v>938</v>
      </c>
      <c r="C302" s="584">
        <v>519883.86000000004</v>
      </c>
      <c r="D302" s="584">
        <v>0</v>
      </c>
      <c r="E302" s="584">
        <v>0</v>
      </c>
      <c r="F302" s="584">
        <v>519883.86000000004</v>
      </c>
      <c r="G302" s="584">
        <v>0</v>
      </c>
      <c r="H302" s="584">
        <v>0</v>
      </c>
      <c r="I302" s="584">
        <v>0</v>
      </c>
      <c r="J302" s="584">
        <v>0</v>
      </c>
      <c r="K302" s="584">
        <v>0</v>
      </c>
      <c r="L302" s="584">
        <v>0</v>
      </c>
      <c r="M302" s="584">
        <v>0</v>
      </c>
      <c r="N302" s="584">
        <v>0</v>
      </c>
      <c r="O302" s="725">
        <v>0</v>
      </c>
      <c r="P302" s="725">
        <v>0</v>
      </c>
      <c r="Q302" s="725">
        <v>0</v>
      </c>
      <c r="R302" s="725">
        <v>0</v>
      </c>
      <c r="S302" s="725">
        <v>0</v>
      </c>
      <c r="T302" s="725">
        <v>0</v>
      </c>
      <c r="U302" s="725">
        <v>0</v>
      </c>
      <c r="V302" s="725">
        <v>0</v>
      </c>
    </row>
    <row r="303" spans="1:22" ht="14.4">
      <c r="A303" s="721" t="s">
        <v>1055</v>
      </c>
      <c r="B303" s="587" t="s">
        <v>1238</v>
      </c>
      <c r="C303" s="584">
        <v>-292004.19</v>
      </c>
      <c r="D303" s="584">
        <v>0</v>
      </c>
      <c r="E303" s="584">
        <v>0</v>
      </c>
      <c r="F303" s="584">
        <v>-292004.19</v>
      </c>
      <c r="G303" s="584">
        <v>0</v>
      </c>
      <c r="H303" s="584">
        <v>0</v>
      </c>
      <c r="I303" s="584">
        <v>0</v>
      </c>
      <c r="J303" s="584">
        <v>0</v>
      </c>
      <c r="K303" s="584">
        <v>0</v>
      </c>
      <c r="L303" s="584">
        <v>0</v>
      </c>
      <c r="M303" s="584">
        <v>0</v>
      </c>
      <c r="N303" s="584">
        <v>0</v>
      </c>
      <c r="O303" s="725">
        <v>0</v>
      </c>
      <c r="P303" s="725">
        <v>0</v>
      </c>
      <c r="Q303" s="725">
        <v>0</v>
      </c>
      <c r="R303" s="725">
        <v>0</v>
      </c>
      <c r="S303" s="725">
        <v>0</v>
      </c>
      <c r="T303" s="725">
        <v>0</v>
      </c>
      <c r="U303" s="725">
        <v>0</v>
      </c>
      <c r="V303" s="725">
        <v>0</v>
      </c>
    </row>
    <row r="304" spans="1:22" ht="14.4">
      <c r="A304" s="721" t="s">
        <v>1055</v>
      </c>
      <c r="B304" s="587" t="s">
        <v>1239</v>
      </c>
      <c r="C304" s="584">
        <v>0</v>
      </c>
      <c r="D304" s="584">
        <v>0</v>
      </c>
      <c r="E304" s="584">
        <v>0</v>
      </c>
      <c r="F304" s="584">
        <v>0</v>
      </c>
      <c r="G304" s="584">
        <v>0</v>
      </c>
      <c r="H304" s="584">
        <v>0</v>
      </c>
      <c r="I304" s="584">
        <v>0</v>
      </c>
      <c r="J304" s="584">
        <v>0</v>
      </c>
      <c r="K304" s="584">
        <v>0</v>
      </c>
      <c r="L304" s="584">
        <v>0</v>
      </c>
      <c r="M304" s="584">
        <v>0</v>
      </c>
      <c r="N304" s="584">
        <v>0</v>
      </c>
      <c r="O304" s="725">
        <v>0</v>
      </c>
      <c r="P304" s="725">
        <v>0</v>
      </c>
      <c r="Q304" s="725">
        <v>0</v>
      </c>
      <c r="R304" s="725">
        <v>0</v>
      </c>
      <c r="S304" s="725">
        <v>0</v>
      </c>
      <c r="T304" s="725">
        <v>0</v>
      </c>
      <c r="U304" s="725">
        <v>0</v>
      </c>
      <c r="V304" s="725">
        <v>0</v>
      </c>
    </row>
    <row r="305" spans="1:22" ht="14.4">
      <c r="A305" s="721" t="s">
        <v>1055</v>
      </c>
      <c r="B305" s="587" t="s">
        <v>939</v>
      </c>
      <c r="C305" s="584">
        <v>249339.59000000008</v>
      </c>
      <c r="D305" s="584">
        <v>0</v>
      </c>
      <c r="E305" s="584">
        <v>0</v>
      </c>
      <c r="F305" s="584">
        <v>249339.59000000008</v>
      </c>
      <c r="G305" s="584">
        <v>0</v>
      </c>
      <c r="H305" s="584">
        <v>0</v>
      </c>
      <c r="I305" s="584">
        <v>0</v>
      </c>
      <c r="J305" s="584">
        <v>0</v>
      </c>
      <c r="K305" s="584">
        <v>0</v>
      </c>
      <c r="L305" s="584">
        <v>0</v>
      </c>
      <c r="M305" s="584">
        <v>0</v>
      </c>
      <c r="N305" s="584">
        <v>0</v>
      </c>
      <c r="O305" s="725">
        <v>0</v>
      </c>
      <c r="P305" s="725">
        <v>0</v>
      </c>
      <c r="Q305" s="725">
        <v>0</v>
      </c>
      <c r="R305" s="725">
        <v>0</v>
      </c>
      <c r="S305" s="725">
        <v>0</v>
      </c>
      <c r="T305" s="725">
        <v>0</v>
      </c>
      <c r="U305" s="725">
        <v>0</v>
      </c>
      <c r="V305" s="725">
        <v>0</v>
      </c>
    </row>
    <row r="306" spans="1:22" ht="14.4">
      <c r="A306" s="721" t="s">
        <v>1055</v>
      </c>
      <c r="B306" s="587" t="s">
        <v>940</v>
      </c>
      <c r="C306" s="584">
        <v>0.1</v>
      </c>
      <c r="D306" s="584">
        <v>0</v>
      </c>
      <c r="E306" s="584">
        <v>0</v>
      </c>
      <c r="F306" s="584">
        <v>0.1</v>
      </c>
      <c r="G306" s="584">
        <v>0</v>
      </c>
      <c r="H306" s="584">
        <v>0</v>
      </c>
      <c r="I306" s="584">
        <v>0</v>
      </c>
      <c r="J306" s="584">
        <v>0</v>
      </c>
      <c r="K306" s="584">
        <v>0</v>
      </c>
      <c r="L306" s="584">
        <v>0</v>
      </c>
      <c r="M306" s="584">
        <v>0</v>
      </c>
      <c r="N306" s="584">
        <v>0</v>
      </c>
      <c r="O306" s="725">
        <v>0</v>
      </c>
      <c r="P306" s="725">
        <v>0</v>
      </c>
      <c r="Q306" s="725">
        <v>0</v>
      </c>
      <c r="R306" s="725">
        <v>0</v>
      </c>
      <c r="S306" s="725">
        <v>0</v>
      </c>
      <c r="T306" s="725">
        <v>0</v>
      </c>
      <c r="U306" s="725">
        <v>0</v>
      </c>
      <c r="V306" s="725">
        <v>0</v>
      </c>
    </row>
    <row r="307" spans="1:22" ht="14.4">
      <c r="A307" s="721" t="s">
        <v>1056</v>
      </c>
      <c r="B307" s="587" t="s">
        <v>1240</v>
      </c>
      <c r="C307" s="584">
        <v>0</v>
      </c>
      <c r="D307" s="584">
        <v>0</v>
      </c>
      <c r="E307" s="584">
        <v>0</v>
      </c>
      <c r="F307" s="584">
        <v>0</v>
      </c>
      <c r="G307" s="584">
        <v>0</v>
      </c>
      <c r="H307" s="584">
        <v>0</v>
      </c>
      <c r="I307" s="584">
        <v>0</v>
      </c>
      <c r="J307" s="584">
        <v>0</v>
      </c>
      <c r="K307" s="584">
        <v>0</v>
      </c>
      <c r="L307" s="584">
        <v>0</v>
      </c>
      <c r="M307" s="584">
        <v>0</v>
      </c>
      <c r="N307" s="584">
        <v>0</v>
      </c>
      <c r="O307" s="725">
        <v>0</v>
      </c>
      <c r="P307" s="725">
        <v>0</v>
      </c>
      <c r="Q307" s="725">
        <v>0</v>
      </c>
      <c r="R307" s="725">
        <v>0</v>
      </c>
      <c r="S307" s="725">
        <v>0</v>
      </c>
      <c r="T307" s="725">
        <v>0</v>
      </c>
      <c r="U307" s="725">
        <v>0</v>
      </c>
      <c r="V307" s="725">
        <v>0</v>
      </c>
    </row>
    <row r="308" spans="1:22" ht="14.4">
      <c r="A308" s="721" t="s">
        <v>1056</v>
      </c>
      <c r="B308" s="587" t="s">
        <v>942</v>
      </c>
      <c r="C308" s="584">
        <v>0</v>
      </c>
      <c r="D308" s="584">
        <v>0</v>
      </c>
      <c r="E308" s="584">
        <v>0</v>
      </c>
      <c r="F308" s="584">
        <v>0</v>
      </c>
      <c r="G308" s="584">
        <v>0</v>
      </c>
      <c r="H308" s="584">
        <v>0</v>
      </c>
      <c r="I308" s="584">
        <v>0</v>
      </c>
      <c r="J308" s="584">
        <v>0</v>
      </c>
      <c r="K308" s="584">
        <v>0</v>
      </c>
      <c r="L308" s="584">
        <v>0</v>
      </c>
      <c r="M308" s="584">
        <v>0</v>
      </c>
      <c r="N308" s="584">
        <v>0</v>
      </c>
      <c r="O308" s="725">
        <v>0</v>
      </c>
      <c r="P308" s="725">
        <v>0</v>
      </c>
      <c r="Q308" s="725">
        <v>0</v>
      </c>
      <c r="R308" s="725">
        <v>0</v>
      </c>
      <c r="S308" s="725">
        <v>0</v>
      </c>
      <c r="T308" s="725">
        <v>0</v>
      </c>
      <c r="U308" s="725">
        <v>0</v>
      </c>
      <c r="V308" s="725">
        <v>0</v>
      </c>
    </row>
    <row r="309" spans="1:22" ht="14.4">
      <c r="A309" s="721" t="s">
        <v>1056</v>
      </c>
      <c r="B309" s="587" t="s">
        <v>1241</v>
      </c>
      <c r="C309" s="584">
        <v>0</v>
      </c>
      <c r="D309" s="584">
        <v>0</v>
      </c>
      <c r="E309" s="584">
        <v>0</v>
      </c>
      <c r="F309" s="584">
        <v>0</v>
      </c>
      <c r="G309" s="584">
        <v>0</v>
      </c>
      <c r="H309" s="584">
        <v>0</v>
      </c>
      <c r="I309" s="584">
        <v>0</v>
      </c>
      <c r="J309" s="584">
        <v>0</v>
      </c>
      <c r="K309" s="584">
        <v>0</v>
      </c>
      <c r="L309" s="584">
        <v>0</v>
      </c>
      <c r="M309" s="584">
        <v>0</v>
      </c>
      <c r="N309" s="584">
        <v>0</v>
      </c>
      <c r="O309" s="725">
        <v>0</v>
      </c>
      <c r="P309" s="725">
        <v>0</v>
      </c>
      <c r="Q309" s="725">
        <v>0</v>
      </c>
      <c r="R309" s="725">
        <v>0</v>
      </c>
      <c r="S309" s="725">
        <v>0</v>
      </c>
      <c r="T309" s="725">
        <v>0</v>
      </c>
      <c r="U309" s="725">
        <v>0</v>
      </c>
      <c r="V309" s="725">
        <v>0</v>
      </c>
    </row>
    <row r="310" spans="1:22" ht="14.4">
      <c r="A310" s="721" t="s">
        <v>1056</v>
      </c>
      <c r="B310" s="587" t="s">
        <v>941</v>
      </c>
      <c r="C310" s="584">
        <v>0</v>
      </c>
      <c r="D310" s="584">
        <v>0</v>
      </c>
      <c r="E310" s="584">
        <v>0</v>
      </c>
      <c r="F310" s="584">
        <v>0</v>
      </c>
      <c r="G310" s="584">
        <v>0</v>
      </c>
      <c r="H310" s="584">
        <v>0</v>
      </c>
      <c r="I310" s="584">
        <v>0</v>
      </c>
      <c r="J310" s="584">
        <v>0</v>
      </c>
      <c r="K310" s="584">
        <v>0</v>
      </c>
      <c r="L310" s="584">
        <v>0</v>
      </c>
      <c r="M310" s="584">
        <v>0</v>
      </c>
      <c r="N310" s="584">
        <v>0</v>
      </c>
      <c r="O310" s="725">
        <v>0</v>
      </c>
      <c r="P310" s="725">
        <v>0</v>
      </c>
      <c r="Q310" s="725">
        <v>0</v>
      </c>
      <c r="R310" s="725">
        <v>0</v>
      </c>
      <c r="S310" s="725">
        <v>0</v>
      </c>
      <c r="T310" s="725">
        <v>0</v>
      </c>
      <c r="U310" s="725">
        <v>0</v>
      </c>
      <c r="V310" s="725">
        <v>0</v>
      </c>
    </row>
    <row r="311" spans="1:22" ht="14.4">
      <c r="A311" s="721" t="s">
        <v>1056</v>
      </c>
      <c r="B311" s="587" t="s">
        <v>1242</v>
      </c>
      <c r="C311" s="584">
        <v>0</v>
      </c>
      <c r="D311" s="584">
        <v>0</v>
      </c>
      <c r="E311" s="584">
        <v>0</v>
      </c>
      <c r="F311" s="584">
        <v>0</v>
      </c>
      <c r="G311" s="584">
        <v>0</v>
      </c>
      <c r="H311" s="584">
        <v>0</v>
      </c>
      <c r="I311" s="584">
        <v>0</v>
      </c>
      <c r="J311" s="584">
        <v>0</v>
      </c>
      <c r="K311" s="584">
        <v>0</v>
      </c>
      <c r="L311" s="584">
        <v>0</v>
      </c>
      <c r="M311" s="584">
        <v>0</v>
      </c>
      <c r="N311" s="584">
        <v>0</v>
      </c>
      <c r="O311" s="725">
        <v>0</v>
      </c>
      <c r="P311" s="725">
        <v>0</v>
      </c>
      <c r="Q311" s="725">
        <v>0</v>
      </c>
      <c r="R311" s="725">
        <v>0</v>
      </c>
      <c r="S311" s="725">
        <v>0</v>
      </c>
      <c r="T311" s="725">
        <v>0</v>
      </c>
      <c r="U311" s="725">
        <v>0</v>
      </c>
      <c r="V311" s="725">
        <v>0</v>
      </c>
    </row>
    <row r="312" spans="1:22" ht="14.4">
      <c r="A312" s="721" t="s">
        <v>1102</v>
      </c>
      <c r="B312" s="587" t="s">
        <v>582</v>
      </c>
      <c r="C312" s="584">
        <v>0</v>
      </c>
      <c r="D312" s="584">
        <v>0</v>
      </c>
      <c r="E312" s="584">
        <v>0</v>
      </c>
      <c r="F312" s="584">
        <v>0</v>
      </c>
      <c r="G312" s="584">
        <v>0</v>
      </c>
      <c r="H312" s="584">
        <v>0</v>
      </c>
      <c r="I312" s="584">
        <v>0</v>
      </c>
      <c r="J312" s="584">
        <v>0</v>
      </c>
      <c r="K312" s="584">
        <v>0</v>
      </c>
      <c r="L312" s="584">
        <v>0</v>
      </c>
      <c r="M312" s="584">
        <v>0</v>
      </c>
      <c r="N312" s="584">
        <v>0</v>
      </c>
      <c r="O312" s="725">
        <v>0</v>
      </c>
      <c r="P312" s="725">
        <v>0</v>
      </c>
      <c r="Q312" s="725">
        <v>0</v>
      </c>
      <c r="R312" s="725">
        <v>0</v>
      </c>
      <c r="S312" s="725">
        <v>0</v>
      </c>
      <c r="T312" s="725">
        <v>0</v>
      </c>
      <c r="U312" s="725">
        <v>0</v>
      </c>
      <c r="V312" s="725">
        <v>0</v>
      </c>
    </row>
    <row r="313" spans="1:22" ht="14.4">
      <c r="A313" s="721" t="s">
        <v>1057</v>
      </c>
      <c r="B313" s="587" t="s">
        <v>1130</v>
      </c>
      <c r="C313" s="584">
        <v>0</v>
      </c>
      <c r="D313" s="584">
        <v>0</v>
      </c>
      <c r="E313" s="584">
        <v>0</v>
      </c>
      <c r="F313" s="584">
        <v>0</v>
      </c>
      <c r="G313" s="584">
        <v>0</v>
      </c>
      <c r="H313" s="584">
        <v>0</v>
      </c>
      <c r="I313" s="584">
        <v>0</v>
      </c>
      <c r="J313" s="584">
        <v>0</v>
      </c>
      <c r="K313" s="584">
        <v>0</v>
      </c>
      <c r="L313" s="584">
        <v>0</v>
      </c>
      <c r="M313" s="584">
        <v>0</v>
      </c>
      <c r="N313" s="584">
        <v>0</v>
      </c>
      <c r="O313" s="725">
        <v>0</v>
      </c>
      <c r="P313" s="725">
        <v>0</v>
      </c>
      <c r="Q313" s="725">
        <v>0</v>
      </c>
      <c r="R313" s="725">
        <v>0</v>
      </c>
      <c r="S313" s="725">
        <v>0</v>
      </c>
      <c r="T313" s="725">
        <v>0</v>
      </c>
      <c r="U313" s="725">
        <v>0</v>
      </c>
      <c r="V313" s="725">
        <v>0</v>
      </c>
    </row>
    <row r="314" spans="1:22" ht="14.4">
      <c r="A314" s="721" t="s">
        <v>1057</v>
      </c>
      <c r="B314" s="587" t="s">
        <v>943</v>
      </c>
      <c r="C314" s="584">
        <v>1399889.6199999999</v>
      </c>
      <c r="D314" s="584">
        <v>0</v>
      </c>
      <c r="E314" s="584">
        <v>0</v>
      </c>
      <c r="F314" s="584">
        <v>1399889.6199999999</v>
      </c>
      <c r="G314" s="584">
        <v>0</v>
      </c>
      <c r="H314" s="584">
        <v>0</v>
      </c>
      <c r="I314" s="584">
        <v>0</v>
      </c>
      <c r="J314" s="584">
        <v>0</v>
      </c>
      <c r="K314" s="584">
        <v>20997406.93</v>
      </c>
      <c r="L314" s="584">
        <v>0</v>
      </c>
      <c r="M314" s="584">
        <v>0</v>
      </c>
      <c r="N314" s="584">
        <v>20997406.93</v>
      </c>
      <c r="O314" s="725">
        <v>0</v>
      </c>
      <c r="P314" s="725">
        <v>0</v>
      </c>
      <c r="Q314" s="725">
        <v>0</v>
      </c>
      <c r="R314" s="725">
        <v>0</v>
      </c>
      <c r="S314" s="725">
        <v>0</v>
      </c>
      <c r="T314" s="725">
        <v>0</v>
      </c>
      <c r="U314" s="725">
        <v>0</v>
      </c>
      <c r="V314" s="725">
        <v>0</v>
      </c>
    </row>
    <row r="315" spans="1:22" ht="14.4">
      <c r="A315" s="721" t="s">
        <v>1057</v>
      </c>
      <c r="B315" s="587" t="s">
        <v>1243</v>
      </c>
      <c r="C315" s="584">
        <v>0</v>
      </c>
      <c r="D315" s="584">
        <v>0</v>
      </c>
      <c r="E315" s="584">
        <v>0</v>
      </c>
      <c r="F315" s="584">
        <v>0</v>
      </c>
      <c r="G315" s="584">
        <v>0</v>
      </c>
      <c r="H315" s="584">
        <v>0</v>
      </c>
      <c r="I315" s="584">
        <v>0</v>
      </c>
      <c r="J315" s="584">
        <v>0</v>
      </c>
      <c r="K315" s="584">
        <v>0</v>
      </c>
      <c r="L315" s="584">
        <v>0</v>
      </c>
      <c r="M315" s="584">
        <v>0</v>
      </c>
      <c r="N315" s="584">
        <v>0</v>
      </c>
      <c r="O315" s="725">
        <v>0</v>
      </c>
      <c r="P315" s="725">
        <v>0</v>
      </c>
      <c r="Q315" s="725">
        <v>0</v>
      </c>
      <c r="R315" s="725">
        <v>0</v>
      </c>
      <c r="S315" s="725">
        <v>0</v>
      </c>
      <c r="T315" s="725">
        <v>0</v>
      </c>
      <c r="U315" s="725">
        <v>0</v>
      </c>
      <c r="V315" s="725">
        <v>0</v>
      </c>
    </row>
    <row r="316" spans="1:22" ht="14.4">
      <c r="A316" s="721" t="s">
        <v>1057</v>
      </c>
      <c r="B316" s="587" t="s">
        <v>944</v>
      </c>
      <c r="C316" s="584">
        <v>0</v>
      </c>
      <c r="D316" s="584">
        <v>0</v>
      </c>
      <c r="E316" s="584">
        <v>0</v>
      </c>
      <c r="F316" s="584">
        <v>0</v>
      </c>
      <c r="G316" s="584">
        <v>0</v>
      </c>
      <c r="H316" s="584">
        <v>0</v>
      </c>
      <c r="I316" s="584">
        <v>0</v>
      </c>
      <c r="J316" s="584">
        <v>0</v>
      </c>
      <c r="K316" s="584">
        <v>-253039.29</v>
      </c>
      <c r="L316" s="584">
        <v>0</v>
      </c>
      <c r="M316" s="584">
        <v>0</v>
      </c>
      <c r="N316" s="584">
        <v>-253039.29</v>
      </c>
      <c r="O316" s="725">
        <v>0</v>
      </c>
      <c r="P316" s="725">
        <v>0</v>
      </c>
      <c r="Q316" s="725">
        <v>0</v>
      </c>
      <c r="R316" s="725">
        <v>0</v>
      </c>
      <c r="S316" s="725">
        <v>0</v>
      </c>
      <c r="T316" s="725">
        <v>0</v>
      </c>
      <c r="U316" s="725">
        <v>0</v>
      </c>
      <c r="V316" s="725">
        <v>0</v>
      </c>
    </row>
    <row r="317" spans="1:22" ht="14.4">
      <c r="A317" s="721" t="s">
        <v>1057</v>
      </c>
      <c r="B317" s="587" t="s">
        <v>1244</v>
      </c>
      <c r="C317" s="584">
        <v>0</v>
      </c>
      <c r="D317" s="584">
        <v>0</v>
      </c>
      <c r="E317" s="584">
        <v>0</v>
      </c>
      <c r="F317" s="584">
        <v>0</v>
      </c>
      <c r="G317" s="584">
        <v>0</v>
      </c>
      <c r="H317" s="584">
        <v>0</v>
      </c>
      <c r="I317" s="584">
        <v>0</v>
      </c>
      <c r="J317" s="584">
        <v>0</v>
      </c>
      <c r="K317" s="584">
        <v>0</v>
      </c>
      <c r="L317" s="584">
        <v>0</v>
      </c>
      <c r="M317" s="584">
        <v>0</v>
      </c>
      <c r="N317" s="584">
        <v>0</v>
      </c>
      <c r="O317" s="725">
        <v>0</v>
      </c>
      <c r="P317" s="725">
        <v>0</v>
      </c>
      <c r="Q317" s="725">
        <v>0</v>
      </c>
      <c r="R317" s="725">
        <v>0</v>
      </c>
      <c r="S317" s="725">
        <v>0</v>
      </c>
      <c r="T317" s="725">
        <v>0</v>
      </c>
      <c r="U317" s="725">
        <v>0</v>
      </c>
      <c r="V317" s="725">
        <v>0</v>
      </c>
    </row>
    <row r="318" spans="1:22" ht="14.4">
      <c r="A318" s="721" t="s">
        <v>1057</v>
      </c>
      <c r="B318" s="587" t="s">
        <v>945</v>
      </c>
      <c r="C318" s="584">
        <v>0</v>
      </c>
      <c r="D318" s="584">
        <v>0</v>
      </c>
      <c r="E318" s="584">
        <v>0</v>
      </c>
      <c r="F318" s="584">
        <v>0</v>
      </c>
      <c r="G318" s="584">
        <v>0</v>
      </c>
      <c r="H318" s="584">
        <v>0</v>
      </c>
      <c r="I318" s="584">
        <v>0</v>
      </c>
      <c r="J318" s="584">
        <v>0</v>
      </c>
      <c r="K318" s="584">
        <v>0</v>
      </c>
      <c r="L318" s="584">
        <v>0</v>
      </c>
      <c r="M318" s="584">
        <v>0</v>
      </c>
      <c r="N318" s="584">
        <v>0</v>
      </c>
      <c r="O318" s="725">
        <v>0</v>
      </c>
      <c r="P318" s="725">
        <v>0</v>
      </c>
      <c r="Q318" s="725">
        <v>0</v>
      </c>
      <c r="R318" s="725">
        <v>0</v>
      </c>
      <c r="S318" s="725">
        <v>0</v>
      </c>
      <c r="T318" s="725">
        <v>0</v>
      </c>
      <c r="U318" s="725">
        <v>0</v>
      </c>
      <c r="V318" s="725">
        <v>0</v>
      </c>
    </row>
    <row r="319" spans="1:22" ht="14.4">
      <c r="A319" s="721" t="s">
        <v>1057</v>
      </c>
      <c r="B319" s="587" t="s">
        <v>1245</v>
      </c>
      <c r="C319" s="584">
        <v>0</v>
      </c>
      <c r="D319" s="584">
        <v>0</v>
      </c>
      <c r="E319" s="584">
        <v>0</v>
      </c>
      <c r="F319" s="584">
        <v>0</v>
      </c>
      <c r="G319" s="584">
        <v>0</v>
      </c>
      <c r="H319" s="584">
        <v>0</v>
      </c>
      <c r="I319" s="584">
        <v>0</v>
      </c>
      <c r="J319" s="584">
        <v>0</v>
      </c>
      <c r="K319" s="584">
        <v>4299.25</v>
      </c>
      <c r="L319" s="584">
        <v>0</v>
      </c>
      <c r="M319" s="584">
        <v>0</v>
      </c>
      <c r="N319" s="584">
        <v>4299.25</v>
      </c>
      <c r="O319" s="725">
        <v>0</v>
      </c>
      <c r="P319" s="725">
        <v>0</v>
      </c>
      <c r="Q319" s="725">
        <v>0</v>
      </c>
      <c r="R319" s="725">
        <v>0</v>
      </c>
      <c r="S319" s="725">
        <v>0</v>
      </c>
      <c r="T319" s="725">
        <v>0</v>
      </c>
      <c r="U319" s="725">
        <v>0</v>
      </c>
      <c r="V319" s="725">
        <v>0</v>
      </c>
    </row>
    <row r="320" spans="1:22" ht="14.4">
      <c r="A320" s="721" t="s">
        <v>1058</v>
      </c>
      <c r="B320" s="587" t="s">
        <v>946</v>
      </c>
      <c r="C320" s="584">
        <v>0</v>
      </c>
      <c r="D320" s="584">
        <v>0</v>
      </c>
      <c r="E320" s="584">
        <v>0</v>
      </c>
      <c r="F320" s="584">
        <v>0</v>
      </c>
      <c r="G320" s="584">
        <v>0</v>
      </c>
      <c r="H320" s="584">
        <v>0</v>
      </c>
      <c r="I320" s="584">
        <v>0</v>
      </c>
      <c r="J320" s="584">
        <v>0</v>
      </c>
      <c r="K320" s="584">
        <v>0</v>
      </c>
      <c r="L320" s="584">
        <v>0</v>
      </c>
      <c r="M320" s="584">
        <v>0</v>
      </c>
      <c r="N320" s="584">
        <v>0</v>
      </c>
      <c r="O320" s="725">
        <v>0</v>
      </c>
      <c r="P320" s="725">
        <v>0</v>
      </c>
      <c r="Q320" s="725">
        <v>0</v>
      </c>
      <c r="R320" s="725">
        <v>0</v>
      </c>
      <c r="S320" s="725">
        <v>0</v>
      </c>
      <c r="T320" s="725">
        <v>0</v>
      </c>
      <c r="U320" s="725">
        <v>0</v>
      </c>
      <c r="V320" s="725">
        <v>0</v>
      </c>
    </row>
    <row r="321" spans="1:22" ht="14.4">
      <c r="A321" s="721" t="s">
        <v>1058</v>
      </c>
      <c r="B321" s="587" t="s">
        <v>952</v>
      </c>
      <c r="C321" s="584">
        <v>-2686857.1100000013</v>
      </c>
      <c r="D321" s="584">
        <v>0</v>
      </c>
      <c r="E321" s="584">
        <v>0</v>
      </c>
      <c r="F321" s="584">
        <v>-2686857.1100000013</v>
      </c>
      <c r="G321" s="584">
        <v>0</v>
      </c>
      <c r="H321" s="584">
        <v>0</v>
      </c>
      <c r="I321" s="584">
        <v>0</v>
      </c>
      <c r="J321" s="584">
        <v>0</v>
      </c>
      <c r="K321" s="584">
        <v>0</v>
      </c>
      <c r="L321" s="584">
        <v>0</v>
      </c>
      <c r="M321" s="584">
        <v>0</v>
      </c>
      <c r="N321" s="584">
        <v>0</v>
      </c>
      <c r="O321" s="725">
        <v>0</v>
      </c>
      <c r="P321" s="725">
        <v>0</v>
      </c>
      <c r="Q321" s="725">
        <v>0</v>
      </c>
      <c r="R321" s="725">
        <v>0</v>
      </c>
      <c r="S321" s="725">
        <v>4824816.1400000006</v>
      </c>
      <c r="T321" s="725">
        <v>0</v>
      </c>
      <c r="U321" s="725">
        <v>0</v>
      </c>
      <c r="V321" s="725">
        <v>4824816.1400000006</v>
      </c>
    </row>
    <row r="322" spans="1:22" ht="14.4">
      <c r="A322" s="721" t="s">
        <v>1058</v>
      </c>
      <c r="B322" s="587" t="s">
        <v>947</v>
      </c>
      <c r="C322" s="584">
        <v>26051438.280000001</v>
      </c>
      <c r="D322" s="584">
        <v>0</v>
      </c>
      <c r="E322" s="584">
        <v>0</v>
      </c>
      <c r="F322" s="584">
        <v>26051438.280000001</v>
      </c>
      <c r="G322" s="584">
        <v>0</v>
      </c>
      <c r="H322" s="584">
        <v>0</v>
      </c>
      <c r="I322" s="584">
        <v>0</v>
      </c>
      <c r="J322" s="584">
        <v>0</v>
      </c>
      <c r="K322" s="584">
        <v>0</v>
      </c>
      <c r="L322" s="584">
        <v>0</v>
      </c>
      <c r="M322" s="584">
        <v>0</v>
      </c>
      <c r="N322" s="584">
        <v>0</v>
      </c>
      <c r="O322" s="725">
        <v>0</v>
      </c>
      <c r="P322" s="725">
        <v>0</v>
      </c>
      <c r="Q322" s="725">
        <v>0</v>
      </c>
      <c r="R322" s="725">
        <v>0</v>
      </c>
      <c r="S322" s="725">
        <v>0</v>
      </c>
      <c r="T322" s="725">
        <v>0</v>
      </c>
      <c r="U322" s="725">
        <v>0</v>
      </c>
      <c r="V322" s="725">
        <v>0</v>
      </c>
    </row>
    <row r="323" spans="1:22" ht="14.4">
      <c r="A323" s="721" t="s">
        <v>1058</v>
      </c>
      <c r="B323" s="587" t="s">
        <v>1246</v>
      </c>
      <c r="C323" s="584">
        <v>460421.06000000006</v>
      </c>
      <c r="D323" s="584">
        <v>0</v>
      </c>
      <c r="E323" s="584">
        <v>0</v>
      </c>
      <c r="F323" s="584">
        <v>460421.06000000006</v>
      </c>
      <c r="G323" s="584">
        <v>0</v>
      </c>
      <c r="H323" s="584">
        <v>0</v>
      </c>
      <c r="I323" s="584">
        <v>0</v>
      </c>
      <c r="J323" s="584">
        <v>0</v>
      </c>
      <c r="K323" s="584">
        <v>0</v>
      </c>
      <c r="L323" s="584">
        <v>0</v>
      </c>
      <c r="M323" s="584">
        <v>0</v>
      </c>
      <c r="N323" s="584">
        <v>0</v>
      </c>
      <c r="O323" s="725">
        <v>0</v>
      </c>
      <c r="P323" s="725">
        <v>0</v>
      </c>
      <c r="Q323" s="725">
        <v>0</v>
      </c>
      <c r="R323" s="725">
        <v>0</v>
      </c>
      <c r="S323" s="725">
        <v>0</v>
      </c>
      <c r="T323" s="725">
        <v>0</v>
      </c>
      <c r="U323" s="725">
        <v>0</v>
      </c>
      <c r="V323" s="725">
        <v>0</v>
      </c>
    </row>
    <row r="324" spans="1:22" ht="14.4">
      <c r="A324" s="721" t="s">
        <v>1058</v>
      </c>
      <c r="B324" s="587" t="s">
        <v>1247</v>
      </c>
      <c r="C324" s="584">
        <v>0</v>
      </c>
      <c r="D324" s="584">
        <v>0</v>
      </c>
      <c r="E324" s="584">
        <v>0</v>
      </c>
      <c r="F324" s="584">
        <v>0</v>
      </c>
      <c r="G324" s="584">
        <v>0</v>
      </c>
      <c r="H324" s="584">
        <v>0</v>
      </c>
      <c r="I324" s="584">
        <v>0</v>
      </c>
      <c r="J324" s="584">
        <v>0</v>
      </c>
      <c r="K324" s="584">
        <v>0</v>
      </c>
      <c r="L324" s="584">
        <v>0</v>
      </c>
      <c r="M324" s="584">
        <v>0</v>
      </c>
      <c r="N324" s="584">
        <v>0</v>
      </c>
      <c r="O324" s="725">
        <v>0</v>
      </c>
      <c r="P324" s="725">
        <v>0</v>
      </c>
      <c r="Q324" s="725">
        <v>0</v>
      </c>
      <c r="R324" s="725">
        <v>0</v>
      </c>
      <c r="S324" s="725">
        <v>0</v>
      </c>
      <c r="T324" s="725">
        <v>0</v>
      </c>
      <c r="U324" s="725">
        <v>0</v>
      </c>
      <c r="V324" s="725">
        <v>0</v>
      </c>
    </row>
    <row r="325" spans="1:22" ht="14.4">
      <c r="A325" s="721" t="s">
        <v>1058</v>
      </c>
      <c r="B325" s="587" t="s">
        <v>948</v>
      </c>
      <c r="C325" s="584">
        <v>1148730.78</v>
      </c>
      <c r="D325" s="584">
        <v>0</v>
      </c>
      <c r="E325" s="584">
        <v>0</v>
      </c>
      <c r="F325" s="584">
        <v>1148730.78</v>
      </c>
      <c r="G325" s="584">
        <v>0</v>
      </c>
      <c r="H325" s="584">
        <v>0</v>
      </c>
      <c r="I325" s="584">
        <v>0</v>
      </c>
      <c r="J325" s="584">
        <v>0</v>
      </c>
      <c r="K325" s="584">
        <v>0</v>
      </c>
      <c r="L325" s="584">
        <v>0</v>
      </c>
      <c r="M325" s="584">
        <v>0</v>
      </c>
      <c r="N325" s="584">
        <v>0</v>
      </c>
      <c r="O325" s="725">
        <v>0</v>
      </c>
      <c r="P325" s="725">
        <v>0</v>
      </c>
      <c r="Q325" s="725">
        <v>0</v>
      </c>
      <c r="R325" s="725">
        <v>0</v>
      </c>
      <c r="S325" s="725">
        <v>0</v>
      </c>
      <c r="T325" s="725">
        <v>0</v>
      </c>
      <c r="U325" s="725">
        <v>0</v>
      </c>
      <c r="V325" s="725">
        <v>0</v>
      </c>
    </row>
    <row r="326" spans="1:22" ht="14.4">
      <c r="A326" s="721" t="s">
        <v>1058</v>
      </c>
      <c r="B326" s="587" t="s">
        <v>951</v>
      </c>
      <c r="C326" s="584">
        <v>0</v>
      </c>
      <c r="D326" s="584">
        <v>0</v>
      </c>
      <c r="E326" s="584">
        <v>0</v>
      </c>
      <c r="F326" s="584">
        <v>0</v>
      </c>
      <c r="G326" s="584">
        <v>0</v>
      </c>
      <c r="H326" s="584">
        <v>0</v>
      </c>
      <c r="I326" s="584">
        <v>0</v>
      </c>
      <c r="J326" s="584">
        <v>0</v>
      </c>
      <c r="K326" s="584">
        <v>0</v>
      </c>
      <c r="L326" s="584">
        <v>0</v>
      </c>
      <c r="M326" s="584">
        <v>0</v>
      </c>
      <c r="N326" s="584">
        <v>0</v>
      </c>
      <c r="O326" s="725">
        <v>0</v>
      </c>
      <c r="P326" s="725">
        <v>0</v>
      </c>
      <c r="Q326" s="725">
        <v>0</v>
      </c>
      <c r="R326" s="725">
        <v>0</v>
      </c>
      <c r="S326" s="725">
        <v>0</v>
      </c>
      <c r="T326" s="725">
        <v>0</v>
      </c>
      <c r="U326" s="725">
        <v>0</v>
      </c>
      <c r="V326" s="725">
        <v>0</v>
      </c>
    </row>
    <row r="327" spans="1:22" ht="14.4">
      <c r="A327" s="721" t="s">
        <v>1058</v>
      </c>
      <c r="B327" s="587" t="s">
        <v>949</v>
      </c>
      <c r="C327" s="584">
        <v>198690</v>
      </c>
      <c r="D327" s="584">
        <v>0</v>
      </c>
      <c r="E327" s="584">
        <v>0</v>
      </c>
      <c r="F327" s="584">
        <v>198690</v>
      </c>
      <c r="G327" s="584">
        <v>0</v>
      </c>
      <c r="H327" s="584">
        <v>0</v>
      </c>
      <c r="I327" s="584">
        <v>0</v>
      </c>
      <c r="J327" s="584">
        <v>0</v>
      </c>
      <c r="K327" s="584">
        <v>0</v>
      </c>
      <c r="L327" s="584">
        <v>0</v>
      </c>
      <c r="M327" s="584">
        <v>0</v>
      </c>
      <c r="N327" s="584">
        <v>0</v>
      </c>
      <c r="O327" s="725">
        <v>0</v>
      </c>
      <c r="P327" s="725">
        <v>0</v>
      </c>
      <c r="Q327" s="725">
        <v>0</v>
      </c>
      <c r="R327" s="725">
        <v>0</v>
      </c>
      <c r="S327" s="725">
        <v>599515.29</v>
      </c>
      <c r="T327" s="725">
        <v>0</v>
      </c>
      <c r="U327" s="725">
        <v>0</v>
      </c>
      <c r="V327" s="725">
        <v>599515.29</v>
      </c>
    </row>
    <row r="328" spans="1:22" ht="14.4">
      <c r="A328" s="721" t="s">
        <v>1058</v>
      </c>
      <c r="B328" s="587" t="s">
        <v>950</v>
      </c>
      <c r="C328" s="584">
        <v>-165484.39000000001</v>
      </c>
      <c r="D328" s="584">
        <v>0</v>
      </c>
      <c r="E328" s="584">
        <v>0</v>
      </c>
      <c r="F328" s="584">
        <v>-165484.39000000001</v>
      </c>
      <c r="G328" s="584">
        <v>0</v>
      </c>
      <c r="H328" s="584">
        <v>0</v>
      </c>
      <c r="I328" s="584">
        <v>0</v>
      </c>
      <c r="J328" s="584">
        <v>0</v>
      </c>
      <c r="K328" s="584">
        <v>0</v>
      </c>
      <c r="L328" s="584">
        <v>0</v>
      </c>
      <c r="M328" s="584">
        <v>0</v>
      </c>
      <c r="N328" s="584">
        <v>0</v>
      </c>
      <c r="O328" s="725">
        <v>0</v>
      </c>
      <c r="P328" s="725">
        <v>0</v>
      </c>
      <c r="Q328" s="725">
        <v>0</v>
      </c>
      <c r="R328" s="725">
        <v>0</v>
      </c>
      <c r="S328" s="725">
        <v>2437337.5999999996</v>
      </c>
      <c r="T328" s="725">
        <v>0</v>
      </c>
      <c r="U328" s="725">
        <v>0</v>
      </c>
      <c r="V328" s="725">
        <v>2437337.5999999996</v>
      </c>
    </row>
    <row r="329" spans="1:22" ht="14.4">
      <c r="A329" s="721" t="s">
        <v>1059</v>
      </c>
      <c r="B329" s="587" t="s">
        <v>953</v>
      </c>
      <c r="C329" s="584">
        <v>0</v>
      </c>
      <c r="D329" s="584">
        <v>0</v>
      </c>
      <c r="E329" s="584">
        <v>0</v>
      </c>
      <c r="F329" s="584">
        <v>0</v>
      </c>
      <c r="G329" s="584">
        <v>0</v>
      </c>
      <c r="H329" s="584">
        <v>0</v>
      </c>
      <c r="I329" s="584">
        <v>0</v>
      </c>
      <c r="J329" s="584">
        <v>0</v>
      </c>
      <c r="K329" s="584">
        <v>0</v>
      </c>
      <c r="L329" s="584">
        <v>0</v>
      </c>
      <c r="M329" s="584">
        <v>0</v>
      </c>
      <c r="N329" s="584">
        <v>0</v>
      </c>
      <c r="O329" s="725">
        <v>0</v>
      </c>
      <c r="P329" s="725">
        <v>0</v>
      </c>
      <c r="Q329" s="725">
        <v>0</v>
      </c>
      <c r="R329" s="725">
        <v>0</v>
      </c>
      <c r="S329" s="725">
        <v>0</v>
      </c>
      <c r="T329" s="725">
        <v>0</v>
      </c>
      <c r="U329" s="725">
        <v>0</v>
      </c>
      <c r="V329" s="725">
        <v>0</v>
      </c>
    </row>
    <row r="330" spans="1:22" ht="14.4">
      <c r="A330" s="721" t="s">
        <v>1059</v>
      </c>
      <c r="B330" s="587" t="s">
        <v>954</v>
      </c>
      <c r="C330" s="584">
        <v>0</v>
      </c>
      <c r="D330" s="584">
        <v>0</v>
      </c>
      <c r="E330" s="584">
        <v>0</v>
      </c>
      <c r="F330" s="584">
        <v>0</v>
      </c>
      <c r="G330" s="584">
        <v>0</v>
      </c>
      <c r="H330" s="584">
        <v>0</v>
      </c>
      <c r="I330" s="584">
        <v>0</v>
      </c>
      <c r="J330" s="584">
        <v>0</v>
      </c>
      <c r="K330" s="584">
        <v>0</v>
      </c>
      <c r="L330" s="584">
        <v>0</v>
      </c>
      <c r="M330" s="584">
        <v>0</v>
      </c>
      <c r="N330" s="584">
        <v>0</v>
      </c>
      <c r="O330" s="725">
        <v>0</v>
      </c>
      <c r="P330" s="725">
        <v>0</v>
      </c>
      <c r="Q330" s="725">
        <v>0</v>
      </c>
      <c r="R330" s="725">
        <v>0</v>
      </c>
      <c r="S330" s="725">
        <v>0</v>
      </c>
      <c r="T330" s="725">
        <v>0</v>
      </c>
      <c r="U330" s="725">
        <v>0</v>
      </c>
      <c r="V330" s="725">
        <v>0</v>
      </c>
    </row>
    <row r="331" spans="1:22" ht="14.4">
      <c r="A331" s="721" t="s">
        <v>1059</v>
      </c>
      <c r="B331" s="587" t="s">
        <v>298</v>
      </c>
      <c r="C331" s="584">
        <v>0</v>
      </c>
      <c r="D331" s="584">
        <v>0</v>
      </c>
      <c r="E331" s="584">
        <v>0</v>
      </c>
      <c r="F331" s="584">
        <v>0</v>
      </c>
      <c r="G331" s="584">
        <v>0</v>
      </c>
      <c r="H331" s="584">
        <v>0</v>
      </c>
      <c r="I331" s="584">
        <v>0</v>
      </c>
      <c r="J331" s="584">
        <v>0</v>
      </c>
      <c r="K331" s="584">
        <v>0</v>
      </c>
      <c r="L331" s="584">
        <v>0</v>
      </c>
      <c r="M331" s="584">
        <v>0</v>
      </c>
      <c r="N331" s="584">
        <v>0</v>
      </c>
      <c r="O331" s="725">
        <v>0</v>
      </c>
      <c r="P331" s="725">
        <v>0</v>
      </c>
      <c r="Q331" s="725">
        <v>0</v>
      </c>
      <c r="R331" s="725">
        <v>0</v>
      </c>
      <c r="S331" s="725">
        <v>0</v>
      </c>
      <c r="T331" s="725">
        <v>0</v>
      </c>
      <c r="U331" s="725">
        <v>0</v>
      </c>
      <c r="V331" s="725">
        <v>0</v>
      </c>
    </row>
    <row r="332" spans="1:22" ht="14.4">
      <c r="A332" s="721" t="s">
        <v>1060</v>
      </c>
      <c r="B332" s="587" t="s">
        <v>955</v>
      </c>
      <c r="C332" s="584">
        <v>0</v>
      </c>
      <c r="D332" s="584">
        <v>0</v>
      </c>
      <c r="E332" s="584">
        <v>0</v>
      </c>
      <c r="F332" s="584">
        <v>0</v>
      </c>
      <c r="G332" s="584">
        <v>0</v>
      </c>
      <c r="H332" s="584">
        <v>0</v>
      </c>
      <c r="I332" s="584">
        <v>0</v>
      </c>
      <c r="J332" s="584">
        <v>0</v>
      </c>
      <c r="K332" s="584">
        <v>0</v>
      </c>
      <c r="L332" s="584">
        <v>0</v>
      </c>
      <c r="M332" s="584">
        <v>0</v>
      </c>
      <c r="N332" s="584">
        <v>0</v>
      </c>
      <c r="O332" s="725">
        <v>0</v>
      </c>
      <c r="P332" s="725">
        <v>0</v>
      </c>
      <c r="Q332" s="725">
        <v>0</v>
      </c>
      <c r="R332" s="725">
        <v>0</v>
      </c>
      <c r="S332" s="725">
        <v>0</v>
      </c>
      <c r="T332" s="725">
        <v>0</v>
      </c>
      <c r="U332" s="725">
        <v>0</v>
      </c>
      <c r="V332" s="725">
        <v>0</v>
      </c>
    </row>
    <row r="333" spans="1:22" ht="14.4">
      <c r="A333" s="721" t="s">
        <v>1060</v>
      </c>
      <c r="B333" s="587" t="s">
        <v>956</v>
      </c>
      <c r="C333" s="584">
        <v>5522286.3500000006</v>
      </c>
      <c r="D333" s="584">
        <v>0</v>
      </c>
      <c r="E333" s="584">
        <v>0</v>
      </c>
      <c r="F333" s="584">
        <v>5522286.3500000006</v>
      </c>
      <c r="G333" s="584">
        <v>0</v>
      </c>
      <c r="H333" s="584">
        <v>0</v>
      </c>
      <c r="I333" s="584">
        <v>0</v>
      </c>
      <c r="J333" s="584">
        <v>0</v>
      </c>
      <c r="K333" s="584">
        <v>45210396.710000038</v>
      </c>
      <c r="L333" s="584">
        <v>0</v>
      </c>
      <c r="M333" s="584">
        <v>0</v>
      </c>
      <c r="N333" s="584">
        <v>45210396.710000038</v>
      </c>
      <c r="O333" s="725">
        <v>0</v>
      </c>
      <c r="P333" s="725">
        <v>0</v>
      </c>
      <c r="Q333" s="725">
        <v>0</v>
      </c>
      <c r="R333" s="725">
        <v>0</v>
      </c>
      <c r="S333" s="725">
        <v>2852709662.46</v>
      </c>
      <c r="T333" s="725">
        <v>0</v>
      </c>
      <c r="U333" s="725">
        <v>0</v>
      </c>
      <c r="V333" s="725">
        <v>2852709662.46</v>
      </c>
    </row>
    <row r="334" spans="1:22" ht="14.4">
      <c r="A334" s="721" t="s">
        <v>1060</v>
      </c>
      <c r="B334" s="587" t="s">
        <v>1248</v>
      </c>
      <c r="C334" s="584">
        <v>0</v>
      </c>
      <c r="D334" s="584">
        <v>0</v>
      </c>
      <c r="E334" s="584">
        <v>0</v>
      </c>
      <c r="F334" s="584">
        <v>0</v>
      </c>
      <c r="G334" s="584">
        <v>0</v>
      </c>
      <c r="H334" s="584">
        <v>0</v>
      </c>
      <c r="I334" s="584">
        <v>0</v>
      </c>
      <c r="J334" s="584">
        <v>0</v>
      </c>
      <c r="K334" s="584">
        <v>0</v>
      </c>
      <c r="L334" s="584">
        <v>0</v>
      </c>
      <c r="M334" s="584">
        <v>0</v>
      </c>
      <c r="N334" s="584">
        <v>0</v>
      </c>
      <c r="O334" s="725">
        <v>0</v>
      </c>
      <c r="P334" s="725">
        <v>0</v>
      </c>
      <c r="Q334" s="725">
        <v>0</v>
      </c>
      <c r="R334" s="725">
        <v>0</v>
      </c>
      <c r="S334" s="725">
        <v>0</v>
      </c>
      <c r="T334" s="725">
        <v>0</v>
      </c>
      <c r="U334" s="725">
        <v>0</v>
      </c>
      <c r="V334" s="725">
        <v>0</v>
      </c>
    </row>
    <row r="335" spans="1:22" ht="14.4">
      <c r="A335" s="721" t="s">
        <v>1060</v>
      </c>
      <c r="B335" s="587" t="s">
        <v>638</v>
      </c>
      <c r="C335" s="584">
        <v>0</v>
      </c>
      <c r="D335" s="584">
        <v>0</v>
      </c>
      <c r="E335" s="584">
        <v>0</v>
      </c>
      <c r="F335" s="584">
        <v>0</v>
      </c>
      <c r="G335" s="584">
        <v>0</v>
      </c>
      <c r="H335" s="584">
        <v>0</v>
      </c>
      <c r="I335" s="584">
        <v>0</v>
      </c>
      <c r="J335" s="584">
        <v>0</v>
      </c>
      <c r="K335" s="584">
        <v>-8003820.7800000003</v>
      </c>
      <c r="L335" s="584">
        <v>0</v>
      </c>
      <c r="M335" s="584">
        <v>0</v>
      </c>
      <c r="N335" s="584">
        <v>-8003820.7800000003</v>
      </c>
      <c r="O335" s="725">
        <v>0</v>
      </c>
      <c r="P335" s="725">
        <v>0</v>
      </c>
      <c r="Q335" s="725">
        <v>0</v>
      </c>
      <c r="R335" s="725">
        <v>0</v>
      </c>
      <c r="S335" s="725">
        <v>0</v>
      </c>
      <c r="T335" s="725">
        <v>0</v>
      </c>
      <c r="U335" s="725">
        <v>0</v>
      </c>
      <c r="V335" s="725">
        <v>0</v>
      </c>
    </row>
    <row r="336" spans="1:22" ht="14.4">
      <c r="A336" s="721" t="s">
        <v>1060</v>
      </c>
      <c r="B336" s="587" t="s">
        <v>957</v>
      </c>
      <c r="C336" s="584">
        <v>0</v>
      </c>
      <c r="D336" s="584">
        <v>0</v>
      </c>
      <c r="E336" s="584">
        <v>0</v>
      </c>
      <c r="F336" s="584">
        <v>0</v>
      </c>
      <c r="G336" s="584">
        <v>0</v>
      </c>
      <c r="H336" s="584">
        <v>0</v>
      </c>
      <c r="I336" s="584">
        <v>0</v>
      </c>
      <c r="J336" s="584">
        <v>0</v>
      </c>
      <c r="K336" s="584">
        <v>-7207968.8900000006</v>
      </c>
      <c r="L336" s="584">
        <v>0</v>
      </c>
      <c r="M336" s="584">
        <v>0</v>
      </c>
      <c r="N336" s="584">
        <v>-7207968.8900000006</v>
      </c>
      <c r="O336" s="725">
        <v>0</v>
      </c>
      <c r="P336" s="725">
        <v>0</v>
      </c>
      <c r="Q336" s="725">
        <v>0</v>
      </c>
      <c r="R336" s="725">
        <v>0</v>
      </c>
      <c r="S336" s="725">
        <v>0</v>
      </c>
      <c r="T336" s="725">
        <v>0</v>
      </c>
      <c r="U336" s="725">
        <v>0</v>
      </c>
      <c r="V336" s="725">
        <v>0</v>
      </c>
    </row>
    <row r="337" spans="1:22" ht="14.4">
      <c r="A337" s="721" t="s">
        <v>1060</v>
      </c>
      <c r="B337" s="587" t="s">
        <v>958</v>
      </c>
      <c r="C337" s="584">
        <v>0</v>
      </c>
      <c r="D337" s="584">
        <v>0</v>
      </c>
      <c r="E337" s="584">
        <v>0</v>
      </c>
      <c r="F337" s="584">
        <v>0</v>
      </c>
      <c r="G337" s="584">
        <v>0</v>
      </c>
      <c r="H337" s="584">
        <v>0</v>
      </c>
      <c r="I337" s="584">
        <v>0</v>
      </c>
      <c r="J337" s="584">
        <v>0</v>
      </c>
      <c r="K337" s="584">
        <v>0</v>
      </c>
      <c r="L337" s="584">
        <v>0</v>
      </c>
      <c r="M337" s="584">
        <v>0</v>
      </c>
      <c r="N337" s="584">
        <v>0</v>
      </c>
      <c r="O337" s="725">
        <v>0</v>
      </c>
      <c r="P337" s="725">
        <v>0</v>
      </c>
      <c r="Q337" s="725">
        <v>0</v>
      </c>
      <c r="R337" s="725">
        <v>0</v>
      </c>
      <c r="S337" s="725">
        <v>0</v>
      </c>
      <c r="T337" s="725">
        <v>0</v>
      </c>
      <c r="U337" s="725">
        <v>0</v>
      </c>
      <c r="V337" s="725">
        <v>0</v>
      </c>
    </row>
    <row r="338" spans="1:22" ht="14.4">
      <c r="A338" s="721" t="s">
        <v>1060</v>
      </c>
      <c r="B338" s="587" t="s">
        <v>984</v>
      </c>
      <c r="C338" s="584">
        <v>0</v>
      </c>
      <c r="D338" s="584">
        <v>0</v>
      </c>
      <c r="E338" s="584">
        <v>0</v>
      </c>
      <c r="F338" s="584">
        <v>0</v>
      </c>
      <c r="G338" s="584">
        <v>0</v>
      </c>
      <c r="H338" s="584">
        <v>0</v>
      </c>
      <c r="I338" s="584">
        <v>0</v>
      </c>
      <c r="J338" s="584">
        <v>0</v>
      </c>
      <c r="K338" s="584">
        <v>0</v>
      </c>
      <c r="L338" s="584">
        <v>0</v>
      </c>
      <c r="M338" s="584">
        <v>0</v>
      </c>
      <c r="N338" s="584">
        <v>0</v>
      </c>
      <c r="O338" s="725">
        <v>0</v>
      </c>
      <c r="P338" s="725">
        <v>0</v>
      </c>
      <c r="Q338" s="725">
        <v>0</v>
      </c>
      <c r="R338" s="725">
        <v>0</v>
      </c>
      <c r="S338" s="725">
        <v>0</v>
      </c>
      <c r="T338" s="725">
        <v>0</v>
      </c>
      <c r="U338" s="725">
        <v>0</v>
      </c>
      <c r="V338" s="725">
        <v>0</v>
      </c>
    </row>
    <row r="339" spans="1:22" ht="14.4">
      <c r="A339" s="721" t="s">
        <v>1061</v>
      </c>
      <c r="B339" s="587" t="s">
        <v>959</v>
      </c>
      <c r="C339" s="584">
        <v>0</v>
      </c>
      <c r="D339" s="584">
        <v>0</v>
      </c>
      <c r="E339" s="584">
        <v>0</v>
      </c>
      <c r="F339" s="584">
        <v>0</v>
      </c>
      <c r="G339" s="584">
        <v>0</v>
      </c>
      <c r="H339" s="584">
        <v>0</v>
      </c>
      <c r="I339" s="584">
        <v>0</v>
      </c>
      <c r="J339" s="584">
        <v>0</v>
      </c>
      <c r="K339" s="584">
        <v>0</v>
      </c>
      <c r="L339" s="584">
        <v>0</v>
      </c>
      <c r="M339" s="584">
        <v>0</v>
      </c>
      <c r="N339" s="584">
        <v>0</v>
      </c>
      <c r="O339" s="725">
        <v>0</v>
      </c>
      <c r="P339" s="725">
        <v>0</v>
      </c>
      <c r="Q339" s="725">
        <v>0</v>
      </c>
      <c r="R339" s="725">
        <v>0</v>
      </c>
      <c r="S339" s="725">
        <v>0</v>
      </c>
      <c r="T339" s="725">
        <v>0</v>
      </c>
      <c r="U339" s="725">
        <v>0</v>
      </c>
      <c r="V339" s="725">
        <v>0</v>
      </c>
    </row>
    <row r="340" spans="1:22" ht="14.4">
      <c r="A340" s="721" t="s">
        <v>1061</v>
      </c>
      <c r="B340" s="587" t="s">
        <v>1249</v>
      </c>
      <c r="C340" s="584">
        <v>0</v>
      </c>
      <c r="D340" s="584">
        <v>0</v>
      </c>
      <c r="E340" s="584">
        <v>0</v>
      </c>
      <c r="F340" s="584">
        <v>0</v>
      </c>
      <c r="G340" s="584">
        <v>0</v>
      </c>
      <c r="H340" s="584">
        <v>0</v>
      </c>
      <c r="I340" s="584">
        <v>0</v>
      </c>
      <c r="J340" s="584">
        <v>0</v>
      </c>
      <c r="K340" s="584">
        <v>0</v>
      </c>
      <c r="L340" s="584">
        <v>0</v>
      </c>
      <c r="M340" s="584">
        <v>0</v>
      </c>
      <c r="N340" s="584">
        <v>0</v>
      </c>
      <c r="O340" s="725">
        <v>0</v>
      </c>
      <c r="P340" s="725">
        <v>0</v>
      </c>
      <c r="Q340" s="725">
        <v>0</v>
      </c>
      <c r="R340" s="725">
        <v>0</v>
      </c>
      <c r="S340" s="725">
        <v>0</v>
      </c>
      <c r="T340" s="725">
        <v>0</v>
      </c>
      <c r="U340" s="725">
        <v>0</v>
      </c>
      <c r="V340" s="725">
        <v>0</v>
      </c>
    </row>
    <row r="341" spans="1:22" ht="14.4">
      <c r="A341" s="721" t="s">
        <v>1061</v>
      </c>
      <c r="B341" s="587" t="s">
        <v>960</v>
      </c>
      <c r="C341" s="584">
        <v>0</v>
      </c>
      <c r="D341" s="584">
        <v>0</v>
      </c>
      <c r="E341" s="584">
        <v>0</v>
      </c>
      <c r="F341" s="584">
        <v>0</v>
      </c>
      <c r="G341" s="584">
        <v>0</v>
      </c>
      <c r="H341" s="584">
        <v>0</v>
      </c>
      <c r="I341" s="584">
        <v>0</v>
      </c>
      <c r="J341" s="584">
        <v>0</v>
      </c>
      <c r="K341" s="584">
        <v>0</v>
      </c>
      <c r="L341" s="584">
        <v>0</v>
      </c>
      <c r="M341" s="584">
        <v>0</v>
      </c>
      <c r="N341" s="584">
        <v>0</v>
      </c>
      <c r="O341" s="725">
        <v>0</v>
      </c>
      <c r="P341" s="725">
        <v>0</v>
      </c>
      <c r="Q341" s="725">
        <v>0</v>
      </c>
      <c r="R341" s="725">
        <v>0</v>
      </c>
      <c r="S341" s="725">
        <v>0</v>
      </c>
      <c r="T341" s="725">
        <v>0</v>
      </c>
      <c r="U341" s="725">
        <v>0</v>
      </c>
      <c r="V341" s="725">
        <v>0</v>
      </c>
    </row>
    <row r="342" spans="1:22" ht="14.4">
      <c r="A342" s="721" t="s">
        <v>1061</v>
      </c>
      <c r="B342" s="587" t="s">
        <v>1250</v>
      </c>
      <c r="C342" s="584">
        <v>0</v>
      </c>
      <c r="D342" s="584">
        <v>0</v>
      </c>
      <c r="E342" s="584">
        <v>0</v>
      </c>
      <c r="F342" s="584">
        <v>0</v>
      </c>
      <c r="G342" s="584">
        <v>0</v>
      </c>
      <c r="H342" s="584">
        <v>0</v>
      </c>
      <c r="I342" s="584">
        <v>0</v>
      </c>
      <c r="J342" s="584">
        <v>0</v>
      </c>
      <c r="K342" s="584">
        <v>0</v>
      </c>
      <c r="L342" s="584">
        <v>0</v>
      </c>
      <c r="M342" s="584">
        <v>0</v>
      </c>
      <c r="N342" s="584">
        <v>0</v>
      </c>
      <c r="O342" s="725">
        <v>0</v>
      </c>
      <c r="P342" s="725">
        <v>0</v>
      </c>
      <c r="Q342" s="725">
        <v>0</v>
      </c>
      <c r="R342" s="725">
        <v>0</v>
      </c>
      <c r="S342" s="725">
        <v>0</v>
      </c>
      <c r="T342" s="725">
        <v>0</v>
      </c>
      <c r="U342" s="725">
        <v>0</v>
      </c>
      <c r="V342" s="725">
        <v>0</v>
      </c>
    </row>
    <row r="343" spans="1:22" ht="14.4">
      <c r="A343" s="721" t="s">
        <v>1061</v>
      </c>
      <c r="B343" s="587" t="s">
        <v>1251</v>
      </c>
      <c r="C343" s="584">
        <v>0</v>
      </c>
      <c r="D343" s="584">
        <v>0</v>
      </c>
      <c r="E343" s="584">
        <v>0</v>
      </c>
      <c r="F343" s="584">
        <v>0</v>
      </c>
      <c r="G343" s="584">
        <v>0</v>
      </c>
      <c r="H343" s="584">
        <v>0</v>
      </c>
      <c r="I343" s="584">
        <v>0</v>
      </c>
      <c r="J343" s="584">
        <v>0</v>
      </c>
      <c r="K343" s="584">
        <v>0</v>
      </c>
      <c r="L343" s="584">
        <v>0</v>
      </c>
      <c r="M343" s="584">
        <v>0</v>
      </c>
      <c r="N343" s="584">
        <v>0</v>
      </c>
      <c r="O343" s="725">
        <v>0</v>
      </c>
      <c r="P343" s="725">
        <v>0</v>
      </c>
      <c r="Q343" s="725">
        <v>0</v>
      </c>
      <c r="R343" s="725">
        <v>0</v>
      </c>
      <c r="S343" s="725">
        <v>0</v>
      </c>
      <c r="T343" s="725">
        <v>0</v>
      </c>
      <c r="U343" s="725">
        <v>0</v>
      </c>
      <c r="V343" s="725">
        <v>0</v>
      </c>
    </row>
    <row r="344" spans="1:22" ht="14.4">
      <c r="A344" s="721" t="s">
        <v>1061</v>
      </c>
      <c r="B344" s="587" t="s">
        <v>961</v>
      </c>
      <c r="C344" s="584">
        <v>0</v>
      </c>
      <c r="D344" s="584">
        <v>0</v>
      </c>
      <c r="E344" s="584">
        <v>0</v>
      </c>
      <c r="F344" s="584">
        <v>0</v>
      </c>
      <c r="G344" s="584">
        <v>0</v>
      </c>
      <c r="H344" s="584">
        <v>0</v>
      </c>
      <c r="I344" s="584">
        <v>0</v>
      </c>
      <c r="J344" s="584">
        <v>0</v>
      </c>
      <c r="K344" s="584">
        <v>0</v>
      </c>
      <c r="L344" s="584">
        <v>0</v>
      </c>
      <c r="M344" s="584">
        <v>0</v>
      </c>
      <c r="N344" s="584">
        <v>0</v>
      </c>
      <c r="O344" s="725">
        <v>0</v>
      </c>
      <c r="P344" s="725">
        <v>0</v>
      </c>
      <c r="Q344" s="725">
        <v>0</v>
      </c>
      <c r="R344" s="725">
        <v>0</v>
      </c>
      <c r="S344" s="725">
        <v>0</v>
      </c>
      <c r="T344" s="725">
        <v>0</v>
      </c>
      <c r="U344" s="725">
        <v>0</v>
      </c>
      <c r="V344" s="725">
        <v>0</v>
      </c>
    </row>
    <row r="345" spans="1:22" ht="14.4">
      <c r="A345" s="721" t="s">
        <v>1061</v>
      </c>
      <c r="B345" s="587" t="s">
        <v>962</v>
      </c>
      <c r="C345" s="584">
        <v>0</v>
      </c>
      <c r="D345" s="584">
        <v>0</v>
      </c>
      <c r="E345" s="584">
        <v>0</v>
      </c>
      <c r="F345" s="584">
        <v>0</v>
      </c>
      <c r="G345" s="584">
        <v>0</v>
      </c>
      <c r="H345" s="584">
        <v>0</v>
      </c>
      <c r="I345" s="584">
        <v>0</v>
      </c>
      <c r="J345" s="584">
        <v>0</v>
      </c>
      <c r="K345" s="584">
        <v>0</v>
      </c>
      <c r="L345" s="584">
        <v>0</v>
      </c>
      <c r="M345" s="584">
        <v>0</v>
      </c>
      <c r="N345" s="584">
        <v>0</v>
      </c>
      <c r="O345" s="725">
        <v>0</v>
      </c>
      <c r="P345" s="725">
        <v>0</v>
      </c>
      <c r="Q345" s="725">
        <v>0</v>
      </c>
      <c r="R345" s="725">
        <v>0</v>
      </c>
      <c r="S345" s="725">
        <v>0</v>
      </c>
      <c r="T345" s="725">
        <v>0</v>
      </c>
      <c r="U345" s="725">
        <v>0</v>
      </c>
      <c r="V345" s="725">
        <v>0</v>
      </c>
    </row>
    <row r="346" spans="1:22" ht="14.4">
      <c r="A346" s="721" t="s">
        <v>1061</v>
      </c>
      <c r="B346" s="587" t="s">
        <v>963</v>
      </c>
      <c r="C346" s="584">
        <v>0</v>
      </c>
      <c r="D346" s="584">
        <v>0</v>
      </c>
      <c r="E346" s="584">
        <v>0</v>
      </c>
      <c r="F346" s="584">
        <v>0</v>
      </c>
      <c r="G346" s="584">
        <v>0</v>
      </c>
      <c r="H346" s="584">
        <v>0</v>
      </c>
      <c r="I346" s="584">
        <v>0</v>
      </c>
      <c r="J346" s="584">
        <v>0</v>
      </c>
      <c r="K346" s="584">
        <v>0</v>
      </c>
      <c r="L346" s="584">
        <v>0</v>
      </c>
      <c r="M346" s="584">
        <v>0</v>
      </c>
      <c r="N346" s="584">
        <v>0</v>
      </c>
      <c r="O346" s="725">
        <v>0</v>
      </c>
      <c r="P346" s="725">
        <v>0</v>
      </c>
      <c r="Q346" s="725">
        <v>0</v>
      </c>
      <c r="R346" s="725">
        <v>0</v>
      </c>
      <c r="S346" s="725">
        <v>0</v>
      </c>
      <c r="T346" s="725">
        <v>0</v>
      </c>
      <c r="U346" s="725">
        <v>0</v>
      </c>
      <c r="V346" s="725">
        <v>0</v>
      </c>
    </row>
    <row r="347" spans="1:22" ht="14.4">
      <c r="A347" s="721" t="s">
        <v>1061</v>
      </c>
      <c r="B347" s="587" t="s">
        <v>964</v>
      </c>
      <c r="C347" s="584">
        <v>0</v>
      </c>
      <c r="D347" s="584">
        <v>0</v>
      </c>
      <c r="E347" s="584">
        <v>0</v>
      </c>
      <c r="F347" s="584">
        <v>0</v>
      </c>
      <c r="G347" s="584">
        <v>0</v>
      </c>
      <c r="H347" s="584">
        <v>0</v>
      </c>
      <c r="I347" s="584">
        <v>0</v>
      </c>
      <c r="J347" s="584">
        <v>0</v>
      </c>
      <c r="K347" s="584">
        <v>0</v>
      </c>
      <c r="L347" s="584">
        <v>0</v>
      </c>
      <c r="M347" s="584">
        <v>0</v>
      </c>
      <c r="N347" s="584">
        <v>0</v>
      </c>
      <c r="O347" s="725">
        <v>0</v>
      </c>
      <c r="P347" s="725">
        <v>0</v>
      </c>
      <c r="Q347" s="725">
        <v>0</v>
      </c>
      <c r="R347" s="725">
        <v>0</v>
      </c>
      <c r="S347" s="725">
        <v>0</v>
      </c>
      <c r="T347" s="725">
        <v>0</v>
      </c>
      <c r="U347" s="725">
        <v>0</v>
      </c>
      <c r="V347" s="725">
        <v>0</v>
      </c>
    </row>
    <row r="348" spans="1:22" ht="14.4">
      <c r="A348" s="721" t="s">
        <v>1061</v>
      </c>
      <c r="B348" s="587" t="s">
        <v>965</v>
      </c>
      <c r="C348" s="584">
        <v>0</v>
      </c>
      <c r="D348" s="584">
        <v>0</v>
      </c>
      <c r="E348" s="584">
        <v>0</v>
      </c>
      <c r="F348" s="584">
        <v>0</v>
      </c>
      <c r="G348" s="584">
        <v>0</v>
      </c>
      <c r="H348" s="584">
        <v>0</v>
      </c>
      <c r="I348" s="584">
        <v>0</v>
      </c>
      <c r="J348" s="584">
        <v>0</v>
      </c>
      <c r="K348" s="584">
        <v>0</v>
      </c>
      <c r="L348" s="584">
        <v>0</v>
      </c>
      <c r="M348" s="584">
        <v>0</v>
      </c>
      <c r="N348" s="584">
        <v>0</v>
      </c>
      <c r="O348" s="725">
        <v>0</v>
      </c>
      <c r="P348" s="725">
        <v>0</v>
      </c>
      <c r="Q348" s="725">
        <v>0</v>
      </c>
      <c r="R348" s="725">
        <v>0</v>
      </c>
      <c r="S348" s="725">
        <v>0</v>
      </c>
      <c r="T348" s="725">
        <v>0</v>
      </c>
      <c r="U348" s="725">
        <v>0</v>
      </c>
      <c r="V348" s="725">
        <v>0</v>
      </c>
    </row>
    <row r="349" spans="1:22" ht="14.4">
      <c r="A349" s="721" t="s">
        <v>1061</v>
      </c>
      <c r="B349" s="587" t="s">
        <v>967</v>
      </c>
      <c r="C349" s="584">
        <v>0</v>
      </c>
      <c r="D349" s="584">
        <v>0</v>
      </c>
      <c r="E349" s="584">
        <v>0</v>
      </c>
      <c r="F349" s="584">
        <v>0</v>
      </c>
      <c r="G349" s="584">
        <v>0</v>
      </c>
      <c r="H349" s="584">
        <v>0</v>
      </c>
      <c r="I349" s="584">
        <v>0</v>
      </c>
      <c r="J349" s="584">
        <v>0</v>
      </c>
      <c r="K349" s="584">
        <v>0</v>
      </c>
      <c r="L349" s="584">
        <v>0</v>
      </c>
      <c r="M349" s="584">
        <v>0</v>
      </c>
      <c r="N349" s="584">
        <v>0</v>
      </c>
      <c r="O349" s="725">
        <v>0</v>
      </c>
      <c r="P349" s="725">
        <v>0</v>
      </c>
      <c r="Q349" s="725">
        <v>0</v>
      </c>
      <c r="R349" s="725">
        <v>0</v>
      </c>
      <c r="S349" s="725">
        <v>0</v>
      </c>
      <c r="T349" s="725">
        <v>0</v>
      </c>
      <c r="U349" s="725">
        <v>0</v>
      </c>
      <c r="V349" s="725">
        <v>0</v>
      </c>
    </row>
    <row r="350" spans="1:22" ht="14.4">
      <c r="A350" s="721" t="s">
        <v>1061</v>
      </c>
      <c r="B350" s="587" t="s">
        <v>966</v>
      </c>
      <c r="C350" s="584">
        <v>0</v>
      </c>
      <c r="D350" s="584">
        <v>0</v>
      </c>
      <c r="E350" s="584">
        <v>0</v>
      </c>
      <c r="F350" s="584">
        <v>0</v>
      </c>
      <c r="G350" s="584">
        <v>0</v>
      </c>
      <c r="H350" s="584">
        <v>0</v>
      </c>
      <c r="I350" s="584">
        <v>0</v>
      </c>
      <c r="J350" s="584">
        <v>0</v>
      </c>
      <c r="K350" s="584">
        <v>0</v>
      </c>
      <c r="L350" s="584">
        <v>0</v>
      </c>
      <c r="M350" s="584">
        <v>0</v>
      </c>
      <c r="N350" s="584">
        <v>0</v>
      </c>
      <c r="O350" s="725">
        <v>0</v>
      </c>
      <c r="P350" s="725">
        <v>0</v>
      </c>
      <c r="Q350" s="725">
        <v>0</v>
      </c>
      <c r="R350" s="725">
        <v>0</v>
      </c>
      <c r="S350" s="725">
        <v>0</v>
      </c>
      <c r="T350" s="725">
        <v>0</v>
      </c>
      <c r="U350" s="725">
        <v>0</v>
      </c>
      <c r="V350" s="725">
        <v>0</v>
      </c>
    </row>
    <row r="351" spans="1:22" ht="14.4">
      <c r="A351" s="721" t="s">
        <v>1061</v>
      </c>
      <c r="B351" s="587" t="s">
        <v>1252</v>
      </c>
      <c r="C351" s="584">
        <v>0</v>
      </c>
      <c r="D351" s="584">
        <v>0</v>
      </c>
      <c r="E351" s="584">
        <v>0</v>
      </c>
      <c r="F351" s="584">
        <v>0</v>
      </c>
      <c r="G351" s="584">
        <v>0</v>
      </c>
      <c r="H351" s="584">
        <v>0</v>
      </c>
      <c r="I351" s="584">
        <v>0</v>
      </c>
      <c r="J351" s="584">
        <v>0</v>
      </c>
      <c r="K351" s="584">
        <v>0</v>
      </c>
      <c r="L351" s="584">
        <v>0</v>
      </c>
      <c r="M351" s="584">
        <v>0</v>
      </c>
      <c r="N351" s="584">
        <v>0</v>
      </c>
      <c r="O351" s="725">
        <v>0</v>
      </c>
      <c r="P351" s="725">
        <v>0</v>
      </c>
      <c r="Q351" s="725">
        <v>0</v>
      </c>
      <c r="R351" s="725">
        <v>0</v>
      </c>
      <c r="S351" s="725">
        <v>0</v>
      </c>
      <c r="T351" s="725">
        <v>0</v>
      </c>
      <c r="U351" s="725">
        <v>0</v>
      </c>
      <c r="V351" s="725">
        <v>0</v>
      </c>
    </row>
    <row r="352" spans="1:22" ht="14.4">
      <c r="A352" s="721" t="s">
        <v>1061</v>
      </c>
      <c r="B352" s="587" t="s">
        <v>968</v>
      </c>
      <c r="C352" s="584">
        <v>0</v>
      </c>
      <c r="D352" s="584">
        <v>0</v>
      </c>
      <c r="E352" s="584">
        <v>0</v>
      </c>
      <c r="F352" s="584">
        <v>0</v>
      </c>
      <c r="G352" s="584">
        <v>0</v>
      </c>
      <c r="H352" s="584">
        <v>0</v>
      </c>
      <c r="I352" s="584">
        <v>0</v>
      </c>
      <c r="J352" s="584">
        <v>0</v>
      </c>
      <c r="K352" s="584">
        <v>0</v>
      </c>
      <c r="L352" s="584">
        <v>0</v>
      </c>
      <c r="M352" s="584">
        <v>0</v>
      </c>
      <c r="N352" s="584">
        <v>0</v>
      </c>
      <c r="O352" s="725">
        <v>0</v>
      </c>
      <c r="P352" s="725">
        <v>0</v>
      </c>
      <c r="Q352" s="725">
        <v>0</v>
      </c>
      <c r="R352" s="725">
        <v>0</v>
      </c>
      <c r="S352" s="725">
        <v>0</v>
      </c>
      <c r="T352" s="725">
        <v>0</v>
      </c>
      <c r="U352" s="725">
        <v>0</v>
      </c>
      <c r="V352" s="725">
        <v>0</v>
      </c>
    </row>
    <row r="353" spans="1:22" ht="14.4">
      <c r="A353" s="721" t="s">
        <v>1061</v>
      </c>
      <c r="B353" s="587" t="s">
        <v>969</v>
      </c>
      <c r="C353" s="584">
        <v>0</v>
      </c>
      <c r="D353" s="584">
        <v>0</v>
      </c>
      <c r="E353" s="584">
        <v>0</v>
      </c>
      <c r="F353" s="584">
        <v>0</v>
      </c>
      <c r="G353" s="584">
        <v>0</v>
      </c>
      <c r="H353" s="584">
        <v>0</v>
      </c>
      <c r="I353" s="584">
        <v>0</v>
      </c>
      <c r="J353" s="584">
        <v>0</v>
      </c>
      <c r="K353" s="584">
        <v>0</v>
      </c>
      <c r="L353" s="584">
        <v>0</v>
      </c>
      <c r="M353" s="584">
        <v>0</v>
      </c>
      <c r="N353" s="584">
        <v>0</v>
      </c>
      <c r="O353" s="725">
        <v>0</v>
      </c>
      <c r="P353" s="725">
        <v>0</v>
      </c>
      <c r="Q353" s="725">
        <v>0</v>
      </c>
      <c r="R353" s="725">
        <v>0</v>
      </c>
      <c r="S353" s="725">
        <v>0</v>
      </c>
      <c r="T353" s="725">
        <v>0</v>
      </c>
      <c r="U353" s="725">
        <v>0</v>
      </c>
      <c r="V353" s="725">
        <v>0</v>
      </c>
    </row>
    <row r="354" spans="1:22" ht="14.4">
      <c r="A354" s="721" t="s">
        <v>1312</v>
      </c>
      <c r="B354" s="587" t="s">
        <v>970</v>
      </c>
      <c r="C354" s="584">
        <v>0</v>
      </c>
      <c r="D354" s="584">
        <v>0</v>
      </c>
      <c r="E354" s="584">
        <v>0</v>
      </c>
      <c r="F354" s="584">
        <v>0</v>
      </c>
      <c r="G354" s="584">
        <v>0</v>
      </c>
      <c r="H354" s="584">
        <v>0</v>
      </c>
      <c r="I354" s="584">
        <v>0</v>
      </c>
      <c r="J354" s="584">
        <v>0</v>
      </c>
      <c r="K354" s="584">
        <v>0</v>
      </c>
      <c r="L354" s="584">
        <v>0</v>
      </c>
      <c r="M354" s="584">
        <v>0</v>
      </c>
      <c r="N354" s="584">
        <v>0</v>
      </c>
      <c r="O354" s="725">
        <v>0</v>
      </c>
      <c r="P354" s="725">
        <v>0</v>
      </c>
      <c r="Q354" s="725">
        <v>0</v>
      </c>
      <c r="R354" s="725">
        <v>0</v>
      </c>
      <c r="S354" s="725">
        <v>0</v>
      </c>
      <c r="T354" s="725">
        <v>0</v>
      </c>
      <c r="U354" s="725">
        <v>0</v>
      </c>
      <c r="V354" s="725">
        <v>0</v>
      </c>
    </row>
    <row r="355" spans="1:22" ht="14.4">
      <c r="A355" s="721" t="s">
        <v>1062</v>
      </c>
      <c r="B355" s="587" t="s">
        <v>971</v>
      </c>
      <c r="C355" s="584">
        <v>0</v>
      </c>
      <c r="D355" s="584">
        <v>0</v>
      </c>
      <c r="E355" s="584">
        <v>0</v>
      </c>
      <c r="F355" s="584">
        <v>0</v>
      </c>
      <c r="G355" s="584">
        <v>0</v>
      </c>
      <c r="H355" s="584">
        <v>0</v>
      </c>
      <c r="I355" s="584">
        <v>0</v>
      </c>
      <c r="J355" s="584">
        <v>0</v>
      </c>
      <c r="K355" s="584">
        <v>0</v>
      </c>
      <c r="L355" s="584">
        <v>0</v>
      </c>
      <c r="M355" s="584">
        <v>0</v>
      </c>
      <c r="N355" s="584">
        <v>0</v>
      </c>
      <c r="O355" s="725">
        <v>0</v>
      </c>
      <c r="P355" s="725">
        <v>0</v>
      </c>
      <c r="Q355" s="725">
        <v>0</v>
      </c>
      <c r="R355" s="725">
        <v>0</v>
      </c>
      <c r="S355" s="725">
        <v>0</v>
      </c>
      <c r="T355" s="725">
        <v>0</v>
      </c>
      <c r="U355" s="725">
        <v>0</v>
      </c>
      <c r="V355" s="725">
        <v>0</v>
      </c>
    </row>
    <row r="356" spans="1:22" ht="14.4">
      <c r="A356" s="721" t="s">
        <v>1062</v>
      </c>
      <c r="B356" s="587" t="s">
        <v>972</v>
      </c>
      <c r="C356" s="584">
        <v>1554916.5900000005</v>
      </c>
      <c r="D356" s="584">
        <v>0</v>
      </c>
      <c r="E356" s="584">
        <v>0</v>
      </c>
      <c r="F356" s="584">
        <v>1554916.5900000005</v>
      </c>
      <c r="G356" s="584">
        <v>150</v>
      </c>
      <c r="H356" s="584">
        <v>0</v>
      </c>
      <c r="I356" s="584">
        <v>0</v>
      </c>
      <c r="J356" s="584">
        <v>150</v>
      </c>
      <c r="K356" s="584">
        <v>4105712.1700000004</v>
      </c>
      <c r="L356" s="584">
        <v>0</v>
      </c>
      <c r="M356" s="584">
        <v>0</v>
      </c>
      <c r="N356" s="584">
        <v>4105712.1700000004</v>
      </c>
      <c r="O356" s="725">
        <v>0</v>
      </c>
      <c r="P356" s="725">
        <v>0</v>
      </c>
      <c r="Q356" s="725">
        <v>0</v>
      </c>
      <c r="R356" s="725">
        <v>0</v>
      </c>
      <c r="S356" s="725">
        <v>0</v>
      </c>
      <c r="T356" s="725">
        <v>0</v>
      </c>
      <c r="U356" s="725">
        <v>0</v>
      </c>
      <c r="V356" s="725">
        <v>0</v>
      </c>
    </row>
    <row r="357" spans="1:22" ht="14.4">
      <c r="A357" s="721" t="s">
        <v>1062</v>
      </c>
      <c r="B357" s="587" t="s">
        <v>973</v>
      </c>
      <c r="C357" s="584">
        <v>97172.819999999992</v>
      </c>
      <c r="D357" s="584">
        <v>0</v>
      </c>
      <c r="E357" s="584">
        <v>0</v>
      </c>
      <c r="F357" s="584">
        <v>97172.819999999992</v>
      </c>
      <c r="G357" s="584">
        <v>0</v>
      </c>
      <c r="H357" s="584">
        <v>0</v>
      </c>
      <c r="I357" s="584">
        <v>0</v>
      </c>
      <c r="J357" s="584">
        <v>0</v>
      </c>
      <c r="K357" s="584">
        <v>-97172.819999999992</v>
      </c>
      <c r="L357" s="584">
        <v>0</v>
      </c>
      <c r="M357" s="584">
        <v>0</v>
      </c>
      <c r="N357" s="584">
        <v>-97172.819999999992</v>
      </c>
      <c r="O357" s="725">
        <v>0</v>
      </c>
      <c r="P357" s="725">
        <v>0</v>
      </c>
      <c r="Q357" s="725">
        <v>0</v>
      </c>
      <c r="R357" s="725">
        <v>0</v>
      </c>
      <c r="S357" s="725">
        <v>0</v>
      </c>
      <c r="T357" s="725">
        <v>0</v>
      </c>
      <c r="U357" s="725">
        <v>0</v>
      </c>
      <c r="V357" s="725">
        <v>0</v>
      </c>
    </row>
    <row r="358" spans="1:22" ht="14.4">
      <c r="A358" s="721" t="s">
        <v>1062</v>
      </c>
      <c r="B358" s="587" t="s">
        <v>974</v>
      </c>
      <c r="C358" s="584">
        <v>0</v>
      </c>
      <c r="D358" s="584">
        <v>0</v>
      </c>
      <c r="E358" s="584">
        <v>0</v>
      </c>
      <c r="F358" s="584">
        <v>0</v>
      </c>
      <c r="G358" s="584">
        <v>0</v>
      </c>
      <c r="H358" s="584">
        <v>0</v>
      </c>
      <c r="I358" s="584">
        <v>0</v>
      </c>
      <c r="J358" s="584">
        <v>0</v>
      </c>
      <c r="K358" s="584">
        <v>0</v>
      </c>
      <c r="L358" s="584">
        <v>0</v>
      </c>
      <c r="M358" s="584">
        <v>0</v>
      </c>
      <c r="N358" s="584">
        <v>0</v>
      </c>
      <c r="O358" s="725">
        <v>0</v>
      </c>
      <c r="P358" s="725">
        <v>0</v>
      </c>
      <c r="Q358" s="725">
        <v>0</v>
      </c>
      <c r="R358" s="725">
        <v>0</v>
      </c>
      <c r="S358" s="725">
        <v>0</v>
      </c>
      <c r="T358" s="725">
        <v>0</v>
      </c>
      <c r="U358" s="725">
        <v>0</v>
      </c>
      <c r="V358" s="725">
        <v>0</v>
      </c>
    </row>
    <row r="359" spans="1:22" ht="14.4">
      <c r="A359" s="721" t="s">
        <v>1063</v>
      </c>
      <c r="B359" s="587" t="s">
        <v>302</v>
      </c>
      <c r="C359" s="584">
        <v>144974483.56</v>
      </c>
      <c r="D359" s="584">
        <v>0</v>
      </c>
      <c r="E359" s="584">
        <v>0</v>
      </c>
      <c r="F359" s="584">
        <v>144974483.56</v>
      </c>
      <c r="G359" s="584">
        <v>0</v>
      </c>
      <c r="H359" s="584">
        <v>0</v>
      </c>
      <c r="I359" s="584">
        <v>0</v>
      </c>
      <c r="J359" s="584">
        <v>0</v>
      </c>
      <c r="K359" s="584">
        <v>0</v>
      </c>
      <c r="L359" s="584">
        <v>0</v>
      </c>
      <c r="M359" s="584">
        <v>0</v>
      </c>
      <c r="N359" s="584">
        <v>0</v>
      </c>
      <c r="O359" s="725">
        <v>0</v>
      </c>
      <c r="P359" s="725">
        <v>0</v>
      </c>
      <c r="Q359" s="725">
        <v>0</v>
      </c>
      <c r="R359" s="725">
        <v>0</v>
      </c>
      <c r="S359" s="725">
        <v>133854835.27</v>
      </c>
      <c r="T359" s="725">
        <v>0</v>
      </c>
      <c r="U359" s="725">
        <v>0</v>
      </c>
      <c r="V359" s="725">
        <v>133854835.27</v>
      </c>
    </row>
    <row r="360" spans="1:22" ht="14.4">
      <c r="A360" s="721" t="s">
        <v>1064</v>
      </c>
      <c r="B360" s="587" t="s">
        <v>1253</v>
      </c>
      <c r="C360" s="584">
        <v>0</v>
      </c>
      <c r="D360" s="584">
        <v>0</v>
      </c>
      <c r="E360" s="584">
        <v>0</v>
      </c>
      <c r="F360" s="584">
        <v>0</v>
      </c>
      <c r="G360" s="584">
        <v>0</v>
      </c>
      <c r="H360" s="584">
        <v>0</v>
      </c>
      <c r="I360" s="584">
        <v>0</v>
      </c>
      <c r="J360" s="584">
        <v>0</v>
      </c>
      <c r="K360" s="584">
        <v>0</v>
      </c>
      <c r="L360" s="584">
        <v>0</v>
      </c>
      <c r="M360" s="584">
        <v>0</v>
      </c>
      <c r="N360" s="584">
        <v>0</v>
      </c>
      <c r="O360" s="725">
        <v>0</v>
      </c>
      <c r="P360" s="725">
        <v>0</v>
      </c>
      <c r="Q360" s="725">
        <v>0</v>
      </c>
      <c r="R360" s="725">
        <v>0</v>
      </c>
      <c r="S360" s="725">
        <v>0</v>
      </c>
      <c r="T360" s="725">
        <v>0</v>
      </c>
      <c r="U360" s="725">
        <v>0</v>
      </c>
      <c r="V360" s="725">
        <v>0</v>
      </c>
    </row>
    <row r="361" spans="1:22" ht="14.4">
      <c r="A361" s="721" t="s">
        <v>1064</v>
      </c>
      <c r="B361" s="587" t="s">
        <v>977</v>
      </c>
      <c r="C361" s="584">
        <v>429111.42999999982</v>
      </c>
      <c r="D361" s="584">
        <v>0</v>
      </c>
      <c r="E361" s="584">
        <v>0</v>
      </c>
      <c r="F361" s="584">
        <v>429111.42999999982</v>
      </c>
      <c r="G361" s="584">
        <v>0</v>
      </c>
      <c r="H361" s="584">
        <v>0</v>
      </c>
      <c r="I361" s="584">
        <v>0</v>
      </c>
      <c r="J361" s="584">
        <v>0</v>
      </c>
      <c r="K361" s="584">
        <v>0</v>
      </c>
      <c r="L361" s="584">
        <v>0</v>
      </c>
      <c r="M361" s="584">
        <v>0</v>
      </c>
      <c r="N361" s="584">
        <v>0</v>
      </c>
      <c r="O361" s="725">
        <v>0</v>
      </c>
      <c r="P361" s="725">
        <v>0</v>
      </c>
      <c r="Q361" s="725">
        <v>0</v>
      </c>
      <c r="R361" s="725">
        <v>0</v>
      </c>
      <c r="S361" s="725">
        <v>0</v>
      </c>
      <c r="T361" s="725">
        <v>0</v>
      </c>
      <c r="U361" s="725">
        <v>0</v>
      </c>
      <c r="V361" s="725">
        <v>0</v>
      </c>
    </row>
    <row r="362" spans="1:22" ht="14.4">
      <c r="A362" s="721" t="s">
        <v>1064</v>
      </c>
      <c r="B362" s="587" t="s">
        <v>975</v>
      </c>
      <c r="C362" s="584">
        <v>0</v>
      </c>
      <c r="D362" s="584">
        <v>0</v>
      </c>
      <c r="E362" s="584">
        <v>0</v>
      </c>
      <c r="F362" s="584">
        <v>0</v>
      </c>
      <c r="G362" s="584">
        <v>0</v>
      </c>
      <c r="H362" s="584">
        <v>0</v>
      </c>
      <c r="I362" s="584">
        <v>0</v>
      </c>
      <c r="J362" s="584">
        <v>0</v>
      </c>
      <c r="K362" s="584">
        <v>0</v>
      </c>
      <c r="L362" s="584">
        <v>0</v>
      </c>
      <c r="M362" s="584">
        <v>0</v>
      </c>
      <c r="N362" s="584">
        <v>0</v>
      </c>
      <c r="O362" s="725">
        <v>0</v>
      </c>
      <c r="P362" s="725">
        <v>0</v>
      </c>
      <c r="Q362" s="725">
        <v>0</v>
      </c>
      <c r="R362" s="725">
        <v>0</v>
      </c>
      <c r="S362" s="725">
        <v>0</v>
      </c>
      <c r="T362" s="725">
        <v>0</v>
      </c>
      <c r="U362" s="725">
        <v>0</v>
      </c>
      <c r="V362" s="725">
        <v>0</v>
      </c>
    </row>
    <row r="363" spans="1:22" ht="14.4">
      <c r="A363" s="721" t="s">
        <v>1064</v>
      </c>
      <c r="B363" s="587" t="s">
        <v>976</v>
      </c>
      <c r="C363" s="584">
        <v>0</v>
      </c>
      <c r="D363" s="584">
        <v>0</v>
      </c>
      <c r="E363" s="584">
        <v>0</v>
      </c>
      <c r="F363" s="584">
        <v>0</v>
      </c>
      <c r="G363" s="584">
        <v>0</v>
      </c>
      <c r="H363" s="584">
        <v>0</v>
      </c>
      <c r="I363" s="584">
        <v>0</v>
      </c>
      <c r="J363" s="584">
        <v>0</v>
      </c>
      <c r="K363" s="584">
        <v>0</v>
      </c>
      <c r="L363" s="584">
        <v>0</v>
      </c>
      <c r="M363" s="584">
        <v>0</v>
      </c>
      <c r="N363" s="584">
        <v>0</v>
      </c>
      <c r="O363" s="725">
        <v>0</v>
      </c>
      <c r="P363" s="725">
        <v>0</v>
      </c>
      <c r="Q363" s="725">
        <v>0</v>
      </c>
      <c r="R363" s="725">
        <v>0</v>
      </c>
      <c r="S363" s="725">
        <v>0</v>
      </c>
      <c r="T363" s="725">
        <v>0</v>
      </c>
      <c r="U363" s="725">
        <v>0</v>
      </c>
      <c r="V363" s="725">
        <v>0</v>
      </c>
    </row>
    <row r="364" spans="1:22" ht="14.4">
      <c r="A364" s="721" t="s">
        <v>1065</v>
      </c>
      <c r="B364" s="587" t="s">
        <v>1254</v>
      </c>
      <c r="C364" s="584">
        <v>0</v>
      </c>
      <c r="D364" s="584">
        <v>0</v>
      </c>
      <c r="E364" s="584">
        <v>0</v>
      </c>
      <c r="F364" s="584">
        <v>0</v>
      </c>
      <c r="G364" s="584">
        <v>0</v>
      </c>
      <c r="H364" s="584">
        <v>0</v>
      </c>
      <c r="I364" s="584">
        <v>0</v>
      </c>
      <c r="J364" s="584">
        <v>0</v>
      </c>
      <c r="K364" s="584">
        <v>0</v>
      </c>
      <c r="L364" s="584">
        <v>0</v>
      </c>
      <c r="M364" s="584">
        <v>0</v>
      </c>
      <c r="N364" s="584">
        <v>0</v>
      </c>
      <c r="O364" s="725">
        <v>0</v>
      </c>
      <c r="P364" s="725">
        <v>0</v>
      </c>
      <c r="Q364" s="725">
        <v>0</v>
      </c>
      <c r="R364" s="725">
        <v>0</v>
      </c>
      <c r="S364" s="725">
        <v>0</v>
      </c>
      <c r="T364" s="725">
        <v>0</v>
      </c>
      <c r="U364" s="725">
        <v>0</v>
      </c>
      <c r="V364" s="725">
        <v>0</v>
      </c>
    </row>
    <row r="365" spans="1:22" ht="14.4">
      <c r="A365" s="721" t="s">
        <v>1065</v>
      </c>
      <c r="B365" s="587" t="s">
        <v>978</v>
      </c>
      <c r="C365" s="584">
        <v>0</v>
      </c>
      <c r="D365" s="584">
        <v>0</v>
      </c>
      <c r="E365" s="584">
        <v>0</v>
      </c>
      <c r="F365" s="584">
        <v>0</v>
      </c>
      <c r="G365" s="584">
        <v>0</v>
      </c>
      <c r="H365" s="584">
        <v>0</v>
      </c>
      <c r="I365" s="584">
        <v>0</v>
      </c>
      <c r="J365" s="584">
        <v>0</v>
      </c>
      <c r="K365" s="584">
        <v>4524978.3200000189</v>
      </c>
      <c r="L365" s="584">
        <v>0</v>
      </c>
      <c r="M365" s="584">
        <v>0</v>
      </c>
      <c r="N365" s="584">
        <v>4524978.3200000189</v>
      </c>
      <c r="O365" s="725">
        <v>0</v>
      </c>
      <c r="P365" s="725">
        <v>0</v>
      </c>
      <c r="Q365" s="725">
        <v>0</v>
      </c>
      <c r="R365" s="725">
        <v>0</v>
      </c>
      <c r="S365" s="725">
        <v>0</v>
      </c>
      <c r="T365" s="725">
        <v>0</v>
      </c>
      <c r="U365" s="725">
        <v>0</v>
      </c>
      <c r="V365" s="725">
        <v>0</v>
      </c>
    </row>
    <row r="366" spans="1:22" ht="14.4">
      <c r="A366" s="721" t="s">
        <v>1065</v>
      </c>
      <c r="B366" s="587" t="s">
        <v>1255</v>
      </c>
      <c r="C366" s="584">
        <v>0</v>
      </c>
      <c r="D366" s="584">
        <v>0</v>
      </c>
      <c r="E366" s="584">
        <v>0</v>
      </c>
      <c r="F366" s="584">
        <v>0</v>
      </c>
      <c r="G366" s="584">
        <v>0</v>
      </c>
      <c r="H366" s="584">
        <v>0</v>
      </c>
      <c r="I366" s="584">
        <v>0</v>
      </c>
      <c r="J366" s="584">
        <v>0</v>
      </c>
      <c r="K366" s="584">
        <v>0</v>
      </c>
      <c r="L366" s="584">
        <v>0</v>
      </c>
      <c r="M366" s="584">
        <v>0</v>
      </c>
      <c r="N366" s="584">
        <v>0</v>
      </c>
      <c r="O366" s="725">
        <v>0</v>
      </c>
      <c r="P366" s="725">
        <v>0</v>
      </c>
      <c r="Q366" s="725">
        <v>0</v>
      </c>
      <c r="R366" s="725">
        <v>0</v>
      </c>
      <c r="S366" s="725">
        <v>0</v>
      </c>
      <c r="T366" s="725">
        <v>0</v>
      </c>
      <c r="U366" s="725">
        <v>0</v>
      </c>
      <c r="V366" s="725">
        <v>0</v>
      </c>
    </row>
    <row r="367" spans="1:22" ht="14.4">
      <c r="A367" s="721" t="s">
        <v>1065</v>
      </c>
      <c r="B367" s="587" t="s">
        <v>1256</v>
      </c>
      <c r="C367" s="584">
        <v>0</v>
      </c>
      <c r="D367" s="584">
        <v>0</v>
      </c>
      <c r="E367" s="584">
        <v>0</v>
      </c>
      <c r="F367" s="584">
        <v>0</v>
      </c>
      <c r="G367" s="584">
        <v>0</v>
      </c>
      <c r="H367" s="584">
        <v>0</v>
      </c>
      <c r="I367" s="584">
        <v>0</v>
      </c>
      <c r="J367" s="584">
        <v>0</v>
      </c>
      <c r="K367" s="584">
        <v>0</v>
      </c>
      <c r="L367" s="584">
        <v>0</v>
      </c>
      <c r="M367" s="584">
        <v>0</v>
      </c>
      <c r="N367" s="584">
        <v>0</v>
      </c>
      <c r="O367" s="725">
        <v>0</v>
      </c>
      <c r="P367" s="725">
        <v>0</v>
      </c>
      <c r="Q367" s="725">
        <v>0</v>
      </c>
      <c r="R367" s="725">
        <v>0</v>
      </c>
      <c r="S367" s="725">
        <v>0</v>
      </c>
      <c r="T367" s="725">
        <v>0</v>
      </c>
      <c r="U367" s="725">
        <v>0</v>
      </c>
      <c r="V367" s="725">
        <v>0</v>
      </c>
    </row>
    <row r="368" spans="1:22" ht="14.4">
      <c r="A368" s="721" t="s">
        <v>1313</v>
      </c>
      <c r="B368" s="587" t="s">
        <v>1257</v>
      </c>
      <c r="C368" s="584">
        <v>0</v>
      </c>
      <c r="D368" s="584">
        <v>0</v>
      </c>
      <c r="E368" s="584">
        <v>0</v>
      </c>
      <c r="F368" s="584">
        <v>0</v>
      </c>
      <c r="G368" s="584">
        <v>0</v>
      </c>
      <c r="H368" s="584">
        <v>0</v>
      </c>
      <c r="I368" s="584">
        <v>0</v>
      </c>
      <c r="J368" s="584">
        <v>0</v>
      </c>
      <c r="K368" s="584">
        <v>0</v>
      </c>
      <c r="L368" s="584">
        <v>0</v>
      </c>
      <c r="M368" s="584">
        <v>0</v>
      </c>
      <c r="N368" s="584">
        <v>0</v>
      </c>
      <c r="O368" s="725">
        <v>0</v>
      </c>
      <c r="P368" s="725">
        <v>0</v>
      </c>
      <c r="Q368" s="725">
        <v>0</v>
      </c>
      <c r="R368" s="725">
        <v>0</v>
      </c>
      <c r="S368" s="725">
        <v>0</v>
      </c>
      <c r="T368" s="725">
        <v>0</v>
      </c>
      <c r="U368" s="725">
        <v>0</v>
      </c>
      <c r="V368" s="725">
        <v>0</v>
      </c>
    </row>
    <row r="369" spans="1:22" ht="14.4">
      <c r="A369" s="721" t="s">
        <v>1101</v>
      </c>
      <c r="B369" s="587" t="s">
        <v>1004</v>
      </c>
      <c r="C369" s="584">
        <v>0</v>
      </c>
      <c r="D369" s="584">
        <v>0</v>
      </c>
      <c r="E369" s="584">
        <v>0</v>
      </c>
      <c r="F369" s="584">
        <v>0</v>
      </c>
      <c r="G369" s="584">
        <v>0</v>
      </c>
      <c r="H369" s="584">
        <v>0</v>
      </c>
      <c r="I369" s="584">
        <v>0</v>
      </c>
      <c r="J369" s="584">
        <v>0</v>
      </c>
      <c r="K369" s="584">
        <v>0</v>
      </c>
      <c r="L369" s="584">
        <v>0</v>
      </c>
      <c r="M369" s="584">
        <v>0</v>
      </c>
      <c r="N369" s="584">
        <v>0</v>
      </c>
      <c r="O369" s="725">
        <v>0</v>
      </c>
      <c r="P369" s="725">
        <v>0</v>
      </c>
      <c r="Q369" s="725">
        <v>0</v>
      </c>
      <c r="R369" s="725">
        <v>0</v>
      </c>
      <c r="S369" s="725">
        <v>0</v>
      </c>
      <c r="T369" s="725">
        <v>0</v>
      </c>
      <c r="U369" s="725">
        <v>0</v>
      </c>
      <c r="V369" s="725">
        <v>0</v>
      </c>
    </row>
    <row r="370" spans="1:22" ht="14.4">
      <c r="A370" s="721" t="s">
        <v>1066</v>
      </c>
      <c r="B370" s="587" t="s">
        <v>490</v>
      </c>
      <c r="C370" s="584">
        <v>0</v>
      </c>
      <c r="D370" s="584">
        <v>0</v>
      </c>
      <c r="E370" s="584">
        <v>0</v>
      </c>
      <c r="F370" s="584">
        <v>0</v>
      </c>
      <c r="G370" s="584">
        <v>0</v>
      </c>
      <c r="H370" s="584">
        <v>0</v>
      </c>
      <c r="I370" s="584">
        <v>0</v>
      </c>
      <c r="J370" s="584">
        <v>0</v>
      </c>
      <c r="K370" s="584">
        <v>0</v>
      </c>
      <c r="L370" s="584">
        <v>0</v>
      </c>
      <c r="M370" s="584">
        <v>0</v>
      </c>
      <c r="N370" s="584">
        <v>0</v>
      </c>
      <c r="O370" s="725">
        <v>0</v>
      </c>
      <c r="P370" s="725">
        <v>0</v>
      </c>
      <c r="Q370" s="725">
        <v>0</v>
      </c>
      <c r="R370" s="725">
        <v>0</v>
      </c>
      <c r="S370" s="725">
        <v>0</v>
      </c>
      <c r="T370" s="725">
        <v>0</v>
      </c>
      <c r="U370" s="725">
        <v>0</v>
      </c>
      <c r="V370" s="725">
        <v>0</v>
      </c>
    </row>
    <row r="371" spans="1:22" ht="14.4">
      <c r="A371" s="721" t="s">
        <v>1314</v>
      </c>
      <c r="B371" s="587" t="s">
        <v>1258</v>
      </c>
      <c r="C371" s="584">
        <v>0</v>
      </c>
      <c r="D371" s="584">
        <v>0</v>
      </c>
      <c r="E371" s="584">
        <v>0</v>
      </c>
      <c r="F371" s="584">
        <v>0</v>
      </c>
      <c r="G371" s="584">
        <v>0</v>
      </c>
      <c r="H371" s="584">
        <v>0</v>
      </c>
      <c r="I371" s="584">
        <v>0</v>
      </c>
      <c r="J371" s="584">
        <v>0</v>
      </c>
      <c r="K371" s="584">
        <v>0</v>
      </c>
      <c r="L371" s="584">
        <v>0</v>
      </c>
      <c r="M371" s="584">
        <v>0</v>
      </c>
      <c r="N371" s="584">
        <v>0</v>
      </c>
      <c r="O371" s="725">
        <v>0</v>
      </c>
      <c r="P371" s="725">
        <v>0</v>
      </c>
      <c r="Q371" s="725">
        <v>0</v>
      </c>
      <c r="R371" s="725">
        <v>0</v>
      </c>
      <c r="S371" s="725">
        <v>0</v>
      </c>
      <c r="T371" s="725">
        <v>0</v>
      </c>
      <c r="U371" s="725">
        <v>0</v>
      </c>
      <c r="V371" s="725">
        <v>0</v>
      </c>
    </row>
    <row r="372" spans="1:22" ht="14.4">
      <c r="A372" s="721" t="s">
        <v>1315</v>
      </c>
      <c r="B372" s="587" t="s">
        <v>1259</v>
      </c>
      <c r="C372" s="584">
        <v>0</v>
      </c>
      <c r="D372" s="584">
        <v>0</v>
      </c>
      <c r="E372" s="584">
        <v>0</v>
      </c>
      <c r="F372" s="584">
        <v>0</v>
      </c>
      <c r="G372" s="584">
        <v>0</v>
      </c>
      <c r="H372" s="584">
        <v>0</v>
      </c>
      <c r="I372" s="584">
        <v>0</v>
      </c>
      <c r="J372" s="584">
        <v>0</v>
      </c>
      <c r="K372" s="584">
        <v>0</v>
      </c>
      <c r="L372" s="584">
        <v>0</v>
      </c>
      <c r="M372" s="584">
        <v>0</v>
      </c>
      <c r="N372" s="584">
        <v>0</v>
      </c>
      <c r="O372" s="725">
        <v>0</v>
      </c>
      <c r="P372" s="725">
        <v>0</v>
      </c>
      <c r="Q372" s="725">
        <v>0</v>
      </c>
      <c r="R372" s="725">
        <v>0</v>
      </c>
      <c r="S372" s="725">
        <v>0</v>
      </c>
      <c r="T372" s="725">
        <v>0</v>
      </c>
      <c r="U372" s="725">
        <v>0</v>
      </c>
      <c r="V372" s="725">
        <v>0</v>
      </c>
    </row>
    <row r="373" spans="1:22" ht="14.4">
      <c r="A373" s="721" t="s">
        <v>1316</v>
      </c>
      <c r="B373" s="587" t="s">
        <v>1260</v>
      </c>
      <c r="C373" s="584">
        <v>0</v>
      </c>
      <c r="D373" s="584">
        <v>0</v>
      </c>
      <c r="E373" s="584">
        <v>0</v>
      </c>
      <c r="F373" s="584">
        <v>0</v>
      </c>
      <c r="G373" s="584">
        <v>0</v>
      </c>
      <c r="H373" s="584">
        <v>0</v>
      </c>
      <c r="I373" s="584">
        <v>0</v>
      </c>
      <c r="J373" s="584">
        <v>0</v>
      </c>
      <c r="K373" s="584">
        <v>0</v>
      </c>
      <c r="L373" s="584">
        <v>0</v>
      </c>
      <c r="M373" s="584">
        <v>0</v>
      </c>
      <c r="N373" s="584">
        <v>0</v>
      </c>
      <c r="O373" s="725">
        <v>0</v>
      </c>
      <c r="P373" s="725">
        <v>0</v>
      </c>
      <c r="Q373" s="725">
        <v>0</v>
      </c>
      <c r="R373" s="725">
        <v>0</v>
      </c>
      <c r="S373" s="725">
        <v>0</v>
      </c>
      <c r="T373" s="725">
        <v>0</v>
      </c>
      <c r="U373" s="725">
        <v>0</v>
      </c>
      <c r="V373" s="725">
        <v>0</v>
      </c>
    </row>
    <row r="374" spans="1:22" ht="14.4">
      <c r="A374" s="721" t="s">
        <v>1317</v>
      </c>
      <c r="B374" s="587" t="s">
        <v>1261</v>
      </c>
      <c r="C374" s="584">
        <v>0</v>
      </c>
      <c r="D374" s="584">
        <v>0</v>
      </c>
      <c r="E374" s="584">
        <v>0</v>
      </c>
      <c r="F374" s="584">
        <v>0</v>
      </c>
      <c r="G374" s="584">
        <v>0</v>
      </c>
      <c r="H374" s="584">
        <v>0</v>
      </c>
      <c r="I374" s="584">
        <v>0</v>
      </c>
      <c r="J374" s="584">
        <v>0</v>
      </c>
      <c r="K374" s="584">
        <v>0</v>
      </c>
      <c r="L374" s="584">
        <v>0</v>
      </c>
      <c r="M374" s="584">
        <v>0</v>
      </c>
      <c r="N374" s="584">
        <v>0</v>
      </c>
      <c r="O374" s="725">
        <v>0</v>
      </c>
      <c r="P374" s="725">
        <v>0</v>
      </c>
      <c r="Q374" s="725">
        <v>0</v>
      </c>
      <c r="R374" s="725">
        <v>0</v>
      </c>
      <c r="S374" s="725">
        <v>0</v>
      </c>
      <c r="T374" s="725">
        <v>0</v>
      </c>
      <c r="U374" s="725">
        <v>0</v>
      </c>
      <c r="V374" s="725">
        <v>0</v>
      </c>
    </row>
    <row r="375" spans="1:22" ht="14.4">
      <c r="A375" s="721" t="s">
        <v>1104</v>
      </c>
      <c r="B375" s="587" t="s">
        <v>1006</v>
      </c>
      <c r="C375" s="584">
        <v>0</v>
      </c>
      <c r="D375" s="584">
        <v>0</v>
      </c>
      <c r="E375" s="584">
        <v>0</v>
      </c>
      <c r="F375" s="584">
        <v>0</v>
      </c>
      <c r="G375" s="584">
        <v>0</v>
      </c>
      <c r="H375" s="584">
        <v>0</v>
      </c>
      <c r="I375" s="584">
        <v>0</v>
      </c>
      <c r="J375" s="584">
        <v>0</v>
      </c>
      <c r="K375" s="584">
        <v>0</v>
      </c>
      <c r="L375" s="584">
        <v>0</v>
      </c>
      <c r="M375" s="584">
        <v>0</v>
      </c>
      <c r="N375" s="584">
        <v>0</v>
      </c>
      <c r="O375" s="725">
        <v>0</v>
      </c>
      <c r="P375" s="725">
        <v>0</v>
      </c>
      <c r="Q375" s="725">
        <v>0</v>
      </c>
      <c r="R375" s="725">
        <v>0</v>
      </c>
      <c r="S375" s="725">
        <v>0</v>
      </c>
      <c r="T375" s="725">
        <v>0</v>
      </c>
      <c r="U375" s="725">
        <v>0</v>
      </c>
      <c r="V375" s="725">
        <v>0</v>
      </c>
    </row>
    <row r="376" spans="1:22" ht="14.4">
      <c r="A376" s="721" t="s">
        <v>1103</v>
      </c>
      <c r="B376" s="587" t="s">
        <v>1005</v>
      </c>
      <c r="C376" s="584">
        <v>0</v>
      </c>
      <c r="D376" s="584">
        <v>0</v>
      </c>
      <c r="E376" s="584">
        <v>0</v>
      </c>
      <c r="F376" s="584">
        <v>0</v>
      </c>
      <c r="G376" s="584">
        <v>0</v>
      </c>
      <c r="H376" s="584">
        <v>0</v>
      </c>
      <c r="I376" s="584">
        <v>0</v>
      </c>
      <c r="J376" s="584">
        <v>0</v>
      </c>
      <c r="K376" s="584">
        <v>0</v>
      </c>
      <c r="L376" s="584">
        <v>0</v>
      </c>
      <c r="M376" s="584">
        <v>0</v>
      </c>
      <c r="N376" s="584">
        <v>0</v>
      </c>
      <c r="O376" s="725">
        <v>0</v>
      </c>
      <c r="P376" s="725">
        <v>0</v>
      </c>
      <c r="Q376" s="725">
        <v>0</v>
      </c>
      <c r="R376" s="725">
        <v>0</v>
      </c>
      <c r="S376" s="725">
        <v>0</v>
      </c>
      <c r="T376" s="725">
        <v>0</v>
      </c>
      <c r="U376" s="725">
        <v>0</v>
      </c>
      <c r="V376" s="725">
        <v>0</v>
      </c>
    </row>
    <row r="377" spans="1:22" ht="14.4">
      <c r="A377" s="721" t="s">
        <v>1105</v>
      </c>
      <c r="B377" s="587" t="s">
        <v>305</v>
      </c>
      <c r="C377" s="584">
        <v>0</v>
      </c>
      <c r="D377" s="584">
        <v>0</v>
      </c>
      <c r="E377" s="584">
        <v>829390.63999999978</v>
      </c>
      <c r="F377" s="584">
        <v>829390.63999999978</v>
      </c>
      <c r="G377" s="584">
        <v>0</v>
      </c>
      <c r="H377" s="584">
        <v>0</v>
      </c>
      <c r="I377" s="584">
        <v>0</v>
      </c>
      <c r="J377" s="584">
        <v>0</v>
      </c>
      <c r="K377" s="584">
        <v>0</v>
      </c>
      <c r="L377" s="584">
        <v>0</v>
      </c>
      <c r="M377" s="584">
        <v>0</v>
      </c>
      <c r="N377" s="584">
        <v>0</v>
      </c>
      <c r="O377" s="725">
        <v>0</v>
      </c>
      <c r="P377" s="725">
        <v>0</v>
      </c>
      <c r="Q377" s="725">
        <v>0</v>
      </c>
      <c r="R377" s="725">
        <v>0</v>
      </c>
      <c r="S377" s="725">
        <v>0</v>
      </c>
      <c r="T377" s="725">
        <v>0</v>
      </c>
      <c r="U377" s="725">
        <v>0</v>
      </c>
      <c r="V377" s="725">
        <v>0</v>
      </c>
    </row>
    <row r="378" spans="1:22" ht="14.4">
      <c r="A378" s="721" t="s">
        <v>1106</v>
      </c>
      <c r="B378" s="587" t="s">
        <v>306</v>
      </c>
      <c r="C378" s="584">
        <v>0</v>
      </c>
      <c r="D378" s="584">
        <v>0</v>
      </c>
      <c r="E378" s="584">
        <v>1606651.4400000002</v>
      </c>
      <c r="F378" s="584">
        <v>1606651.4400000002</v>
      </c>
      <c r="G378" s="584">
        <v>0</v>
      </c>
      <c r="H378" s="584">
        <v>0</v>
      </c>
      <c r="I378" s="584">
        <v>0</v>
      </c>
      <c r="J378" s="584">
        <v>0</v>
      </c>
      <c r="K378" s="584">
        <v>0</v>
      </c>
      <c r="L378" s="584">
        <v>0</v>
      </c>
      <c r="M378" s="584">
        <v>0</v>
      </c>
      <c r="N378" s="584">
        <v>0</v>
      </c>
      <c r="O378" s="725">
        <v>0</v>
      </c>
      <c r="P378" s="725">
        <v>0</v>
      </c>
      <c r="Q378" s="725">
        <v>0</v>
      </c>
      <c r="R378" s="725">
        <v>0</v>
      </c>
      <c r="S378" s="725">
        <v>0</v>
      </c>
      <c r="T378" s="725">
        <v>0</v>
      </c>
      <c r="U378" s="725">
        <v>0</v>
      </c>
      <c r="V378" s="725">
        <v>0</v>
      </c>
    </row>
    <row r="379" spans="1:22" ht="14.4">
      <c r="A379" s="721" t="s">
        <v>1107</v>
      </c>
      <c r="B379" s="587" t="s">
        <v>307</v>
      </c>
      <c r="C379" s="584">
        <v>0</v>
      </c>
      <c r="D379" s="584">
        <v>0</v>
      </c>
      <c r="E379" s="584">
        <v>4260681.7400000012</v>
      </c>
      <c r="F379" s="584">
        <v>4260681.7400000012</v>
      </c>
      <c r="G379" s="584">
        <v>0</v>
      </c>
      <c r="H379" s="584">
        <v>0</v>
      </c>
      <c r="I379" s="584">
        <v>0</v>
      </c>
      <c r="J379" s="584">
        <v>0</v>
      </c>
      <c r="K379" s="584">
        <v>0</v>
      </c>
      <c r="L379" s="584">
        <v>0</v>
      </c>
      <c r="M379" s="584">
        <v>0</v>
      </c>
      <c r="N379" s="584">
        <v>0</v>
      </c>
      <c r="O379" s="725">
        <v>0</v>
      </c>
      <c r="P379" s="725">
        <v>0</v>
      </c>
      <c r="Q379" s="725">
        <v>0</v>
      </c>
      <c r="R379" s="725">
        <v>0</v>
      </c>
      <c r="S379" s="725">
        <v>0</v>
      </c>
      <c r="T379" s="725">
        <v>0</v>
      </c>
      <c r="U379" s="725">
        <v>0</v>
      </c>
      <c r="V379" s="725">
        <v>0</v>
      </c>
    </row>
    <row r="380" spans="1:22" ht="14.4">
      <c r="A380" s="721" t="s">
        <v>1108</v>
      </c>
      <c r="B380" s="587" t="s">
        <v>308</v>
      </c>
      <c r="C380" s="584">
        <v>0</v>
      </c>
      <c r="D380" s="584">
        <v>0</v>
      </c>
      <c r="E380" s="584">
        <v>863346.32000000007</v>
      </c>
      <c r="F380" s="584">
        <v>863346.32000000007</v>
      </c>
      <c r="G380" s="584">
        <v>0</v>
      </c>
      <c r="H380" s="584">
        <v>0</v>
      </c>
      <c r="I380" s="584">
        <v>0</v>
      </c>
      <c r="J380" s="584">
        <v>0</v>
      </c>
      <c r="K380" s="584">
        <v>0</v>
      </c>
      <c r="L380" s="584">
        <v>0</v>
      </c>
      <c r="M380" s="584">
        <v>0</v>
      </c>
      <c r="N380" s="584">
        <v>0</v>
      </c>
      <c r="O380" s="725">
        <v>0</v>
      </c>
      <c r="P380" s="725">
        <v>0</v>
      </c>
      <c r="Q380" s="725">
        <v>0</v>
      </c>
      <c r="R380" s="725">
        <v>0</v>
      </c>
      <c r="S380" s="725">
        <v>0</v>
      </c>
      <c r="T380" s="725">
        <v>0</v>
      </c>
      <c r="U380" s="725">
        <v>0</v>
      </c>
      <c r="V380" s="725">
        <v>0</v>
      </c>
    </row>
    <row r="381" spans="1:22" ht="14.4">
      <c r="A381" s="721" t="s">
        <v>1109</v>
      </c>
      <c r="B381" s="587" t="s">
        <v>309</v>
      </c>
      <c r="C381" s="584">
        <v>0</v>
      </c>
      <c r="D381" s="584">
        <v>0</v>
      </c>
      <c r="E381" s="584">
        <v>3545676.5</v>
      </c>
      <c r="F381" s="584">
        <v>3545676.5</v>
      </c>
      <c r="G381" s="584">
        <v>0</v>
      </c>
      <c r="H381" s="584">
        <v>0</v>
      </c>
      <c r="I381" s="584">
        <v>0</v>
      </c>
      <c r="J381" s="584">
        <v>0</v>
      </c>
      <c r="K381" s="584">
        <v>0</v>
      </c>
      <c r="L381" s="584">
        <v>0</v>
      </c>
      <c r="M381" s="584">
        <v>0</v>
      </c>
      <c r="N381" s="584">
        <v>0</v>
      </c>
      <c r="O381" s="725">
        <v>0</v>
      </c>
      <c r="P381" s="725">
        <v>0</v>
      </c>
      <c r="Q381" s="725">
        <v>0</v>
      </c>
      <c r="R381" s="725">
        <v>0</v>
      </c>
      <c r="S381" s="725">
        <v>0</v>
      </c>
      <c r="T381" s="725">
        <v>0</v>
      </c>
      <c r="U381" s="725">
        <v>0</v>
      </c>
      <c r="V381" s="725">
        <v>0</v>
      </c>
    </row>
    <row r="382" spans="1:22" ht="14.4">
      <c r="A382" s="721" t="s">
        <v>1110</v>
      </c>
      <c r="B382" s="587" t="s">
        <v>310</v>
      </c>
      <c r="C382" s="584">
        <v>0</v>
      </c>
      <c r="D382" s="584">
        <v>0</v>
      </c>
      <c r="E382" s="584">
        <v>2902278.1200000006</v>
      </c>
      <c r="F382" s="584">
        <v>2902278.1200000006</v>
      </c>
      <c r="G382" s="584">
        <v>0</v>
      </c>
      <c r="H382" s="584">
        <v>0</v>
      </c>
      <c r="I382" s="584">
        <v>0</v>
      </c>
      <c r="J382" s="584">
        <v>0</v>
      </c>
      <c r="K382" s="584">
        <v>0</v>
      </c>
      <c r="L382" s="584">
        <v>0</v>
      </c>
      <c r="M382" s="584">
        <v>0</v>
      </c>
      <c r="N382" s="584">
        <v>0</v>
      </c>
      <c r="O382" s="725">
        <v>0</v>
      </c>
      <c r="P382" s="725">
        <v>0</v>
      </c>
      <c r="Q382" s="725">
        <v>0</v>
      </c>
      <c r="R382" s="725">
        <v>0</v>
      </c>
      <c r="S382" s="725">
        <v>0</v>
      </c>
      <c r="T382" s="725">
        <v>0</v>
      </c>
      <c r="U382" s="725">
        <v>0</v>
      </c>
      <c r="V382" s="725">
        <v>0</v>
      </c>
    </row>
    <row r="383" spans="1:22" ht="14.4">
      <c r="A383" s="721" t="s">
        <v>1111</v>
      </c>
      <c r="B383" s="587" t="s">
        <v>311</v>
      </c>
      <c r="C383" s="584">
        <v>0</v>
      </c>
      <c r="D383" s="584">
        <v>0</v>
      </c>
      <c r="E383" s="584">
        <v>1563116.48</v>
      </c>
      <c r="F383" s="584">
        <v>1563116.48</v>
      </c>
      <c r="G383" s="584">
        <v>0</v>
      </c>
      <c r="H383" s="584">
        <v>0</v>
      </c>
      <c r="I383" s="584">
        <v>0</v>
      </c>
      <c r="J383" s="584">
        <v>0</v>
      </c>
      <c r="K383" s="584">
        <v>0</v>
      </c>
      <c r="L383" s="584">
        <v>0</v>
      </c>
      <c r="M383" s="584">
        <v>0</v>
      </c>
      <c r="N383" s="584">
        <v>0</v>
      </c>
      <c r="O383" s="725">
        <v>0</v>
      </c>
      <c r="P383" s="725">
        <v>0</v>
      </c>
      <c r="Q383" s="725">
        <v>0</v>
      </c>
      <c r="R383" s="725">
        <v>0</v>
      </c>
      <c r="S383" s="725">
        <v>0</v>
      </c>
      <c r="T383" s="725">
        <v>0</v>
      </c>
      <c r="U383" s="725">
        <v>0</v>
      </c>
      <c r="V383" s="725">
        <v>0</v>
      </c>
    </row>
    <row r="384" spans="1:22" ht="14.4">
      <c r="A384" s="721" t="s">
        <v>1112</v>
      </c>
      <c r="B384" s="587" t="s">
        <v>312</v>
      </c>
      <c r="C384" s="584">
        <v>0</v>
      </c>
      <c r="D384" s="584">
        <v>0</v>
      </c>
      <c r="E384" s="584">
        <v>4067387.39</v>
      </c>
      <c r="F384" s="584">
        <v>4067387.39</v>
      </c>
      <c r="G384" s="584">
        <v>0</v>
      </c>
      <c r="H384" s="584">
        <v>0</v>
      </c>
      <c r="I384" s="584">
        <v>0</v>
      </c>
      <c r="J384" s="584">
        <v>0</v>
      </c>
      <c r="K384" s="584">
        <v>0</v>
      </c>
      <c r="L384" s="584">
        <v>0</v>
      </c>
      <c r="M384" s="584">
        <v>0</v>
      </c>
      <c r="N384" s="584">
        <v>0</v>
      </c>
      <c r="O384" s="725">
        <v>0</v>
      </c>
      <c r="P384" s="725">
        <v>0</v>
      </c>
      <c r="Q384" s="725">
        <v>0</v>
      </c>
      <c r="R384" s="725">
        <v>0</v>
      </c>
      <c r="S384" s="725">
        <v>0</v>
      </c>
      <c r="T384" s="725">
        <v>0</v>
      </c>
      <c r="U384" s="725">
        <v>0</v>
      </c>
      <c r="V384" s="725">
        <v>0</v>
      </c>
    </row>
    <row r="385" spans="1:22" ht="14.4">
      <c r="A385" s="721" t="s">
        <v>1113</v>
      </c>
      <c r="B385" s="587" t="s">
        <v>313</v>
      </c>
      <c r="C385" s="584">
        <v>0</v>
      </c>
      <c r="D385" s="584">
        <v>0</v>
      </c>
      <c r="E385" s="584">
        <v>262481.15000000002</v>
      </c>
      <c r="F385" s="584">
        <v>262481.15000000002</v>
      </c>
      <c r="G385" s="584">
        <v>0</v>
      </c>
      <c r="H385" s="584">
        <v>0</v>
      </c>
      <c r="I385" s="584">
        <v>0</v>
      </c>
      <c r="J385" s="584">
        <v>0</v>
      </c>
      <c r="K385" s="584">
        <v>0</v>
      </c>
      <c r="L385" s="584">
        <v>0</v>
      </c>
      <c r="M385" s="584">
        <v>0</v>
      </c>
      <c r="N385" s="584">
        <v>0</v>
      </c>
      <c r="O385" s="725">
        <v>0</v>
      </c>
      <c r="P385" s="725">
        <v>0</v>
      </c>
      <c r="Q385" s="725">
        <v>0</v>
      </c>
      <c r="R385" s="725">
        <v>0</v>
      </c>
      <c r="S385" s="725">
        <v>0</v>
      </c>
      <c r="T385" s="725">
        <v>0</v>
      </c>
      <c r="U385" s="725">
        <v>0</v>
      </c>
      <c r="V385" s="725">
        <v>0</v>
      </c>
    </row>
    <row r="386" spans="1:22" ht="14.4">
      <c r="A386" s="721" t="s">
        <v>1114</v>
      </c>
      <c r="B386" s="587" t="s">
        <v>314</v>
      </c>
      <c r="C386" s="584">
        <v>0</v>
      </c>
      <c r="D386" s="584">
        <v>0</v>
      </c>
      <c r="E386" s="584">
        <v>1335936.79</v>
      </c>
      <c r="F386" s="584">
        <v>1335936.79</v>
      </c>
      <c r="G386" s="584">
        <v>0</v>
      </c>
      <c r="H386" s="584">
        <v>0</v>
      </c>
      <c r="I386" s="584">
        <v>0</v>
      </c>
      <c r="J386" s="584">
        <v>0</v>
      </c>
      <c r="K386" s="584">
        <v>0</v>
      </c>
      <c r="L386" s="584">
        <v>0</v>
      </c>
      <c r="M386" s="584">
        <v>0</v>
      </c>
      <c r="N386" s="584">
        <v>0</v>
      </c>
      <c r="O386" s="725">
        <v>0</v>
      </c>
      <c r="P386" s="725">
        <v>0</v>
      </c>
      <c r="Q386" s="725">
        <v>0</v>
      </c>
      <c r="R386" s="725">
        <v>0</v>
      </c>
      <c r="S386" s="725">
        <v>0</v>
      </c>
      <c r="T386" s="725">
        <v>0</v>
      </c>
      <c r="U386" s="725">
        <v>0</v>
      </c>
      <c r="V386" s="725">
        <v>0</v>
      </c>
    </row>
    <row r="387" spans="1:22" ht="14.4">
      <c r="A387" s="721" t="s">
        <v>1115</v>
      </c>
      <c r="B387" s="587" t="s">
        <v>315</v>
      </c>
      <c r="C387" s="584">
        <v>0</v>
      </c>
      <c r="D387" s="584">
        <v>0</v>
      </c>
      <c r="E387" s="584">
        <v>1186024.2699999998</v>
      </c>
      <c r="F387" s="584">
        <v>1186024.2699999998</v>
      </c>
      <c r="G387" s="584">
        <v>0</v>
      </c>
      <c r="H387" s="584">
        <v>0</v>
      </c>
      <c r="I387" s="584">
        <v>0</v>
      </c>
      <c r="J387" s="584">
        <v>0</v>
      </c>
      <c r="K387" s="584">
        <v>0</v>
      </c>
      <c r="L387" s="584">
        <v>0</v>
      </c>
      <c r="M387" s="584">
        <v>0</v>
      </c>
      <c r="N387" s="584">
        <v>0</v>
      </c>
      <c r="O387" s="725">
        <v>0</v>
      </c>
      <c r="P387" s="725">
        <v>0</v>
      </c>
      <c r="Q387" s="725">
        <v>0</v>
      </c>
      <c r="R387" s="725">
        <v>0</v>
      </c>
      <c r="S387" s="725">
        <v>0</v>
      </c>
      <c r="T387" s="725">
        <v>0</v>
      </c>
      <c r="U387" s="725">
        <v>0</v>
      </c>
      <c r="V387" s="725">
        <v>0</v>
      </c>
    </row>
    <row r="388" spans="1:22" ht="14.4">
      <c r="A388" s="721" t="s">
        <v>1116</v>
      </c>
      <c r="B388" s="587" t="s">
        <v>316</v>
      </c>
      <c r="C388" s="584">
        <v>0</v>
      </c>
      <c r="D388" s="584">
        <v>0</v>
      </c>
      <c r="E388" s="584">
        <v>1754355.0999999999</v>
      </c>
      <c r="F388" s="584">
        <v>1754355.0999999999</v>
      </c>
      <c r="G388" s="584">
        <v>0</v>
      </c>
      <c r="H388" s="584">
        <v>0</v>
      </c>
      <c r="I388" s="584">
        <v>0</v>
      </c>
      <c r="J388" s="584">
        <v>0</v>
      </c>
      <c r="K388" s="584">
        <v>0</v>
      </c>
      <c r="L388" s="584">
        <v>0</v>
      </c>
      <c r="M388" s="584">
        <v>0</v>
      </c>
      <c r="N388" s="584">
        <v>0</v>
      </c>
      <c r="O388" s="725">
        <v>0</v>
      </c>
      <c r="P388" s="725">
        <v>0</v>
      </c>
      <c r="Q388" s="725">
        <v>0</v>
      </c>
      <c r="R388" s="725">
        <v>0</v>
      </c>
      <c r="S388" s="725">
        <v>0</v>
      </c>
      <c r="T388" s="725">
        <v>0</v>
      </c>
      <c r="U388" s="725">
        <v>0</v>
      </c>
      <c r="V388" s="725">
        <v>0</v>
      </c>
    </row>
    <row r="389" spans="1:22" ht="14.4">
      <c r="A389" s="721" t="s">
        <v>1117</v>
      </c>
      <c r="B389" s="587" t="s">
        <v>317</v>
      </c>
      <c r="C389" s="584">
        <v>0</v>
      </c>
      <c r="D389" s="584">
        <v>0</v>
      </c>
      <c r="E389" s="584">
        <v>1834827.3399999999</v>
      </c>
      <c r="F389" s="584">
        <v>1834827.3399999999</v>
      </c>
      <c r="G389" s="584">
        <v>0</v>
      </c>
      <c r="H389" s="584">
        <v>0</v>
      </c>
      <c r="I389" s="584">
        <v>0</v>
      </c>
      <c r="J389" s="584">
        <v>0</v>
      </c>
      <c r="K389" s="584">
        <v>0</v>
      </c>
      <c r="L389" s="584">
        <v>0</v>
      </c>
      <c r="M389" s="584">
        <v>0</v>
      </c>
      <c r="N389" s="584">
        <v>0</v>
      </c>
      <c r="O389" s="725">
        <v>0</v>
      </c>
      <c r="P389" s="725">
        <v>0</v>
      </c>
      <c r="Q389" s="725">
        <v>0</v>
      </c>
      <c r="R389" s="725">
        <v>0</v>
      </c>
      <c r="S389" s="725">
        <v>0</v>
      </c>
      <c r="T389" s="725">
        <v>0</v>
      </c>
      <c r="U389" s="725">
        <v>0</v>
      </c>
      <c r="V389" s="725">
        <v>0</v>
      </c>
    </row>
    <row r="390" spans="1:22" ht="14.4">
      <c r="A390" s="721" t="s">
        <v>1118</v>
      </c>
      <c r="B390" s="587" t="s">
        <v>318</v>
      </c>
      <c r="C390" s="584">
        <v>0</v>
      </c>
      <c r="D390" s="584">
        <v>0</v>
      </c>
      <c r="E390" s="584">
        <v>297530.65000000002</v>
      </c>
      <c r="F390" s="584">
        <v>297530.65000000002</v>
      </c>
      <c r="G390" s="584">
        <v>0</v>
      </c>
      <c r="H390" s="584">
        <v>0</v>
      </c>
      <c r="I390" s="584">
        <v>0</v>
      </c>
      <c r="J390" s="584">
        <v>0</v>
      </c>
      <c r="K390" s="584">
        <v>0</v>
      </c>
      <c r="L390" s="584">
        <v>0</v>
      </c>
      <c r="M390" s="584">
        <v>0</v>
      </c>
      <c r="N390" s="584">
        <v>0</v>
      </c>
      <c r="O390" s="725">
        <v>0</v>
      </c>
      <c r="P390" s="725">
        <v>0</v>
      </c>
      <c r="Q390" s="725">
        <v>0</v>
      </c>
      <c r="R390" s="725">
        <v>0</v>
      </c>
      <c r="S390" s="725">
        <v>0</v>
      </c>
      <c r="T390" s="725">
        <v>0</v>
      </c>
      <c r="U390" s="725">
        <v>0</v>
      </c>
      <c r="V390" s="725">
        <v>0</v>
      </c>
    </row>
    <row r="391" spans="1:22" ht="14.4">
      <c r="A391" s="721" t="s">
        <v>1119</v>
      </c>
      <c r="B391" s="587" t="s">
        <v>319</v>
      </c>
      <c r="C391" s="584">
        <v>0</v>
      </c>
      <c r="D391" s="584">
        <v>0</v>
      </c>
      <c r="E391" s="584">
        <v>728431.23000000033</v>
      </c>
      <c r="F391" s="584">
        <v>728431.23000000033</v>
      </c>
      <c r="G391" s="584">
        <v>0</v>
      </c>
      <c r="H391" s="584">
        <v>0</v>
      </c>
      <c r="I391" s="584">
        <v>0</v>
      </c>
      <c r="J391" s="584">
        <v>0</v>
      </c>
      <c r="K391" s="584">
        <v>0</v>
      </c>
      <c r="L391" s="584">
        <v>0</v>
      </c>
      <c r="M391" s="584">
        <v>0</v>
      </c>
      <c r="N391" s="584">
        <v>0</v>
      </c>
      <c r="O391" s="725">
        <v>0</v>
      </c>
      <c r="P391" s="725">
        <v>0</v>
      </c>
      <c r="Q391" s="725">
        <v>0</v>
      </c>
      <c r="R391" s="725">
        <v>0</v>
      </c>
      <c r="S391" s="725">
        <v>0</v>
      </c>
      <c r="T391" s="725">
        <v>0</v>
      </c>
      <c r="U391" s="725">
        <v>0</v>
      </c>
      <c r="V391" s="725">
        <v>0</v>
      </c>
    </row>
    <row r="392" spans="1:22" ht="14.4">
      <c r="A392" s="721" t="s">
        <v>1120</v>
      </c>
      <c r="B392" s="587" t="s">
        <v>320</v>
      </c>
      <c r="C392" s="584">
        <v>0</v>
      </c>
      <c r="D392" s="584">
        <v>0</v>
      </c>
      <c r="E392" s="584">
        <v>1279980.55</v>
      </c>
      <c r="F392" s="584">
        <v>1279980.55</v>
      </c>
      <c r="G392" s="584">
        <v>0</v>
      </c>
      <c r="H392" s="584">
        <v>0</v>
      </c>
      <c r="I392" s="584">
        <v>0</v>
      </c>
      <c r="J392" s="584">
        <v>0</v>
      </c>
      <c r="K392" s="584">
        <v>0</v>
      </c>
      <c r="L392" s="584">
        <v>0</v>
      </c>
      <c r="M392" s="584">
        <v>0</v>
      </c>
      <c r="N392" s="584">
        <v>0</v>
      </c>
      <c r="O392" s="725">
        <v>0</v>
      </c>
      <c r="P392" s="725">
        <v>0</v>
      </c>
      <c r="Q392" s="725">
        <v>0</v>
      </c>
      <c r="R392" s="725">
        <v>0</v>
      </c>
      <c r="S392" s="725">
        <v>0</v>
      </c>
      <c r="T392" s="725">
        <v>0</v>
      </c>
      <c r="U392" s="725">
        <v>0</v>
      </c>
      <c r="V392" s="725">
        <v>0</v>
      </c>
    </row>
    <row r="393" spans="1:22" ht="14.4">
      <c r="A393" s="721" t="s">
        <v>1067</v>
      </c>
      <c r="B393" s="587" t="s">
        <v>491</v>
      </c>
      <c r="C393" s="584">
        <v>0</v>
      </c>
      <c r="D393" s="584">
        <v>0</v>
      </c>
      <c r="E393" s="584">
        <v>0</v>
      </c>
      <c r="F393" s="584">
        <v>0</v>
      </c>
      <c r="G393" s="584">
        <v>0</v>
      </c>
      <c r="H393" s="584">
        <v>0</v>
      </c>
      <c r="I393" s="584">
        <v>0</v>
      </c>
      <c r="J393" s="584">
        <v>0</v>
      </c>
      <c r="K393" s="584">
        <v>0</v>
      </c>
      <c r="L393" s="584">
        <v>0</v>
      </c>
      <c r="M393" s="584">
        <v>0</v>
      </c>
      <c r="N393" s="584">
        <v>0</v>
      </c>
      <c r="O393" s="725">
        <v>0</v>
      </c>
      <c r="P393" s="725">
        <v>0</v>
      </c>
      <c r="Q393" s="725">
        <v>0</v>
      </c>
      <c r="R393" s="725">
        <v>0</v>
      </c>
      <c r="S393" s="725">
        <v>0</v>
      </c>
      <c r="T393" s="725">
        <v>0</v>
      </c>
      <c r="U393" s="725">
        <v>0</v>
      </c>
      <c r="V393" s="725">
        <v>0</v>
      </c>
    </row>
    <row r="394" spans="1:22" ht="14.4">
      <c r="A394" s="721" t="s">
        <v>1068</v>
      </c>
      <c r="B394" s="587" t="s">
        <v>1262</v>
      </c>
      <c r="C394" s="584">
        <v>0</v>
      </c>
      <c r="D394" s="584">
        <v>0</v>
      </c>
      <c r="E394" s="584">
        <v>0</v>
      </c>
      <c r="F394" s="584">
        <v>0</v>
      </c>
      <c r="G394" s="584">
        <v>0</v>
      </c>
      <c r="H394" s="584">
        <v>0</v>
      </c>
      <c r="I394" s="584">
        <v>0</v>
      </c>
      <c r="J394" s="584">
        <v>0</v>
      </c>
      <c r="K394" s="584">
        <v>0</v>
      </c>
      <c r="L394" s="584">
        <v>0</v>
      </c>
      <c r="M394" s="584">
        <v>0</v>
      </c>
      <c r="N394" s="584">
        <v>0</v>
      </c>
      <c r="O394" s="725">
        <v>0</v>
      </c>
      <c r="P394" s="725">
        <v>0</v>
      </c>
      <c r="Q394" s="725">
        <v>0</v>
      </c>
      <c r="R394" s="725">
        <v>0</v>
      </c>
      <c r="S394" s="725">
        <v>0</v>
      </c>
      <c r="T394" s="725">
        <v>0</v>
      </c>
      <c r="U394" s="725">
        <v>0</v>
      </c>
      <c r="V394" s="725">
        <v>0</v>
      </c>
    </row>
    <row r="395" spans="1:22" ht="14.4">
      <c r="A395" s="721" t="s">
        <v>1318</v>
      </c>
      <c r="B395" s="587" t="s">
        <v>492</v>
      </c>
      <c r="C395" s="584">
        <v>0</v>
      </c>
      <c r="D395" s="584">
        <v>0</v>
      </c>
      <c r="E395" s="584">
        <v>0</v>
      </c>
      <c r="F395" s="584">
        <v>0</v>
      </c>
      <c r="G395" s="584">
        <v>0</v>
      </c>
      <c r="H395" s="584">
        <v>0</v>
      </c>
      <c r="I395" s="584">
        <v>0</v>
      </c>
      <c r="J395" s="584">
        <v>0</v>
      </c>
      <c r="K395" s="584">
        <v>0</v>
      </c>
      <c r="L395" s="584">
        <v>0</v>
      </c>
      <c r="M395" s="584">
        <v>0</v>
      </c>
      <c r="N395" s="584">
        <v>0</v>
      </c>
      <c r="O395" s="725">
        <v>0</v>
      </c>
      <c r="P395" s="725">
        <v>0</v>
      </c>
      <c r="Q395" s="725">
        <v>0</v>
      </c>
      <c r="R395" s="725">
        <v>0</v>
      </c>
      <c r="S395" s="725">
        <v>0</v>
      </c>
      <c r="T395" s="725">
        <v>0</v>
      </c>
      <c r="U395" s="725">
        <v>0</v>
      </c>
      <c r="V395" s="725">
        <v>0</v>
      </c>
    </row>
    <row r="396" spans="1:22" ht="14.4">
      <c r="A396" s="721" t="s">
        <v>1319</v>
      </c>
      <c r="B396" s="587" t="s">
        <v>493</v>
      </c>
      <c r="C396" s="584">
        <v>0</v>
      </c>
      <c r="D396" s="584">
        <v>0</v>
      </c>
      <c r="E396" s="584">
        <v>0</v>
      </c>
      <c r="F396" s="584">
        <v>0</v>
      </c>
      <c r="G396" s="584">
        <v>0</v>
      </c>
      <c r="H396" s="584">
        <v>0</v>
      </c>
      <c r="I396" s="584">
        <v>0</v>
      </c>
      <c r="J396" s="584">
        <v>0</v>
      </c>
      <c r="K396" s="584">
        <v>0</v>
      </c>
      <c r="L396" s="584">
        <v>0</v>
      </c>
      <c r="M396" s="584">
        <v>0</v>
      </c>
      <c r="N396" s="584">
        <v>0</v>
      </c>
      <c r="O396" s="725">
        <v>0</v>
      </c>
      <c r="P396" s="725">
        <v>0</v>
      </c>
      <c r="Q396" s="725">
        <v>0</v>
      </c>
      <c r="R396" s="725">
        <v>0</v>
      </c>
      <c r="S396" s="725">
        <v>0</v>
      </c>
      <c r="T396" s="725">
        <v>0</v>
      </c>
      <c r="U396" s="725">
        <v>0</v>
      </c>
      <c r="V396" s="725">
        <v>0</v>
      </c>
    </row>
    <row r="397" spans="1:22" ht="14.4">
      <c r="A397" s="721" t="s">
        <v>1069</v>
      </c>
      <c r="B397" s="587" t="s">
        <v>321</v>
      </c>
      <c r="C397" s="584">
        <v>0</v>
      </c>
      <c r="D397" s="584">
        <v>0</v>
      </c>
      <c r="E397" s="584">
        <v>0</v>
      </c>
      <c r="F397" s="584">
        <v>0</v>
      </c>
      <c r="G397" s="584">
        <v>0</v>
      </c>
      <c r="H397" s="584">
        <v>0</v>
      </c>
      <c r="I397" s="584">
        <v>0</v>
      </c>
      <c r="J397" s="584">
        <v>0</v>
      </c>
      <c r="K397" s="584">
        <v>0</v>
      </c>
      <c r="L397" s="584">
        <v>0</v>
      </c>
      <c r="M397" s="584">
        <v>0</v>
      </c>
      <c r="N397" s="584">
        <v>0</v>
      </c>
      <c r="O397" s="725">
        <v>0</v>
      </c>
      <c r="P397" s="725">
        <v>0</v>
      </c>
      <c r="Q397" s="725">
        <v>0</v>
      </c>
      <c r="R397" s="725">
        <v>0</v>
      </c>
      <c r="S397" s="725">
        <v>0</v>
      </c>
      <c r="T397" s="725">
        <v>0</v>
      </c>
      <c r="U397" s="725">
        <v>0</v>
      </c>
      <c r="V397" s="725">
        <v>0</v>
      </c>
    </row>
    <row r="398" spans="1:22" ht="14.4">
      <c r="A398" s="721" t="s">
        <v>1070</v>
      </c>
      <c r="B398" s="587" t="s">
        <v>323</v>
      </c>
      <c r="C398" s="584">
        <v>0</v>
      </c>
      <c r="D398" s="584">
        <v>0</v>
      </c>
      <c r="E398" s="584">
        <v>0</v>
      </c>
      <c r="F398" s="584">
        <v>0</v>
      </c>
      <c r="G398" s="584">
        <v>0</v>
      </c>
      <c r="H398" s="584">
        <v>0</v>
      </c>
      <c r="I398" s="584">
        <v>0</v>
      </c>
      <c r="J398" s="584">
        <v>0</v>
      </c>
      <c r="K398" s="584">
        <v>0</v>
      </c>
      <c r="L398" s="584">
        <v>0</v>
      </c>
      <c r="M398" s="584">
        <v>0</v>
      </c>
      <c r="N398" s="584">
        <v>0</v>
      </c>
      <c r="O398" s="725">
        <v>0</v>
      </c>
      <c r="P398" s="725">
        <v>0</v>
      </c>
      <c r="Q398" s="725">
        <v>0</v>
      </c>
      <c r="R398" s="725">
        <v>0</v>
      </c>
      <c r="S398" s="725">
        <v>0</v>
      </c>
      <c r="T398" s="725">
        <v>0</v>
      </c>
      <c r="U398" s="725">
        <v>0</v>
      </c>
      <c r="V398" s="725">
        <v>0</v>
      </c>
    </row>
    <row r="399" spans="1:22" ht="14.4">
      <c r="A399" s="721" t="s">
        <v>1071</v>
      </c>
      <c r="B399" s="587" t="s">
        <v>324</v>
      </c>
      <c r="C399" s="584">
        <v>0</v>
      </c>
      <c r="D399" s="584">
        <v>0</v>
      </c>
      <c r="E399" s="584">
        <v>0</v>
      </c>
      <c r="F399" s="584">
        <v>0</v>
      </c>
      <c r="G399" s="584">
        <v>0</v>
      </c>
      <c r="H399" s="584">
        <v>0</v>
      </c>
      <c r="I399" s="584">
        <v>0</v>
      </c>
      <c r="J399" s="584">
        <v>0</v>
      </c>
      <c r="K399" s="584">
        <v>0</v>
      </c>
      <c r="L399" s="584">
        <v>0</v>
      </c>
      <c r="M399" s="584">
        <v>0</v>
      </c>
      <c r="N399" s="584">
        <v>0</v>
      </c>
      <c r="O399" s="725">
        <v>0</v>
      </c>
      <c r="P399" s="725">
        <v>0</v>
      </c>
      <c r="Q399" s="725">
        <v>0</v>
      </c>
      <c r="R399" s="725">
        <v>0</v>
      </c>
      <c r="S399" s="725">
        <v>0</v>
      </c>
      <c r="T399" s="725">
        <v>0</v>
      </c>
      <c r="U399" s="725">
        <v>0</v>
      </c>
      <c r="V399" s="725">
        <v>0</v>
      </c>
    </row>
    <row r="400" spans="1:22" ht="14.4">
      <c r="A400" s="721" t="s">
        <v>1072</v>
      </c>
      <c r="B400" s="587" t="s">
        <v>325</v>
      </c>
      <c r="C400" s="584">
        <v>0</v>
      </c>
      <c r="D400" s="584">
        <v>0</v>
      </c>
      <c r="E400" s="584">
        <v>0</v>
      </c>
      <c r="F400" s="584">
        <v>0</v>
      </c>
      <c r="G400" s="584">
        <v>0</v>
      </c>
      <c r="H400" s="584">
        <v>0</v>
      </c>
      <c r="I400" s="584">
        <v>0</v>
      </c>
      <c r="J400" s="584">
        <v>0</v>
      </c>
      <c r="K400" s="584">
        <v>0</v>
      </c>
      <c r="L400" s="584">
        <v>0</v>
      </c>
      <c r="M400" s="584">
        <v>0</v>
      </c>
      <c r="N400" s="584">
        <v>0</v>
      </c>
      <c r="O400" s="725">
        <v>0</v>
      </c>
      <c r="P400" s="725">
        <v>0</v>
      </c>
      <c r="Q400" s="725">
        <v>0</v>
      </c>
      <c r="R400" s="725">
        <v>0</v>
      </c>
      <c r="S400" s="725">
        <v>0</v>
      </c>
      <c r="T400" s="725">
        <v>0</v>
      </c>
      <c r="U400" s="725">
        <v>0</v>
      </c>
      <c r="V400" s="725">
        <v>0</v>
      </c>
    </row>
    <row r="401" spans="1:22" ht="14.4">
      <c r="A401" s="721" t="s">
        <v>1073</v>
      </c>
      <c r="B401" s="587" t="s">
        <v>326</v>
      </c>
      <c r="C401" s="584">
        <v>0</v>
      </c>
      <c r="D401" s="584">
        <v>0</v>
      </c>
      <c r="E401" s="584">
        <v>0</v>
      </c>
      <c r="F401" s="584">
        <v>0</v>
      </c>
      <c r="G401" s="584">
        <v>0</v>
      </c>
      <c r="H401" s="584">
        <v>0</v>
      </c>
      <c r="I401" s="584">
        <v>0</v>
      </c>
      <c r="J401" s="584">
        <v>0</v>
      </c>
      <c r="K401" s="584">
        <v>0</v>
      </c>
      <c r="L401" s="584">
        <v>0</v>
      </c>
      <c r="M401" s="584">
        <v>0</v>
      </c>
      <c r="N401" s="584">
        <v>0</v>
      </c>
      <c r="O401" s="725">
        <v>0</v>
      </c>
      <c r="P401" s="725">
        <v>0</v>
      </c>
      <c r="Q401" s="725">
        <v>0</v>
      </c>
      <c r="R401" s="725">
        <v>0</v>
      </c>
      <c r="S401" s="725">
        <v>0</v>
      </c>
      <c r="T401" s="725">
        <v>0</v>
      </c>
      <c r="U401" s="725">
        <v>0</v>
      </c>
      <c r="V401" s="725">
        <v>0</v>
      </c>
    </row>
    <row r="402" spans="1:22" ht="14.4">
      <c r="A402" s="721" t="s">
        <v>1074</v>
      </c>
      <c r="B402" s="587" t="s">
        <v>327</v>
      </c>
      <c r="C402" s="584">
        <v>0</v>
      </c>
      <c r="D402" s="584">
        <v>0</v>
      </c>
      <c r="E402" s="584">
        <v>0</v>
      </c>
      <c r="F402" s="584">
        <v>0</v>
      </c>
      <c r="G402" s="584">
        <v>0</v>
      </c>
      <c r="H402" s="584">
        <v>0</v>
      </c>
      <c r="I402" s="584">
        <v>0</v>
      </c>
      <c r="J402" s="584">
        <v>0</v>
      </c>
      <c r="K402" s="584">
        <v>0</v>
      </c>
      <c r="L402" s="584">
        <v>0</v>
      </c>
      <c r="M402" s="584">
        <v>0</v>
      </c>
      <c r="N402" s="584">
        <v>0</v>
      </c>
      <c r="O402" s="725">
        <v>0</v>
      </c>
      <c r="P402" s="725">
        <v>0</v>
      </c>
      <c r="Q402" s="725">
        <v>0</v>
      </c>
      <c r="R402" s="725">
        <v>0</v>
      </c>
      <c r="S402" s="725">
        <v>0</v>
      </c>
      <c r="T402" s="725">
        <v>0</v>
      </c>
      <c r="U402" s="725">
        <v>0</v>
      </c>
      <c r="V402" s="725">
        <v>0</v>
      </c>
    </row>
    <row r="403" spans="1:22" ht="14.4">
      <c r="A403" s="721" t="s">
        <v>1320</v>
      </c>
      <c r="B403" s="587" t="s">
        <v>1148</v>
      </c>
      <c r="C403" s="584">
        <v>0</v>
      </c>
      <c r="D403" s="584">
        <v>0</v>
      </c>
      <c r="E403" s="584">
        <v>0</v>
      </c>
      <c r="F403" s="584">
        <v>0</v>
      </c>
      <c r="G403" s="584">
        <v>0</v>
      </c>
      <c r="H403" s="584">
        <v>0</v>
      </c>
      <c r="I403" s="584">
        <v>0</v>
      </c>
      <c r="J403" s="584">
        <v>0</v>
      </c>
      <c r="K403" s="584">
        <v>0</v>
      </c>
      <c r="L403" s="584">
        <v>0</v>
      </c>
      <c r="M403" s="584">
        <v>0</v>
      </c>
      <c r="N403" s="584">
        <v>0</v>
      </c>
      <c r="O403" s="725">
        <v>0</v>
      </c>
      <c r="P403" s="725">
        <v>0</v>
      </c>
      <c r="Q403" s="725">
        <v>0</v>
      </c>
      <c r="R403" s="725">
        <v>0</v>
      </c>
      <c r="S403" s="725">
        <v>0</v>
      </c>
      <c r="T403" s="725">
        <v>0</v>
      </c>
      <c r="U403" s="725">
        <v>0</v>
      </c>
      <c r="V403" s="725">
        <v>0</v>
      </c>
    </row>
    <row r="404" spans="1:22" ht="14.4">
      <c r="A404" s="721" t="s">
        <v>1098</v>
      </c>
      <c r="B404" s="587" t="s">
        <v>328</v>
      </c>
      <c r="C404" s="584">
        <v>1262776.8100000005</v>
      </c>
      <c r="D404" s="584">
        <v>0</v>
      </c>
      <c r="E404" s="584">
        <v>0</v>
      </c>
      <c r="F404" s="584">
        <v>1262776.8100000005</v>
      </c>
      <c r="G404" s="584">
        <v>0</v>
      </c>
      <c r="H404" s="584">
        <v>0</v>
      </c>
      <c r="I404" s="584">
        <v>0</v>
      </c>
      <c r="J404" s="584">
        <v>0</v>
      </c>
      <c r="K404" s="584">
        <v>0</v>
      </c>
      <c r="L404" s="584">
        <v>0</v>
      </c>
      <c r="M404" s="584">
        <v>0</v>
      </c>
      <c r="N404" s="584">
        <v>0</v>
      </c>
      <c r="O404" s="725">
        <v>0</v>
      </c>
      <c r="P404" s="725">
        <v>0</v>
      </c>
      <c r="Q404" s="725">
        <v>0</v>
      </c>
      <c r="R404" s="725">
        <v>0</v>
      </c>
      <c r="S404" s="725">
        <v>1107555.1400000001</v>
      </c>
      <c r="T404" s="725">
        <v>0</v>
      </c>
      <c r="U404" s="725">
        <v>0</v>
      </c>
      <c r="V404" s="725">
        <v>1107555.1400000001</v>
      </c>
    </row>
    <row r="405" spans="1:22" ht="14.4">
      <c r="A405" s="721" t="s">
        <v>1075</v>
      </c>
      <c r="B405" s="587" t="s">
        <v>329</v>
      </c>
      <c r="C405" s="584">
        <v>0</v>
      </c>
      <c r="D405" s="584">
        <v>0</v>
      </c>
      <c r="E405" s="584">
        <v>0</v>
      </c>
      <c r="F405" s="584">
        <v>0</v>
      </c>
      <c r="G405" s="584">
        <v>0</v>
      </c>
      <c r="H405" s="584">
        <v>0</v>
      </c>
      <c r="I405" s="584">
        <v>0</v>
      </c>
      <c r="J405" s="584">
        <v>0</v>
      </c>
      <c r="K405" s="584">
        <v>0</v>
      </c>
      <c r="L405" s="584">
        <v>0</v>
      </c>
      <c r="M405" s="584">
        <v>0</v>
      </c>
      <c r="N405" s="584">
        <v>0</v>
      </c>
      <c r="O405" s="725">
        <v>0</v>
      </c>
      <c r="P405" s="725">
        <v>0</v>
      </c>
      <c r="Q405" s="725">
        <v>0</v>
      </c>
      <c r="R405" s="725">
        <v>0</v>
      </c>
      <c r="S405" s="725">
        <v>0</v>
      </c>
      <c r="T405" s="725">
        <v>0</v>
      </c>
      <c r="U405" s="725">
        <v>0</v>
      </c>
      <c r="V405" s="725">
        <v>0</v>
      </c>
    </row>
    <row r="406" spans="1:22" ht="14.4">
      <c r="A406" s="721" t="s">
        <v>1076</v>
      </c>
      <c r="B406" s="587" t="s">
        <v>330</v>
      </c>
      <c r="C406" s="584">
        <v>0</v>
      </c>
      <c r="D406" s="584">
        <v>0</v>
      </c>
      <c r="E406" s="584">
        <v>0</v>
      </c>
      <c r="F406" s="584">
        <v>0</v>
      </c>
      <c r="G406" s="584">
        <v>0</v>
      </c>
      <c r="H406" s="584">
        <v>0</v>
      </c>
      <c r="I406" s="584">
        <v>0</v>
      </c>
      <c r="J406" s="584">
        <v>0</v>
      </c>
      <c r="K406" s="584">
        <v>0</v>
      </c>
      <c r="L406" s="584">
        <v>0</v>
      </c>
      <c r="M406" s="584">
        <v>0</v>
      </c>
      <c r="N406" s="584">
        <v>0</v>
      </c>
      <c r="O406" s="725">
        <v>0</v>
      </c>
      <c r="P406" s="725">
        <v>0</v>
      </c>
      <c r="Q406" s="725">
        <v>0</v>
      </c>
      <c r="R406" s="725">
        <v>0</v>
      </c>
      <c r="S406" s="725">
        <v>0</v>
      </c>
      <c r="T406" s="725">
        <v>0</v>
      </c>
      <c r="U406" s="725">
        <v>0</v>
      </c>
      <c r="V406" s="725">
        <v>0</v>
      </c>
    </row>
    <row r="407" spans="1:22" ht="14.4">
      <c r="A407" s="721" t="s">
        <v>1077</v>
      </c>
      <c r="B407" s="587" t="s">
        <v>979</v>
      </c>
      <c r="C407" s="584">
        <v>0</v>
      </c>
      <c r="D407" s="584">
        <v>0</v>
      </c>
      <c r="E407" s="584">
        <v>0</v>
      </c>
      <c r="F407" s="584">
        <v>0</v>
      </c>
      <c r="G407" s="584">
        <v>0</v>
      </c>
      <c r="H407" s="584">
        <v>0</v>
      </c>
      <c r="I407" s="584">
        <v>0</v>
      </c>
      <c r="J407" s="584">
        <v>0</v>
      </c>
      <c r="K407" s="584">
        <v>0</v>
      </c>
      <c r="L407" s="584">
        <v>0</v>
      </c>
      <c r="M407" s="584">
        <v>0</v>
      </c>
      <c r="N407" s="584">
        <v>0</v>
      </c>
      <c r="O407" s="725">
        <v>0</v>
      </c>
      <c r="P407" s="725">
        <v>0</v>
      </c>
      <c r="Q407" s="725">
        <v>0</v>
      </c>
      <c r="R407" s="725">
        <v>0</v>
      </c>
      <c r="S407" s="725">
        <v>0</v>
      </c>
      <c r="T407" s="725">
        <v>0</v>
      </c>
      <c r="U407" s="725">
        <v>0</v>
      </c>
      <c r="V407" s="725">
        <v>0</v>
      </c>
    </row>
    <row r="408" spans="1:22" ht="14.4">
      <c r="A408" s="721" t="s">
        <v>1078</v>
      </c>
      <c r="B408" s="587" t="s">
        <v>331</v>
      </c>
      <c r="C408" s="584">
        <v>0</v>
      </c>
      <c r="D408" s="584">
        <v>0</v>
      </c>
      <c r="E408" s="584">
        <v>0</v>
      </c>
      <c r="F408" s="584">
        <v>0</v>
      </c>
      <c r="G408" s="584">
        <v>0</v>
      </c>
      <c r="H408" s="584">
        <v>0</v>
      </c>
      <c r="I408" s="584">
        <v>0</v>
      </c>
      <c r="J408" s="584">
        <v>0</v>
      </c>
      <c r="K408" s="584">
        <v>0</v>
      </c>
      <c r="L408" s="584">
        <v>0</v>
      </c>
      <c r="M408" s="584">
        <v>0</v>
      </c>
      <c r="N408" s="584">
        <v>0</v>
      </c>
      <c r="O408" s="725">
        <v>0</v>
      </c>
      <c r="P408" s="725">
        <v>0</v>
      </c>
      <c r="Q408" s="725">
        <v>0</v>
      </c>
      <c r="R408" s="725">
        <v>0</v>
      </c>
      <c r="S408" s="725">
        <v>0</v>
      </c>
      <c r="T408" s="725">
        <v>0</v>
      </c>
      <c r="U408" s="725">
        <v>0</v>
      </c>
      <c r="V408" s="725">
        <v>0</v>
      </c>
    </row>
    <row r="409" spans="1:22" ht="14.4">
      <c r="A409" s="721" t="s">
        <v>1079</v>
      </c>
      <c r="B409" s="587" t="s">
        <v>1263</v>
      </c>
      <c r="C409" s="584">
        <v>8808905.5699999798</v>
      </c>
      <c r="D409" s="584">
        <v>0</v>
      </c>
      <c r="E409" s="584">
        <v>0</v>
      </c>
      <c r="F409" s="584">
        <v>8808905.5699999798</v>
      </c>
      <c r="G409" s="584">
        <v>150.4</v>
      </c>
      <c r="H409" s="584">
        <v>0</v>
      </c>
      <c r="I409" s="584">
        <v>0</v>
      </c>
      <c r="J409" s="584">
        <v>150.4</v>
      </c>
      <c r="K409" s="584">
        <v>0</v>
      </c>
      <c r="L409" s="584">
        <v>0</v>
      </c>
      <c r="M409" s="584">
        <v>0</v>
      </c>
      <c r="N409" s="584">
        <v>0</v>
      </c>
      <c r="O409" s="725">
        <v>0</v>
      </c>
      <c r="P409" s="725">
        <v>0</v>
      </c>
      <c r="Q409" s="725">
        <v>0</v>
      </c>
      <c r="R409" s="725">
        <v>0</v>
      </c>
      <c r="S409" s="725">
        <v>169260015.64999998</v>
      </c>
      <c r="T409" s="725">
        <v>0</v>
      </c>
      <c r="U409" s="725">
        <v>0</v>
      </c>
      <c r="V409" s="725">
        <v>169260015.64999998</v>
      </c>
    </row>
    <row r="410" spans="1:22" ht="14.4">
      <c r="A410" s="721" t="s">
        <v>1079</v>
      </c>
      <c r="B410" s="587" t="s">
        <v>649</v>
      </c>
      <c r="C410" s="584">
        <v>1939500.530000001</v>
      </c>
      <c r="D410" s="584">
        <v>0</v>
      </c>
      <c r="E410" s="584">
        <v>0</v>
      </c>
      <c r="F410" s="584">
        <v>1939500.530000001</v>
      </c>
      <c r="G410" s="584">
        <v>0</v>
      </c>
      <c r="H410" s="584">
        <v>0</v>
      </c>
      <c r="I410" s="584">
        <v>0</v>
      </c>
      <c r="J410" s="584">
        <v>0</v>
      </c>
      <c r="K410" s="584">
        <v>0</v>
      </c>
      <c r="L410" s="584">
        <v>0</v>
      </c>
      <c r="M410" s="584">
        <v>0</v>
      </c>
      <c r="N410" s="584">
        <v>0</v>
      </c>
      <c r="O410" s="725">
        <v>0</v>
      </c>
      <c r="P410" s="725">
        <v>0</v>
      </c>
      <c r="Q410" s="725">
        <v>0</v>
      </c>
      <c r="R410" s="725">
        <v>0</v>
      </c>
      <c r="S410" s="725">
        <v>67123125.859999999</v>
      </c>
      <c r="T410" s="725">
        <v>0</v>
      </c>
      <c r="U410" s="725">
        <v>0</v>
      </c>
      <c r="V410" s="725">
        <v>67123125.859999999</v>
      </c>
    </row>
    <row r="411" spans="1:22" ht="14.4">
      <c r="A411" s="721" t="s">
        <v>1079</v>
      </c>
      <c r="B411" s="587" t="s">
        <v>980</v>
      </c>
      <c r="C411" s="584">
        <v>0</v>
      </c>
      <c r="D411" s="584">
        <v>0</v>
      </c>
      <c r="E411" s="584">
        <v>0</v>
      </c>
      <c r="F411" s="584">
        <v>0</v>
      </c>
      <c r="G411" s="584">
        <v>0</v>
      </c>
      <c r="H411" s="584">
        <v>0</v>
      </c>
      <c r="I411" s="584">
        <v>0</v>
      </c>
      <c r="J411" s="584">
        <v>0</v>
      </c>
      <c r="K411" s="584">
        <v>0</v>
      </c>
      <c r="L411" s="584">
        <v>0</v>
      </c>
      <c r="M411" s="584">
        <v>0</v>
      </c>
      <c r="N411" s="584">
        <v>0</v>
      </c>
      <c r="O411" s="725">
        <v>0</v>
      </c>
      <c r="P411" s="725">
        <v>0</v>
      </c>
      <c r="Q411" s="725">
        <v>0</v>
      </c>
      <c r="R411" s="725">
        <v>0</v>
      </c>
      <c r="S411" s="725">
        <v>0</v>
      </c>
      <c r="T411" s="725">
        <v>0</v>
      </c>
      <c r="U411" s="725">
        <v>0</v>
      </c>
      <c r="V411" s="725">
        <v>0</v>
      </c>
    </row>
    <row r="412" spans="1:22" ht="14.4">
      <c r="A412" s="721" t="s">
        <v>1079</v>
      </c>
      <c r="B412" s="587" t="s">
        <v>1264</v>
      </c>
      <c r="C412" s="584">
        <v>577335.53999999445</v>
      </c>
      <c r="D412" s="584">
        <v>0</v>
      </c>
      <c r="E412" s="584">
        <v>0</v>
      </c>
      <c r="F412" s="584">
        <v>577335.53999999445</v>
      </c>
      <c r="G412" s="584">
        <v>875</v>
      </c>
      <c r="H412" s="584">
        <v>0</v>
      </c>
      <c r="I412" s="584">
        <v>0</v>
      </c>
      <c r="J412" s="584">
        <v>875</v>
      </c>
      <c r="K412" s="584">
        <v>0</v>
      </c>
      <c r="L412" s="584">
        <v>0</v>
      </c>
      <c r="M412" s="584">
        <v>0</v>
      </c>
      <c r="N412" s="584">
        <v>0</v>
      </c>
      <c r="O412" s="725">
        <v>0</v>
      </c>
      <c r="P412" s="725">
        <v>0</v>
      </c>
      <c r="Q412" s="725">
        <v>0</v>
      </c>
      <c r="R412" s="725">
        <v>0</v>
      </c>
      <c r="S412" s="725">
        <v>159401627.31</v>
      </c>
      <c r="T412" s="725">
        <v>0</v>
      </c>
      <c r="U412" s="725">
        <v>0</v>
      </c>
      <c r="V412" s="725">
        <v>159401627.31</v>
      </c>
    </row>
    <row r="413" spans="1:22" ht="14.4">
      <c r="A413" s="721" t="s">
        <v>1079</v>
      </c>
      <c r="B413" s="587" t="s">
        <v>1265</v>
      </c>
      <c r="C413" s="584">
        <v>2.9831426218152046E-10</v>
      </c>
      <c r="D413" s="584">
        <v>0</v>
      </c>
      <c r="E413" s="584">
        <v>0</v>
      </c>
      <c r="F413" s="584">
        <v>2.9831426218152046E-10</v>
      </c>
      <c r="G413" s="584">
        <v>0</v>
      </c>
      <c r="H413" s="584">
        <v>0</v>
      </c>
      <c r="I413" s="584">
        <v>0</v>
      </c>
      <c r="J413" s="584">
        <v>0</v>
      </c>
      <c r="K413" s="584">
        <v>0</v>
      </c>
      <c r="L413" s="584">
        <v>0</v>
      </c>
      <c r="M413" s="584">
        <v>0</v>
      </c>
      <c r="N413" s="584">
        <v>0</v>
      </c>
      <c r="O413" s="725">
        <v>0</v>
      </c>
      <c r="P413" s="725">
        <v>0</v>
      </c>
      <c r="Q413" s="725">
        <v>0</v>
      </c>
      <c r="R413" s="725">
        <v>0</v>
      </c>
      <c r="S413" s="725">
        <v>0</v>
      </c>
      <c r="T413" s="725">
        <v>0</v>
      </c>
      <c r="U413" s="725">
        <v>0</v>
      </c>
      <c r="V413" s="725">
        <v>0</v>
      </c>
    </row>
    <row r="414" spans="1:22" ht="14.4">
      <c r="A414" s="721" t="s">
        <v>1079</v>
      </c>
      <c r="B414" s="587" t="s">
        <v>1266</v>
      </c>
      <c r="C414" s="584">
        <v>2.9103830456733704E-11</v>
      </c>
      <c r="D414" s="584">
        <v>0</v>
      </c>
      <c r="E414" s="584">
        <v>0</v>
      </c>
      <c r="F414" s="584">
        <v>2.9103830456733704E-11</v>
      </c>
      <c r="G414" s="584">
        <v>0</v>
      </c>
      <c r="H414" s="584">
        <v>0</v>
      </c>
      <c r="I414" s="584">
        <v>0</v>
      </c>
      <c r="J414" s="584">
        <v>0</v>
      </c>
      <c r="K414" s="584">
        <v>0</v>
      </c>
      <c r="L414" s="584">
        <v>0</v>
      </c>
      <c r="M414" s="584">
        <v>0</v>
      </c>
      <c r="N414" s="584">
        <v>0</v>
      </c>
      <c r="O414" s="725">
        <v>0</v>
      </c>
      <c r="P414" s="725">
        <v>0</v>
      </c>
      <c r="Q414" s="725">
        <v>0</v>
      </c>
      <c r="R414" s="725">
        <v>0</v>
      </c>
      <c r="S414" s="725">
        <v>0</v>
      </c>
      <c r="T414" s="725">
        <v>0</v>
      </c>
      <c r="U414" s="725">
        <v>0</v>
      </c>
      <c r="V414" s="725">
        <v>0</v>
      </c>
    </row>
    <row r="415" spans="1:22" ht="14.4">
      <c r="A415" s="721" t="s">
        <v>1079</v>
      </c>
      <c r="B415" s="587" t="s">
        <v>982</v>
      </c>
      <c r="C415" s="584">
        <v>0</v>
      </c>
      <c r="D415" s="584">
        <v>0</v>
      </c>
      <c r="E415" s="584">
        <v>0</v>
      </c>
      <c r="F415" s="584">
        <v>0</v>
      </c>
      <c r="G415" s="584">
        <v>0</v>
      </c>
      <c r="H415" s="584">
        <v>0</v>
      </c>
      <c r="I415" s="584">
        <v>0</v>
      </c>
      <c r="J415" s="584">
        <v>0</v>
      </c>
      <c r="K415" s="584">
        <v>0</v>
      </c>
      <c r="L415" s="584">
        <v>0</v>
      </c>
      <c r="M415" s="584">
        <v>0</v>
      </c>
      <c r="N415" s="584">
        <v>0</v>
      </c>
      <c r="O415" s="725">
        <v>0</v>
      </c>
      <c r="P415" s="725">
        <v>0</v>
      </c>
      <c r="Q415" s="725">
        <v>0</v>
      </c>
      <c r="R415" s="725">
        <v>0</v>
      </c>
      <c r="S415" s="725">
        <v>0</v>
      </c>
      <c r="T415" s="725">
        <v>0</v>
      </c>
      <c r="U415" s="725">
        <v>0</v>
      </c>
      <c r="V415" s="725">
        <v>0</v>
      </c>
    </row>
    <row r="416" spans="1:22" ht="14.4">
      <c r="A416" s="721" t="s">
        <v>1079</v>
      </c>
      <c r="B416" s="587" t="s">
        <v>981</v>
      </c>
      <c r="C416" s="584">
        <v>67298.349999999627</v>
      </c>
      <c r="D416" s="584">
        <v>0</v>
      </c>
      <c r="E416" s="584">
        <v>0</v>
      </c>
      <c r="F416" s="584">
        <v>67298.349999999627</v>
      </c>
      <c r="G416" s="584">
        <v>0</v>
      </c>
      <c r="H416" s="584">
        <v>0</v>
      </c>
      <c r="I416" s="584">
        <v>0</v>
      </c>
      <c r="J416" s="584">
        <v>0</v>
      </c>
      <c r="K416" s="584">
        <v>0</v>
      </c>
      <c r="L416" s="584">
        <v>0</v>
      </c>
      <c r="M416" s="584">
        <v>0</v>
      </c>
      <c r="N416" s="584">
        <v>0</v>
      </c>
      <c r="O416" s="725">
        <v>0</v>
      </c>
      <c r="P416" s="725">
        <v>0</v>
      </c>
      <c r="Q416" s="725">
        <v>0</v>
      </c>
      <c r="R416" s="725">
        <v>0</v>
      </c>
      <c r="S416" s="725">
        <v>768411.43</v>
      </c>
      <c r="T416" s="725">
        <v>0</v>
      </c>
      <c r="U416" s="725">
        <v>0</v>
      </c>
      <c r="V416" s="725">
        <v>768411.43</v>
      </c>
    </row>
    <row r="417" spans="1:22" ht="14.4">
      <c r="A417" s="721" t="s">
        <v>1079</v>
      </c>
      <c r="B417" s="602" t="s">
        <v>1277</v>
      </c>
      <c r="C417" s="584">
        <v>577335.53999999864</v>
      </c>
      <c r="D417" s="584">
        <v>0</v>
      </c>
      <c r="E417" s="584">
        <v>0</v>
      </c>
      <c r="F417" s="584">
        <v>577335.53999999864</v>
      </c>
      <c r="G417" s="584">
        <v>875</v>
      </c>
      <c r="H417" s="584">
        <v>0</v>
      </c>
      <c r="I417" s="584">
        <v>0</v>
      </c>
      <c r="J417" s="584">
        <v>875</v>
      </c>
      <c r="K417" s="584">
        <v>0</v>
      </c>
      <c r="L417" s="584">
        <v>0</v>
      </c>
      <c r="M417" s="584">
        <v>0</v>
      </c>
      <c r="N417" s="584">
        <v>0</v>
      </c>
      <c r="O417" s="725">
        <v>0</v>
      </c>
      <c r="P417" s="725">
        <v>0</v>
      </c>
      <c r="Q417" s="725">
        <v>0</v>
      </c>
      <c r="R417" s="725">
        <v>0</v>
      </c>
      <c r="S417" s="725">
        <v>159401627.31</v>
      </c>
      <c r="T417" s="725">
        <v>0</v>
      </c>
      <c r="U417" s="725">
        <v>0</v>
      </c>
      <c r="V417" s="725">
        <v>159401627.31</v>
      </c>
    </row>
    <row r="418" spans="1:22" ht="14.4">
      <c r="A418" s="721" t="s">
        <v>1080</v>
      </c>
      <c r="B418" s="587" t="s">
        <v>333</v>
      </c>
      <c r="C418" s="584">
        <v>0</v>
      </c>
      <c r="D418" s="584">
        <v>0</v>
      </c>
      <c r="E418" s="584">
        <v>0</v>
      </c>
      <c r="F418" s="584">
        <v>0</v>
      </c>
      <c r="G418" s="584">
        <v>0</v>
      </c>
      <c r="H418" s="584">
        <v>0</v>
      </c>
      <c r="I418" s="584">
        <v>0</v>
      </c>
      <c r="J418" s="584">
        <v>0</v>
      </c>
      <c r="K418" s="584">
        <v>0</v>
      </c>
      <c r="L418" s="584">
        <v>0</v>
      </c>
      <c r="M418" s="584">
        <v>0</v>
      </c>
      <c r="N418" s="584">
        <v>0</v>
      </c>
      <c r="O418" s="725">
        <v>0</v>
      </c>
      <c r="P418" s="725">
        <v>0</v>
      </c>
      <c r="Q418" s="725">
        <v>0</v>
      </c>
      <c r="R418" s="725">
        <v>0</v>
      </c>
      <c r="S418" s="725">
        <v>0</v>
      </c>
      <c r="T418" s="725">
        <v>0</v>
      </c>
      <c r="U418" s="725">
        <v>0</v>
      </c>
      <c r="V418" s="725">
        <v>0</v>
      </c>
    </row>
    <row r="419" spans="1:22" ht="14.4">
      <c r="A419" s="721" t="s">
        <v>1081</v>
      </c>
      <c r="B419" s="587" t="s">
        <v>334</v>
      </c>
      <c r="C419" s="584">
        <v>0</v>
      </c>
      <c r="D419" s="584">
        <v>0</v>
      </c>
      <c r="E419" s="584">
        <v>0</v>
      </c>
      <c r="F419" s="584">
        <v>0</v>
      </c>
      <c r="G419" s="584">
        <v>0</v>
      </c>
      <c r="H419" s="584">
        <v>0</v>
      </c>
      <c r="I419" s="584">
        <v>0</v>
      </c>
      <c r="J419" s="584">
        <v>0</v>
      </c>
      <c r="K419" s="584">
        <v>0</v>
      </c>
      <c r="L419" s="584">
        <v>0</v>
      </c>
      <c r="M419" s="584">
        <v>0</v>
      </c>
      <c r="N419" s="584">
        <v>0</v>
      </c>
      <c r="O419" s="725">
        <v>0</v>
      </c>
      <c r="P419" s="725">
        <v>0</v>
      </c>
      <c r="Q419" s="725">
        <v>0</v>
      </c>
      <c r="R419" s="725">
        <v>0</v>
      </c>
      <c r="S419" s="725">
        <v>0</v>
      </c>
      <c r="T419" s="725">
        <v>0</v>
      </c>
      <c r="U419" s="725">
        <v>0</v>
      </c>
      <c r="V419" s="725">
        <v>0</v>
      </c>
    </row>
    <row r="420" spans="1:22" ht="14.4">
      <c r="A420" s="721" t="s">
        <v>1526</v>
      </c>
      <c r="B420" s="587" t="s">
        <v>335</v>
      </c>
      <c r="C420" s="584">
        <v>0</v>
      </c>
      <c r="D420" s="584">
        <v>0</v>
      </c>
      <c r="E420" s="584">
        <v>0</v>
      </c>
      <c r="F420" s="584">
        <v>0</v>
      </c>
      <c r="G420" s="584">
        <v>0</v>
      </c>
      <c r="H420" s="584">
        <v>0</v>
      </c>
      <c r="I420" s="584">
        <v>0</v>
      </c>
      <c r="J420" s="584">
        <v>0</v>
      </c>
      <c r="K420" s="584">
        <v>0</v>
      </c>
      <c r="L420" s="584">
        <v>0</v>
      </c>
      <c r="M420" s="584">
        <v>0</v>
      </c>
      <c r="N420" s="584">
        <v>0</v>
      </c>
      <c r="O420" s="725">
        <v>0</v>
      </c>
      <c r="P420" s="725">
        <v>0</v>
      </c>
      <c r="Q420" s="725">
        <v>0</v>
      </c>
      <c r="R420" s="725">
        <v>0</v>
      </c>
      <c r="S420" s="725">
        <v>0</v>
      </c>
      <c r="T420" s="725">
        <v>0</v>
      </c>
      <c r="U420" s="725">
        <v>0</v>
      </c>
      <c r="V420" s="725">
        <v>0</v>
      </c>
    </row>
    <row r="421" spans="1:22" ht="14.4">
      <c r="A421" s="721" t="s">
        <v>1082</v>
      </c>
      <c r="B421" s="587" t="s">
        <v>336</v>
      </c>
      <c r="C421" s="584">
        <v>0</v>
      </c>
      <c r="D421" s="584">
        <v>0</v>
      </c>
      <c r="E421" s="584">
        <v>0</v>
      </c>
      <c r="F421" s="584">
        <v>0</v>
      </c>
      <c r="G421" s="584">
        <v>0</v>
      </c>
      <c r="H421" s="584">
        <v>0</v>
      </c>
      <c r="I421" s="584">
        <v>0</v>
      </c>
      <c r="J421" s="584">
        <v>0</v>
      </c>
      <c r="K421" s="584">
        <v>0</v>
      </c>
      <c r="L421" s="584">
        <v>0</v>
      </c>
      <c r="M421" s="584">
        <v>0</v>
      </c>
      <c r="N421" s="584">
        <v>0</v>
      </c>
      <c r="O421" s="725">
        <v>0</v>
      </c>
      <c r="P421" s="725">
        <v>0</v>
      </c>
      <c r="Q421" s="725">
        <v>0</v>
      </c>
      <c r="R421" s="725">
        <v>0</v>
      </c>
      <c r="S421" s="725">
        <v>0</v>
      </c>
      <c r="T421" s="725">
        <v>0</v>
      </c>
      <c r="U421" s="725">
        <v>0</v>
      </c>
      <c r="V421" s="725">
        <v>0</v>
      </c>
    </row>
    <row r="422" spans="1:22" ht="14.4">
      <c r="A422" s="721" t="s">
        <v>1083</v>
      </c>
      <c r="B422" s="587" t="s">
        <v>337</v>
      </c>
      <c r="C422" s="584">
        <v>0</v>
      </c>
      <c r="D422" s="584">
        <v>0</v>
      </c>
      <c r="E422" s="584">
        <v>4149396</v>
      </c>
      <c r="F422" s="584">
        <v>4149396</v>
      </c>
      <c r="G422" s="584">
        <v>0</v>
      </c>
      <c r="H422" s="584">
        <v>0</v>
      </c>
      <c r="I422" s="584">
        <v>0</v>
      </c>
      <c r="J422" s="584">
        <v>0</v>
      </c>
      <c r="K422" s="584">
        <v>0</v>
      </c>
      <c r="L422" s="584">
        <v>0</v>
      </c>
      <c r="M422" s="584">
        <v>0</v>
      </c>
      <c r="N422" s="584">
        <v>0</v>
      </c>
      <c r="O422" s="725">
        <v>0</v>
      </c>
      <c r="P422" s="725">
        <v>0</v>
      </c>
      <c r="Q422" s="725">
        <v>0</v>
      </c>
      <c r="R422" s="725">
        <v>0</v>
      </c>
      <c r="S422" s="725">
        <v>0</v>
      </c>
      <c r="T422" s="725">
        <v>0</v>
      </c>
      <c r="U422" s="725">
        <v>0</v>
      </c>
      <c r="V422" s="725">
        <v>0</v>
      </c>
    </row>
    <row r="423" spans="1:22" ht="14.4">
      <c r="A423" s="721" t="s">
        <v>1084</v>
      </c>
      <c r="B423" s="587" t="s">
        <v>338</v>
      </c>
      <c r="C423" s="584">
        <v>0</v>
      </c>
      <c r="D423" s="584">
        <v>0</v>
      </c>
      <c r="E423" s="584">
        <v>1819074</v>
      </c>
      <c r="F423" s="584">
        <v>1819074</v>
      </c>
      <c r="G423" s="584">
        <v>0</v>
      </c>
      <c r="H423" s="584">
        <v>0</v>
      </c>
      <c r="I423" s="584">
        <v>0</v>
      </c>
      <c r="J423" s="584">
        <v>0</v>
      </c>
      <c r="K423" s="584">
        <v>0</v>
      </c>
      <c r="L423" s="584">
        <v>0</v>
      </c>
      <c r="M423" s="584">
        <v>0</v>
      </c>
      <c r="N423" s="584">
        <v>0</v>
      </c>
      <c r="O423" s="725">
        <v>0</v>
      </c>
      <c r="P423" s="725">
        <v>0</v>
      </c>
      <c r="Q423" s="725">
        <v>0</v>
      </c>
      <c r="R423" s="725">
        <v>0</v>
      </c>
      <c r="S423" s="725">
        <v>0</v>
      </c>
      <c r="T423" s="725">
        <v>0</v>
      </c>
      <c r="U423" s="725">
        <v>0</v>
      </c>
      <c r="V423" s="725">
        <v>0</v>
      </c>
    </row>
    <row r="424" spans="1:22" ht="14.4">
      <c r="A424" s="721" t="s">
        <v>1085</v>
      </c>
      <c r="B424" s="587" t="s">
        <v>339</v>
      </c>
      <c r="C424" s="584">
        <v>0</v>
      </c>
      <c r="D424" s="584">
        <v>0</v>
      </c>
      <c r="E424" s="584">
        <v>0</v>
      </c>
      <c r="F424" s="584">
        <v>0</v>
      </c>
      <c r="G424" s="584">
        <v>0</v>
      </c>
      <c r="H424" s="584">
        <v>0</v>
      </c>
      <c r="I424" s="584">
        <v>0</v>
      </c>
      <c r="J424" s="584">
        <v>0</v>
      </c>
      <c r="K424" s="584">
        <v>0</v>
      </c>
      <c r="L424" s="584">
        <v>0</v>
      </c>
      <c r="M424" s="584">
        <v>0</v>
      </c>
      <c r="N424" s="584">
        <v>0</v>
      </c>
      <c r="O424" s="725">
        <v>0</v>
      </c>
      <c r="P424" s="725">
        <v>0</v>
      </c>
      <c r="Q424" s="725">
        <v>0</v>
      </c>
      <c r="R424" s="725">
        <v>0</v>
      </c>
      <c r="S424" s="725">
        <v>0</v>
      </c>
      <c r="T424" s="725">
        <v>0</v>
      </c>
      <c r="U424" s="725">
        <v>0</v>
      </c>
      <c r="V424" s="725">
        <v>0</v>
      </c>
    </row>
    <row r="425" spans="1:22" ht="14.4">
      <c r="A425" s="721" t="s">
        <v>1086</v>
      </c>
      <c r="B425" s="583" t="s">
        <v>1267</v>
      </c>
      <c r="C425" s="584">
        <v>0</v>
      </c>
      <c r="D425" s="584">
        <v>0</v>
      </c>
      <c r="E425" s="584">
        <v>0</v>
      </c>
      <c r="F425" s="584">
        <v>0</v>
      </c>
      <c r="G425" s="584">
        <v>0</v>
      </c>
      <c r="H425" s="584">
        <v>0</v>
      </c>
      <c r="I425" s="584">
        <v>0</v>
      </c>
      <c r="J425" s="584">
        <v>0</v>
      </c>
      <c r="K425" s="584">
        <v>0</v>
      </c>
      <c r="L425" s="584">
        <v>0</v>
      </c>
      <c r="M425" s="584">
        <v>0</v>
      </c>
      <c r="N425" s="584">
        <v>0</v>
      </c>
      <c r="O425" s="725">
        <v>0</v>
      </c>
      <c r="P425" s="725">
        <v>0</v>
      </c>
      <c r="Q425" s="725">
        <v>0</v>
      </c>
      <c r="R425" s="725">
        <v>0</v>
      </c>
      <c r="S425" s="725">
        <v>0</v>
      </c>
      <c r="T425" s="725">
        <v>0</v>
      </c>
      <c r="U425" s="725">
        <v>0</v>
      </c>
      <c r="V425" s="725">
        <v>0</v>
      </c>
    </row>
    <row r="426" spans="1:22" ht="14.4">
      <c r="A426" s="721" t="s">
        <v>1086</v>
      </c>
      <c r="B426" s="587" t="s">
        <v>340</v>
      </c>
      <c r="C426" s="584">
        <v>0</v>
      </c>
      <c r="D426" s="584">
        <v>0</v>
      </c>
      <c r="E426" s="584">
        <v>0</v>
      </c>
      <c r="F426" s="584">
        <v>0</v>
      </c>
      <c r="G426" s="584">
        <v>0</v>
      </c>
      <c r="H426" s="584">
        <v>0</v>
      </c>
      <c r="I426" s="584">
        <v>0</v>
      </c>
      <c r="J426" s="584">
        <v>0</v>
      </c>
      <c r="K426" s="584">
        <v>0</v>
      </c>
      <c r="L426" s="584">
        <v>0</v>
      </c>
      <c r="M426" s="584">
        <v>0</v>
      </c>
      <c r="N426" s="584">
        <v>0</v>
      </c>
      <c r="O426" s="725">
        <v>0</v>
      </c>
      <c r="P426" s="725">
        <v>0</v>
      </c>
      <c r="Q426" s="725">
        <v>0</v>
      </c>
      <c r="R426" s="725">
        <v>0</v>
      </c>
      <c r="S426" s="725">
        <v>0</v>
      </c>
      <c r="T426" s="725">
        <v>0</v>
      </c>
      <c r="U426" s="725">
        <v>0</v>
      </c>
      <c r="V426" s="725">
        <v>0</v>
      </c>
    </row>
    <row r="427" spans="1:22" ht="14.4">
      <c r="A427" s="721" t="s">
        <v>1087</v>
      </c>
      <c r="B427" s="587" t="s">
        <v>1268</v>
      </c>
      <c r="C427" s="584">
        <v>0</v>
      </c>
      <c r="D427" s="584">
        <v>0</v>
      </c>
      <c r="E427" s="584">
        <v>0</v>
      </c>
      <c r="F427" s="584">
        <v>0</v>
      </c>
      <c r="G427" s="584">
        <v>0</v>
      </c>
      <c r="H427" s="584">
        <v>0</v>
      </c>
      <c r="I427" s="584">
        <v>0</v>
      </c>
      <c r="J427" s="584">
        <v>0</v>
      </c>
      <c r="K427" s="584">
        <v>0</v>
      </c>
      <c r="L427" s="584">
        <v>0</v>
      </c>
      <c r="M427" s="584">
        <v>0</v>
      </c>
      <c r="N427" s="584">
        <v>0</v>
      </c>
      <c r="O427" s="725">
        <v>0</v>
      </c>
      <c r="P427" s="725">
        <v>0</v>
      </c>
      <c r="Q427" s="725">
        <v>0</v>
      </c>
      <c r="R427" s="725">
        <v>0</v>
      </c>
      <c r="S427" s="725">
        <v>0</v>
      </c>
      <c r="T427" s="725">
        <v>0</v>
      </c>
      <c r="U427" s="725">
        <v>0</v>
      </c>
      <c r="V427" s="725">
        <v>0</v>
      </c>
    </row>
    <row r="428" spans="1:22" ht="14.4">
      <c r="A428" s="721" t="s">
        <v>1087</v>
      </c>
      <c r="B428" s="587" t="s">
        <v>341</v>
      </c>
      <c r="C428" s="584">
        <v>0</v>
      </c>
      <c r="D428" s="584">
        <v>0</v>
      </c>
      <c r="E428" s="584">
        <v>0</v>
      </c>
      <c r="F428" s="584">
        <v>0</v>
      </c>
      <c r="G428" s="584">
        <v>0</v>
      </c>
      <c r="H428" s="584">
        <v>0</v>
      </c>
      <c r="I428" s="584">
        <v>0</v>
      </c>
      <c r="J428" s="584">
        <v>0</v>
      </c>
      <c r="K428" s="584">
        <v>0</v>
      </c>
      <c r="L428" s="584">
        <v>0</v>
      </c>
      <c r="M428" s="584">
        <v>0</v>
      </c>
      <c r="N428" s="584">
        <v>0</v>
      </c>
      <c r="O428" s="725">
        <v>0</v>
      </c>
      <c r="P428" s="725">
        <v>0</v>
      </c>
      <c r="Q428" s="725">
        <v>0</v>
      </c>
      <c r="R428" s="725">
        <v>0</v>
      </c>
      <c r="S428" s="725">
        <v>0</v>
      </c>
      <c r="T428" s="725">
        <v>0</v>
      </c>
      <c r="U428" s="725">
        <v>0</v>
      </c>
      <c r="V428" s="725">
        <v>0</v>
      </c>
    </row>
    <row r="429" spans="1:22" ht="14.4">
      <c r="A429" s="721" t="s">
        <v>1088</v>
      </c>
      <c r="B429" s="587" t="s">
        <v>601</v>
      </c>
      <c r="C429" s="584">
        <v>0</v>
      </c>
      <c r="D429" s="584">
        <v>0</v>
      </c>
      <c r="E429" s="584">
        <v>0</v>
      </c>
      <c r="F429" s="584">
        <v>0</v>
      </c>
      <c r="G429" s="584">
        <v>0</v>
      </c>
      <c r="H429" s="584">
        <v>0</v>
      </c>
      <c r="I429" s="584">
        <v>0</v>
      </c>
      <c r="J429" s="584">
        <v>0</v>
      </c>
      <c r="K429" s="584">
        <v>0</v>
      </c>
      <c r="L429" s="584">
        <v>0</v>
      </c>
      <c r="M429" s="584">
        <v>0</v>
      </c>
      <c r="N429" s="584">
        <v>0</v>
      </c>
      <c r="O429" s="725">
        <v>0</v>
      </c>
      <c r="P429" s="725">
        <v>0</v>
      </c>
      <c r="Q429" s="725">
        <v>0</v>
      </c>
      <c r="R429" s="725">
        <v>0</v>
      </c>
      <c r="S429" s="725">
        <v>0</v>
      </c>
      <c r="T429" s="725">
        <v>0</v>
      </c>
      <c r="U429" s="725">
        <v>0</v>
      </c>
      <c r="V429" s="725">
        <v>0</v>
      </c>
    </row>
    <row r="430" spans="1:22" ht="14.4">
      <c r="A430" s="721" t="s">
        <v>1089</v>
      </c>
      <c r="B430" s="587" t="s">
        <v>342</v>
      </c>
      <c r="C430" s="584">
        <v>0</v>
      </c>
      <c r="D430" s="584">
        <v>0</v>
      </c>
      <c r="E430" s="584">
        <v>0</v>
      </c>
      <c r="F430" s="584">
        <v>0</v>
      </c>
      <c r="G430" s="584">
        <v>0</v>
      </c>
      <c r="H430" s="584">
        <v>0</v>
      </c>
      <c r="I430" s="584">
        <v>0</v>
      </c>
      <c r="J430" s="584">
        <v>0</v>
      </c>
      <c r="K430" s="584">
        <v>0</v>
      </c>
      <c r="L430" s="584">
        <v>0</v>
      </c>
      <c r="M430" s="584">
        <v>0</v>
      </c>
      <c r="N430" s="584">
        <v>0</v>
      </c>
      <c r="O430" s="725">
        <v>0</v>
      </c>
      <c r="P430" s="725">
        <v>0</v>
      </c>
      <c r="Q430" s="725">
        <v>0</v>
      </c>
      <c r="R430" s="725">
        <v>0</v>
      </c>
      <c r="S430" s="725">
        <v>0</v>
      </c>
      <c r="T430" s="725">
        <v>0</v>
      </c>
      <c r="U430" s="725">
        <v>0</v>
      </c>
      <c r="V430" s="725">
        <v>0</v>
      </c>
    </row>
    <row r="431" spans="1:22" ht="14.4">
      <c r="A431" s="721" t="s">
        <v>1090</v>
      </c>
      <c r="B431" s="587" t="s">
        <v>343</v>
      </c>
      <c r="C431" s="584">
        <v>0</v>
      </c>
      <c r="D431" s="584">
        <v>0</v>
      </c>
      <c r="E431" s="584">
        <v>0</v>
      </c>
      <c r="F431" s="584">
        <v>0</v>
      </c>
      <c r="G431" s="584">
        <v>0</v>
      </c>
      <c r="H431" s="584">
        <v>0</v>
      </c>
      <c r="I431" s="584">
        <v>0</v>
      </c>
      <c r="J431" s="584">
        <v>0</v>
      </c>
      <c r="K431" s="584">
        <v>0</v>
      </c>
      <c r="L431" s="584">
        <v>0</v>
      </c>
      <c r="M431" s="584">
        <v>0</v>
      </c>
      <c r="N431" s="584">
        <v>0</v>
      </c>
      <c r="O431" s="725">
        <v>0</v>
      </c>
      <c r="P431" s="725">
        <v>0</v>
      </c>
      <c r="Q431" s="725">
        <v>0</v>
      </c>
      <c r="R431" s="725">
        <v>0</v>
      </c>
      <c r="S431" s="725">
        <v>0</v>
      </c>
      <c r="T431" s="725">
        <v>0</v>
      </c>
      <c r="U431" s="725">
        <v>0</v>
      </c>
      <c r="V431" s="725">
        <v>0</v>
      </c>
    </row>
    <row r="432" spans="1:22" ht="14.4">
      <c r="A432" s="721" t="s">
        <v>1091</v>
      </c>
      <c r="B432" s="587" t="s">
        <v>985</v>
      </c>
      <c r="C432" s="584">
        <v>0</v>
      </c>
      <c r="D432" s="584">
        <v>0</v>
      </c>
      <c r="E432" s="584">
        <v>0</v>
      </c>
      <c r="F432" s="584">
        <v>0</v>
      </c>
      <c r="G432" s="584">
        <v>0</v>
      </c>
      <c r="H432" s="584">
        <v>0</v>
      </c>
      <c r="I432" s="584">
        <v>0</v>
      </c>
      <c r="J432" s="584">
        <v>0</v>
      </c>
      <c r="K432" s="584">
        <v>0</v>
      </c>
      <c r="L432" s="584">
        <v>0</v>
      </c>
      <c r="M432" s="584">
        <v>0</v>
      </c>
      <c r="N432" s="584">
        <v>0</v>
      </c>
      <c r="O432" s="725">
        <v>0</v>
      </c>
      <c r="P432" s="725">
        <v>0</v>
      </c>
      <c r="Q432" s="725">
        <v>0</v>
      </c>
      <c r="R432" s="725">
        <v>0</v>
      </c>
      <c r="S432" s="725">
        <v>0</v>
      </c>
      <c r="T432" s="725">
        <v>0</v>
      </c>
      <c r="U432" s="725">
        <v>0</v>
      </c>
      <c r="V432" s="725">
        <v>0</v>
      </c>
    </row>
    <row r="433" spans="1:22" ht="14.4">
      <c r="A433" s="721" t="s">
        <v>1092</v>
      </c>
      <c r="B433" s="587" t="s">
        <v>344</v>
      </c>
      <c r="C433" s="584">
        <v>151208.90000000084</v>
      </c>
      <c r="D433" s="584">
        <v>0</v>
      </c>
      <c r="E433" s="584">
        <v>0</v>
      </c>
      <c r="F433" s="584">
        <v>151208.90000000084</v>
      </c>
      <c r="G433" s="584">
        <v>50.4</v>
      </c>
      <c r="H433" s="584">
        <v>0</v>
      </c>
      <c r="I433" s="584">
        <v>0</v>
      </c>
      <c r="J433" s="584">
        <v>50.4</v>
      </c>
      <c r="K433" s="584">
        <v>0</v>
      </c>
      <c r="L433" s="584">
        <v>0</v>
      </c>
      <c r="M433" s="584">
        <v>0</v>
      </c>
      <c r="N433" s="584">
        <v>0</v>
      </c>
      <c r="O433" s="725">
        <v>0</v>
      </c>
      <c r="P433" s="725">
        <v>0</v>
      </c>
      <c r="Q433" s="725">
        <v>0</v>
      </c>
      <c r="R433" s="725">
        <v>0</v>
      </c>
      <c r="S433" s="725">
        <v>-4290.13</v>
      </c>
      <c r="T433" s="725">
        <v>0</v>
      </c>
      <c r="U433" s="725">
        <v>0</v>
      </c>
      <c r="V433" s="725">
        <v>-4290.13</v>
      </c>
    </row>
    <row r="434" spans="1:22" ht="14.4">
      <c r="A434" s="721" t="s">
        <v>1093</v>
      </c>
      <c r="B434" s="583" t="s">
        <v>1269</v>
      </c>
      <c r="C434" s="584">
        <v>0</v>
      </c>
      <c r="D434" s="584">
        <v>0</v>
      </c>
      <c r="E434" s="584">
        <v>0</v>
      </c>
      <c r="F434" s="584">
        <v>0</v>
      </c>
      <c r="G434" s="584">
        <v>0</v>
      </c>
      <c r="H434" s="584">
        <v>0</v>
      </c>
      <c r="I434" s="584">
        <v>0</v>
      </c>
      <c r="J434" s="584">
        <v>0</v>
      </c>
      <c r="K434" s="584">
        <v>0</v>
      </c>
      <c r="L434" s="584">
        <v>0</v>
      </c>
      <c r="M434" s="584">
        <v>0</v>
      </c>
      <c r="N434" s="584">
        <v>0</v>
      </c>
      <c r="O434" s="725">
        <v>0</v>
      </c>
      <c r="P434" s="725">
        <v>0</v>
      </c>
      <c r="Q434" s="725">
        <v>0</v>
      </c>
      <c r="R434" s="725">
        <v>0</v>
      </c>
      <c r="S434" s="725">
        <v>0</v>
      </c>
      <c r="T434" s="725">
        <v>0</v>
      </c>
      <c r="U434" s="725">
        <v>0</v>
      </c>
      <c r="V434" s="725">
        <v>0</v>
      </c>
    </row>
    <row r="435" spans="1:22" ht="14.4">
      <c r="A435" s="721" t="s">
        <v>1093</v>
      </c>
      <c r="B435" s="587" t="s">
        <v>345</v>
      </c>
      <c r="C435" s="584">
        <v>0</v>
      </c>
      <c r="D435" s="584">
        <v>0</v>
      </c>
      <c r="E435" s="584">
        <v>0</v>
      </c>
      <c r="F435" s="584">
        <v>0</v>
      </c>
      <c r="G435" s="584">
        <v>0</v>
      </c>
      <c r="H435" s="584">
        <v>0</v>
      </c>
      <c r="I435" s="584">
        <v>0</v>
      </c>
      <c r="J435" s="584">
        <v>0</v>
      </c>
      <c r="K435" s="584">
        <v>0</v>
      </c>
      <c r="L435" s="584">
        <v>0</v>
      </c>
      <c r="M435" s="584">
        <v>0</v>
      </c>
      <c r="N435" s="584">
        <v>0</v>
      </c>
      <c r="O435" s="725">
        <v>0</v>
      </c>
      <c r="P435" s="725">
        <v>0</v>
      </c>
      <c r="Q435" s="725">
        <v>0</v>
      </c>
      <c r="R435" s="725">
        <v>0</v>
      </c>
      <c r="S435" s="725">
        <v>0</v>
      </c>
      <c r="T435" s="725">
        <v>0</v>
      </c>
      <c r="U435" s="725">
        <v>0</v>
      </c>
      <c r="V435" s="725">
        <v>0</v>
      </c>
    </row>
    <row r="436" spans="1:22" ht="14.4">
      <c r="A436" s="721" t="s">
        <v>1094</v>
      </c>
      <c r="B436" s="587" t="s">
        <v>346</v>
      </c>
      <c r="C436" s="584">
        <v>0</v>
      </c>
      <c r="D436" s="584">
        <v>0</v>
      </c>
      <c r="E436" s="584">
        <v>0</v>
      </c>
      <c r="F436" s="584">
        <v>0</v>
      </c>
      <c r="G436" s="584">
        <v>0</v>
      </c>
      <c r="H436" s="584">
        <v>0</v>
      </c>
      <c r="I436" s="584">
        <v>0</v>
      </c>
      <c r="J436" s="584">
        <v>0</v>
      </c>
      <c r="K436" s="584">
        <v>0</v>
      </c>
      <c r="L436" s="584">
        <v>0</v>
      </c>
      <c r="M436" s="584">
        <v>0</v>
      </c>
      <c r="N436" s="584">
        <v>0</v>
      </c>
      <c r="O436" s="725">
        <v>0</v>
      </c>
      <c r="P436" s="725">
        <v>0</v>
      </c>
      <c r="Q436" s="725">
        <v>0</v>
      </c>
      <c r="R436" s="725">
        <v>0</v>
      </c>
      <c r="S436" s="725">
        <v>0</v>
      </c>
      <c r="T436" s="725">
        <v>0</v>
      </c>
      <c r="U436" s="725">
        <v>0</v>
      </c>
      <c r="V436" s="725">
        <v>0</v>
      </c>
    </row>
    <row r="437" spans="1:22" ht="14.4">
      <c r="A437" s="721" t="s">
        <v>1095</v>
      </c>
      <c r="B437" s="587" t="s">
        <v>347</v>
      </c>
      <c r="C437" s="584">
        <v>1069041.0100000035</v>
      </c>
      <c r="D437" s="584">
        <v>0</v>
      </c>
      <c r="E437" s="584">
        <v>0</v>
      </c>
      <c r="F437" s="584">
        <v>1069041.0100000035</v>
      </c>
      <c r="G437" s="584">
        <v>0</v>
      </c>
      <c r="H437" s="584">
        <v>0</v>
      </c>
      <c r="I437" s="584">
        <v>0</v>
      </c>
      <c r="J437" s="584">
        <v>0</v>
      </c>
      <c r="K437" s="584">
        <v>232</v>
      </c>
      <c r="L437" s="584">
        <v>0</v>
      </c>
      <c r="M437" s="584">
        <v>0</v>
      </c>
      <c r="N437" s="584">
        <v>232</v>
      </c>
      <c r="O437" s="725">
        <v>0</v>
      </c>
      <c r="P437" s="725">
        <v>0</v>
      </c>
      <c r="Q437" s="725">
        <v>0</v>
      </c>
      <c r="R437" s="725">
        <v>0</v>
      </c>
      <c r="S437" s="725">
        <v>208247352.71000001</v>
      </c>
      <c r="T437" s="725">
        <v>0</v>
      </c>
      <c r="U437" s="725">
        <v>0</v>
      </c>
      <c r="V437" s="725">
        <v>208247352.71000001</v>
      </c>
    </row>
    <row r="438" spans="1:22" ht="14.4">
      <c r="A438" s="721" t="s">
        <v>1321</v>
      </c>
      <c r="B438" s="587" t="s">
        <v>1270</v>
      </c>
      <c r="C438" s="584">
        <v>0</v>
      </c>
      <c r="D438" s="584">
        <v>0</v>
      </c>
      <c r="E438" s="584">
        <v>0</v>
      </c>
      <c r="F438" s="584">
        <v>0</v>
      </c>
      <c r="G438" s="584">
        <v>0</v>
      </c>
      <c r="H438" s="584">
        <v>0</v>
      </c>
      <c r="I438" s="584">
        <v>0</v>
      </c>
      <c r="J438" s="584">
        <v>0</v>
      </c>
      <c r="K438" s="584">
        <v>0</v>
      </c>
      <c r="L438" s="584">
        <v>0</v>
      </c>
      <c r="M438" s="584">
        <v>0</v>
      </c>
      <c r="N438" s="584">
        <v>0</v>
      </c>
      <c r="O438" s="725">
        <v>0</v>
      </c>
      <c r="P438" s="725">
        <v>0</v>
      </c>
      <c r="Q438" s="725">
        <v>0</v>
      </c>
      <c r="R438" s="725">
        <v>0</v>
      </c>
      <c r="S438" s="725">
        <v>0</v>
      </c>
      <c r="T438" s="725">
        <v>0</v>
      </c>
      <c r="U438" s="725">
        <v>0</v>
      </c>
      <c r="V438" s="725">
        <v>0</v>
      </c>
    </row>
    <row r="439" spans="1:22" ht="14.4">
      <c r="A439" s="721" t="s">
        <v>1322</v>
      </c>
      <c r="B439" s="587" t="s">
        <v>1271</v>
      </c>
      <c r="C439" s="584">
        <v>0</v>
      </c>
      <c r="D439" s="584">
        <v>0</v>
      </c>
      <c r="E439" s="584">
        <v>433409.64</v>
      </c>
      <c r="F439" s="584">
        <v>433409.64</v>
      </c>
      <c r="G439" s="584">
        <v>0</v>
      </c>
      <c r="H439" s="584">
        <v>0</v>
      </c>
      <c r="I439" s="584">
        <v>0</v>
      </c>
      <c r="J439" s="584">
        <v>0</v>
      </c>
      <c r="K439" s="584">
        <v>0</v>
      </c>
      <c r="L439" s="584">
        <v>0</v>
      </c>
      <c r="M439" s="584">
        <v>0</v>
      </c>
      <c r="N439" s="584">
        <v>0</v>
      </c>
      <c r="O439" s="725">
        <v>0</v>
      </c>
      <c r="P439" s="725">
        <v>0</v>
      </c>
      <c r="Q439" s="725">
        <v>0</v>
      </c>
      <c r="R439" s="725">
        <v>0</v>
      </c>
      <c r="S439" s="725">
        <v>0</v>
      </c>
      <c r="T439" s="725">
        <v>0</v>
      </c>
      <c r="U439" s="725">
        <v>0</v>
      </c>
      <c r="V439" s="725">
        <v>0</v>
      </c>
    </row>
    <row r="440" spans="1:22" ht="14.4">
      <c r="A440" s="721" t="s">
        <v>1323</v>
      </c>
      <c r="B440" s="587" t="s">
        <v>1272</v>
      </c>
      <c r="C440" s="584">
        <v>0</v>
      </c>
      <c r="D440" s="584">
        <v>0</v>
      </c>
      <c r="E440" s="584">
        <v>0</v>
      </c>
      <c r="F440" s="584">
        <v>0</v>
      </c>
      <c r="G440" s="584">
        <v>0</v>
      </c>
      <c r="H440" s="584">
        <v>0</v>
      </c>
      <c r="I440" s="584">
        <v>0</v>
      </c>
      <c r="J440" s="584">
        <v>0</v>
      </c>
      <c r="K440" s="584">
        <v>0</v>
      </c>
      <c r="L440" s="584">
        <v>0</v>
      </c>
      <c r="M440" s="584">
        <v>0</v>
      </c>
      <c r="N440" s="584">
        <v>0</v>
      </c>
      <c r="O440" s="725">
        <v>0</v>
      </c>
      <c r="P440" s="725">
        <v>0</v>
      </c>
      <c r="Q440" s="725">
        <v>0</v>
      </c>
      <c r="R440" s="725">
        <v>0</v>
      </c>
      <c r="S440" s="725">
        <v>0</v>
      </c>
      <c r="T440" s="725">
        <v>0</v>
      </c>
      <c r="U440" s="725">
        <v>0</v>
      </c>
      <c r="V440" s="725">
        <v>0</v>
      </c>
    </row>
    <row r="441" spans="1:22" ht="14.4">
      <c r="A441" s="721" t="s">
        <v>1096</v>
      </c>
      <c r="B441" s="587" t="s">
        <v>348</v>
      </c>
      <c r="C441" s="584">
        <v>0</v>
      </c>
      <c r="D441" s="584">
        <v>0</v>
      </c>
      <c r="E441" s="584">
        <v>808903.99899999995</v>
      </c>
      <c r="F441" s="584">
        <v>808903.99899999995</v>
      </c>
      <c r="G441" s="584">
        <v>0</v>
      </c>
      <c r="H441" s="584">
        <v>0</v>
      </c>
      <c r="I441" s="584">
        <v>0</v>
      </c>
      <c r="J441" s="584">
        <v>0</v>
      </c>
      <c r="K441" s="584">
        <v>0</v>
      </c>
      <c r="L441" s="584">
        <v>0</v>
      </c>
      <c r="M441" s="584">
        <v>0</v>
      </c>
      <c r="N441" s="584">
        <v>0</v>
      </c>
      <c r="O441" s="725">
        <v>0</v>
      </c>
      <c r="P441" s="725">
        <v>0</v>
      </c>
      <c r="Q441" s="725">
        <v>0</v>
      </c>
      <c r="R441" s="725">
        <v>0</v>
      </c>
      <c r="S441" s="725">
        <v>0</v>
      </c>
      <c r="T441" s="725">
        <v>0</v>
      </c>
      <c r="U441" s="725">
        <v>0</v>
      </c>
      <c r="V441" s="725">
        <v>0</v>
      </c>
    </row>
    <row r="442" spans="1:22" ht="14.4">
      <c r="A442" s="721" t="s">
        <v>1097</v>
      </c>
      <c r="B442" s="587" t="s">
        <v>986</v>
      </c>
      <c r="C442" s="584">
        <v>0</v>
      </c>
      <c r="D442" s="584">
        <v>0</v>
      </c>
      <c r="E442" s="584">
        <v>0</v>
      </c>
      <c r="F442" s="584">
        <v>0</v>
      </c>
      <c r="G442" s="584">
        <v>0</v>
      </c>
      <c r="H442" s="584">
        <v>0</v>
      </c>
      <c r="I442" s="584">
        <v>0</v>
      </c>
      <c r="J442" s="584">
        <v>0</v>
      </c>
      <c r="K442" s="584">
        <v>0</v>
      </c>
      <c r="L442" s="584">
        <v>0</v>
      </c>
      <c r="M442" s="584">
        <v>0</v>
      </c>
      <c r="N442" s="584">
        <v>0</v>
      </c>
      <c r="O442" s="725">
        <v>0</v>
      </c>
      <c r="P442" s="725">
        <v>0</v>
      </c>
      <c r="Q442" s="725">
        <v>0</v>
      </c>
      <c r="R442" s="725">
        <v>0</v>
      </c>
      <c r="S442" s="725">
        <v>0</v>
      </c>
      <c r="T442" s="725">
        <v>0</v>
      </c>
      <c r="U442" s="725">
        <v>0</v>
      </c>
      <c r="V442" s="725">
        <v>0</v>
      </c>
    </row>
    <row r="443" spans="1:22" ht="14.4">
      <c r="A443" s="721" t="s">
        <v>1324</v>
      </c>
      <c r="B443" s="587" t="s">
        <v>1150</v>
      </c>
      <c r="C443" s="584">
        <v>15036501.830000002</v>
      </c>
      <c r="D443" s="584">
        <v>0</v>
      </c>
      <c r="E443" s="584">
        <v>0</v>
      </c>
      <c r="F443" s="584">
        <v>15036501.830000002</v>
      </c>
      <c r="G443" s="584">
        <v>0</v>
      </c>
      <c r="H443" s="584">
        <v>0</v>
      </c>
      <c r="I443" s="584">
        <v>0</v>
      </c>
      <c r="J443" s="584">
        <v>0</v>
      </c>
      <c r="K443" s="584">
        <v>0</v>
      </c>
      <c r="L443" s="584">
        <v>0</v>
      </c>
      <c r="M443" s="584">
        <v>0</v>
      </c>
      <c r="N443" s="584">
        <v>0</v>
      </c>
      <c r="O443" s="725">
        <v>0</v>
      </c>
      <c r="P443" s="725">
        <v>0</v>
      </c>
      <c r="Q443" s="725">
        <v>0</v>
      </c>
      <c r="R443" s="725">
        <v>0</v>
      </c>
      <c r="S443" s="725">
        <v>34822633.339999996</v>
      </c>
      <c r="T443" s="725">
        <v>0</v>
      </c>
      <c r="U443" s="725">
        <v>0</v>
      </c>
      <c r="V443" s="725">
        <v>34822633.339999996</v>
      </c>
    </row>
    <row r="444" spans="1:22" ht="14.4">
      <c r="A444" s="721" t="s">
        <v>1325</v>
      </c>
      <c r="B444" s="587" t="s">
        <v>703</v>
      </c>
      <c r="C444" s="584">
        <v>0</v>
      </c>
      <c r="D444" s="584">
        <v>0</v>
      </c>
      <c r="E444" s="584">
        <v>0</v>
      </c>
      <c r="F444" s="584">
        <v>0</v>
      </c>
      <c r="G444" s="584">
        <v>0</v>
      </c>
      <c r="H444" s="584">
        <v>0</v>
      </c>
      <c r="I444" s="584">
        <v>0</v>
      </c>
      <c r="J444" s="584">
        <v>0</v>
      </c>
      <c r="K444" s="584">
        <v>0</v>
      </c>
      <c r="L444" s="584">
        <v>0</v>
      </c>
      <c r="M444" s="584">
        <v>0</v>
      </c>
      <c r="N444" s="584">
        <v>0</v>
      </c>
      <c r="O444" s="725">
        <v>0</v>
      </c>
      <c r="P444" s="725">
        <v>0</v>
      </c>
      <c r="Q444" s="725">
        <v>0</v>
      </c>
      <c r="R444" s="725">
        <v>0</v>
      </c>
      <c r="S444" s="725">
        <v>0</v>
      </c>
      <c r="T444" s="725">
        <v>0</v>
      </c>
      <c r="U444" s="725">
        <v>0</v>
      </c>
      <c r="V444" s="725">
        <v>0</v>
      </c>
    </row>
    <row r="445" spans="1:22" ht="14.4">
      <c r="A445" s="721" t="s">
        <v>1326</v>
      </c>
      <c r="B445" s="600" t="s">
        <v>1280</v>
      </c>
      <c r="C445" s="584">
        <v>74762507.960000351</v>
      </c>
      <c r="D445" s="584">
        <v>0</v>
      </c>
      <c r="E445" s="584">
        <v>0</v>
      </c>
      <c r="F445" s="584">
        <v>74762507.960000351</v>
      </c>
      <c r="G445" s="584">
        <v>0</v>
      </c>
      <c r="H445" s="584">
        <v>0</v>
      </c>
      <c r="I445" s="584">
        <v>0</v>
      </c>
      <c r="J445" s="584">
        <v>0</v>
      </c>
      <c r="K445" s="584">
        <v>50106102.32</v>
      </c>
      <c r="L445" s="584">
        <v>0</v>
      </c>
      <c r="M445" s="584">
        <v>0</v>
      </c>
      <c r="N445" s="584">
        <v>50106102.32</v>
      </c>
      <c r="O445" s="725">
        <v>0</v>
      </c>
      <c r="P445" s="725">
        <v>0</v>
      </c>
      <c r="Q445" s="725">
        <v>0</v>
      </c>
      <c r="R445" s="725">
        <v>0</v>
      </c>
      <c r="S445" s="725">
        <v>20046952.210000008</v>
      </c>
      <c r="T445" s="725">
        <v>0</v>
      </c>
      <c r="U445" s="725">
        <v>0</v>
      </c>
      <c r="V445" s="725">
        <v>20046952.210000008</v>
      </c>
    </row>
    <row r="446" spans="1:22" ht="14.4">
      <c r="A446" s="721" t="s">
        <v>1326</v>
      </c>
      <c r="B446" s="600" t="s">
        <v>1281</v>
      </c>
      <c r="C446" s="584">
        <v>0</v>
      </c>
      <c r="D446" s="584">
        <v>0</v>
      </c>
      <c r="E446" s="584">
        <v>0</v>
      </c>
      <c r="F446" s="584">
        <v>0</v>
      </c>
      <c r="G446" s="584">
        <v>0</v>
      </c>
      <c r="H446" s="584">
        <v>0</v>
      </c>
      <c r="I446" s="584">
        <v>0</v>
      </c>
      <c r="J446" s="584">
        <v>0</v>
      </c>
      <c r="K446" s="584">
        <v>0</v>
      </c>
      <c r="L446" s="584">
        <v>0</v>
      </c>
      <c r="M446" s="584">
        <v>0</v>
      </c>
      <c r="N446" s="584">
        <v>0</v>
      </c>
      <c r="O446" s="725">
        <v>0</v>
      </c>
      <c r="P446" s="725">
        <v>0</v>
      </c>
      <c r="Q446" s="725">
        <v>0</v>
      </c>
      <c r="R446" s="725">
        <v>0</v>
      </c>
      <c r="S446" s="725">
        <v>0</v>
      </c>
      <c r="T446" s="725">
        <v>0</v>
      </c>
      <c r="U446" s="725">
        <v>0</v>
      </c>
      <c r="V446" s="725">
        <v>0</v>
      </c>
    </row>
    <row r="447" spans="1:22" ht="14.4">
      <c r="A447" s="721" t="s">
        <v>1327</v>
      </c>
      <c r="B447" s="583" t="s">
        <v>1273</v>
      </c>
      <c r="C447" s="584">
        <v>0</v>
      </c>
      <c r="D447" s="584">
        <v>0</v>
      </c>
      <c r="E447" s="584">
        <v>0</v>
      </c>
      <c r="F447" s="584">
        <v>0</v>
      </c>
      <c r="G447" s="584">
        <v>0</v>
      </c>
      <c r="H447" s="584">
        <v>0</v>
      </c>
      <c r="I447" s="584">
        <v>0</v>
      </c>
      <c r="J447" s="584">
        <v>0</v>
      </c>
      <c r="K447" s="584">
        <v>0</v>
      </c>
      <c r="L447" s="584">
        <v>0</v>
      </c>
      <c r="M447" s="584">
        <v>0</v>
      </c>
      <c r="N447" s="584">
        <v>0</v>
      </c>
      <c r="O447" s="725">
        <v>0</v>
      </c>
      <c r="P447" s="725">
        <v>0</v>
      </c>
      <c r="Q447" s="725">
        <v>0</v>
      </c>
      <c r="R447" s="725">
        <v>0</v>
      </c>
      <c r="S447" s="725">
        <v>0</v>
      </c>
      <c r="T447" s="725">
        <v>0</v>
      </c>
      <c r="U447" s="725">
        <v>0</v>
      </c>
      <c r="V447" s="725">
        <v>0</v>
      </c>
    </row>
    <row r="448" spans="1:22" ht="14.4">
      <c r="A448" s="721" t="s">
        <v>1328</v>
      </c>
      <c r="B448" s="601" t="s">
        <v>1276</v>
      </c>
      <c r="C448" s="584">
        <v>0</v>
      </c>
      <c r="D448" s="584">
        <v>0</v>
      </c>
      <c r="E448" s="584">
        <v>0</v>
      </c>
      <c r="F448" s="584">
        <v>0</v>
      </c>
      <c r="G448" s="584">
        <v>0</v>
      </c>
      <c r="H448" s="584">
        <v>0</v>
      </c>
      <c r="I448" s="584">
        <v>0</v>
      </c>
      <c r="J448" s="584">
        <v>0</v>
      </c>
      <c r="K448" s="584">
        <v>0</v>
      </c>
      <c r="L448" s="584">
        <v>0</v>
      </c>
      <c r="M448" s="584">
        <v>0</v>
      </c>
      <c r="N448" s="584">
        <v>0</v>
      </c>
      <c r="O448" s="725">
        <v>0</v>
      </c>
      <c r="P448" s="725">
        <v>0</v>
      </c>
      <c r="Q448" s="725">
        <v>0</v>
      </c>
      <c r="R448" s="725">
        <v>0</v>
      </c>
      <c r="S448" s="725">
        <v>0</v>
      </c>
      <c r="T448" s="725">
        <v>0</v>
      </c>
      <c r="U448" s="725">
        <v>0</v>
      </c>
      <c r="V448" s="725">
        <v>0</v>
      </c>
    </row>
    <row r="449" spans="1:22" ht="14.4">
      <c r="A449" s="721" t="s">
        <v>1329</v>
      </c>
      <c r="B449" s="721"/>
      <c r="C449" s="726">
        <v>0</v>
      </c>
      <c r="D449" s="726">
        <v>0</v>
      </c>
      <c r="E449" s="726">
        <v>0</v>
      </c>
      <c r="F449" s="726">
        <v>0</v>
      </c>
      <c r="G449" s="726">
        <v>0</v>
      </c>
      <c r="H449" s="726">
        <v>0</v>
      </c>
      <c r="I449" s="726">
        <v>0</v>
      </c>
      <c r="J449" s="726">
        <v>0</v>
      </c>
      <c r="K449" s="726">
        <v>0</v>
      </c>
      <c r="L449" s="726">
        <v>0</v>
      </c>
      <c r="M449" s="726">
        <v>0</v>
      </c>
      <c r="N449" s="726">
        <v>0</v>
      </c>
      <c r="O449" s="721">
        <v>0</v>
      </c>
      <c r="P449" s="721">
        <v>0</v>
      </c>
      <c r="Q449" s="721">
        <v>0</v>
      </c>
      <c r="R449" s="721">
        <v>0</v>
      </c>
      <c r="S449" s="721">
        <v>0</v>
      </c>
      <c r="T449" s="721">
        <v>0</v>
      </c>
      <c r="U449" s="721">
        <v>0</v>
      </c>
      <c r="V449" s="721">
        <v>0</v>
      </c>
    </row>
    <row r="450" spans="1:22" ht="14.4">
      <c r="A450" s="721" t="s">
        <v>1330</v>
      </c>
      <c r="B450" s="587" t="s">
        <v>1003</v>
      </c>
      <c r="C450" s="584">
        <v>0</v>
      </c>
      <c r="D450" s="584">
        <v>0</v>
      </c>
      <c r="E450" s="584">
        <v>0</v>
      </c>
      <c r="F450" s="584">
        <v>0</v>
      </c>
      <c r="G450" s="584">
        <v>0</v>
      </c>
      <c r="H450" s="584">
        <v>0</v>
      </c>
      <c r="I450" s="584">
        <v>0</v>
      </c>
      <c r="J450" s="584">
        <v>0</v>
      </c>
      <c r="K450" s="584">
        <v>0</v>
      </c>
      <c r="L450" s="584">
        <v>0</v>
      </c>
      <c r="M450" s="584">
        <v>0</v>
      </c>
      <c r="N450" s="584">
        <v>0</v>
      </c>
      <c r="O450" s="725">
        <v>0</v>
      </c>
      <c r="P450" s="725">
        <v>0</v>
      </c>
      <c r="Q450" s="725">
        <v>0</v>
      </c>
      <c r="R450" s="725">
        <v>0</v>
      </c>
      <c r="S450" s="725">
        <v>13500</v>
      </c>
      <c r="T450" s="725">
        <v>0</v>
      </c>
      <c r="U450" s="725">
        <v>0</v>
      </c>
      <c r="V450" s="725">
        <v>13500</v>
      </c>
    </row>
    <row r="451" spans="1:22" ht="14.4">
      <c r="A451" s="721" t="s">
        <v>1331</v>
      </c>
      <c r="B451" s="587" t="s">
        <v>1274</v>
      </c>
      <c r="C451" s="584">
        <v>0</v>
      </c>
      <c r="D451" s="584">
        <v>0</v>
      </c>
      <c r="E451" s="584">
        <v>0</v>
      </c>
      <c r="F451" s="584">
        <v>0</v>
      </c>
      <c r="G451" s="584">
        <v>0</v>
      </c>
      <c r="H451" s="584">
        <v>0</v>
      </c>
      <c r="I451" s="584">
        <v>0</v>
      </c>
      <c r="J451" s="584">
        <v>0</v>
      </c>
      <c r="K451" s="584">
        <v>0</v>
      </c>
      <c r="L451" s="584">
        <v>0</v>
      </c>
      <c r="M451" s="584">
        <v>0</v>
      </c>
      <c r="N451" s="584">
        <v>0</v>
      </c>
      <c r="O451" s="725">
        <v>0</v>
      </c>
      <c r="P451" s="725">
        <v>0</v>
      </c>
      <c r="Q451" s="725">
        <v>0</v>
      </c>
      <c r="R451" s="725">
        <v>0</v>
      </c>
      <c r="S451" s="725">
        <v>0</v>
      </c>
      <c r="T451" s="725">
        <v>0</v>
      </c>
      <c r="U451" s="725">
        <v>0</v>
      </c>
      <c r="V451" s="725">
        <v>0</v>
      </c>
    </row>
    <row r="452" spans="1:22" ht="14.4">
      <c r="A452" s="721" t="s">
        <v>1332</v>
      </c>
      <c r="B452" s="587" t="s">
        <v>661</v>
      </c>
      <c r="C452" s="584">
        <v>2859314.43</v>
      </c>
      <c r="D452" s="584">
        <v>0</v>
      </c>
      <c r="E452" s="584">
        <v>0</v>
      </c>
      <c r="F452" s="584">
        <v>2859314.43</v>
      </c>
      <c r="G452" s="584">
        <v>0</v>
      </c>
      <c r="H452" s="584">
        <v>0</v>
      </c>
      <c r="I452" s="584">
        <v>0</v>
      </c>
      <c r="J452" s="584">
        <v>0</v>
      </c>
      <c r="K452" s="584">
        <v>0</v>
      </c>
      <c r="L452" s="584">
        <v>0</v>
      </c>
      <c r="M452" s="584">
        <v>0</v>
      </c>
      <c r="N452" s="584">
        <v>0</v>
      </c>
      <c r="O452" s="725">
        <v>0</v>
      </c>
      <c r="P452" s="725">
        <v>0</v>
      </c>
      <c r="Q452" s="725">
        <v>0</v>
      </c>
      <c r="R452" s="725">
        <v>0</v>
      </c>
      <c r="S452" s="725">
        <v>0</v>
      </c>
      <c r="T452" s="725">
        <v>0</v>
      </c>
      <c r="U452" s="725">
        <v>0</v>
      </c>
      <c r="V452" s="725">
        <v>0</v>
      </c>
    </row>
    <row r="453" spans="1:22" ht="14.4">
      <c r="A453" s="721" t="s">
        <v>1332</v>
      </c>
      <c r="B453" s="587" t="s">
        <v>653</v>
      </c>
      <c r="C453" s="584">
        <v>2208.41</v>
      </c>
      <c r="D453" s="584">
        <v>0</v>
      </c>
      <c r="E453" s="584">
        <v>0</v>
      </c>
      <c r="F453" s="584">
        <v>2208.41</v>
      </c>
      <c r="G453" s="584">
        <v>0</v>
      </c>
      <c r="H453" s="584">
        <v>0</v>
      </c>
      <c r="I453" s="584">
        <v>0</v>
      </c>
      <c r="J453" s="584">
        <v>0</v>
      </c>
      <c r="K453" s="584">
        <v>0</v>
      </c>
      <c r="L453" s="584">
        <v>0</v>
      </c>
      <c r="M453" s="584">
        <v>0</v>
      </c>
      <c r="N453" s="584">
        <v>0</v>
      </c>
      <c r="O453" s="725">
        <v>0</v>
      </c>
      <c r="P453" s="725">
        <v>0</v>
      </c>
      <c r="Q453" s="725">
        <v>0</v>
      </c>
      <c r="R453" s="725">
        <v>0</v>
      </c>
      <c r="S453" s="725">
        <v>0</v>
      </c>
      <c r="T453" s="725">
        <v>0</v>
      </c>
      <c r="U453" s="725">
        <v>0</v>
      </c>
      <c r="V453" s="725">
        <v>0</v>
      </c>
    </row>
    <row r="454" spans="1:22" ht="14.4">
      <c r="A454" s="721" t="s">
        <v>1333</v>
      </c>
      <c r="B454" s="587" t="s">
        <v>655</v>
      </c>
      <c r="C454" s="584">
        <v>0</v>
      </c>
      <c r="D454" s="584">
        <v>0</v>
      </c>
      <c r="E454" s="584">
        <v>0</v>
      </c>
      <c r="F454" s="584">
        <v>0</v>
      </c>
      <c r="G454" s="584">
        <v>0</v>
      </c>
      <c r="H454" s="584">
        <v>0</v>
      </c>
      <c r="I454" s="584">
        <v>0</v>
      </c>
      <c r="J454" s="584">
        <v>0</v>
      </c>
      <c r="K454" s="584">
        <v>0</v>
      </c>
      <c r="L454" s="584">
        <v>0</v>
      </c>
      <c r="M454" s="584">
        <v>0</v>
      </c>
      <c r="N454" s="584">
        <v>0</v>
      </c>
      <c r="O454" s="725">
        <v>0</v>
      </c>
      <c r="P454" s="725">
        <v>0</v>
      </c>
      <c r="Q454" s="725">
        <v>0</v>
      </c>
      <c r="R454" s="725">
        <v>0</v>
      </c>
      <c r="S454" s="725">
        <v>157614.47</v>
      </c>
      <c r="T454" s="725">
        <v>0</v>
      </c>
      <c r="U454" s="725">
        <v>0</v>
      </c>
      <c r="V454" s="725">
        <v>157614.47</v>
      </c>
    </row>
    <row r="455" spans="1:22" ht="14.4">
      <c r="A455" s="721" t="s">
        <v>1334</v>
      </c>
      <c r="B455" s="587" t="s">
        <v>643</v>
      </c>
      <c r="C455" s="584">
        <v>0</v>
      </c>
      <c r="D455" s="584">
        <v>0</v>
      </c>
      <c r="E455" s="584">
        <v>0</v>
      </c>
      <c r="F455" s="584">
        <v>0</v>
      </c>
      <c r="G455" s="584">
        <v>0</v>
      </c>
      <c r="H455" s="584">
        <v>0</v>
      </c>
      <c r="I455" s="584">
        <v>0</v>
      </c>
      <c r="J455" s="584">
        <v>0</v>
      </c>
      <c r="K455" s="584">
        <v>0</v>
      </c>
      <c r="L455" s="584">
        <v>0</v>
      </c>
      <c r="M455" s="584">
        <v>0</v>
      </c>
      <c r="N455" s="584">
        <v>0</v>
      </c>
      <c r="O455" s="725">
        <v>0</v>
      </c>
      <c r="P455" s="725">
        <v>0</v>
      </c>
      <c r="Q455" s="725">
        <v>0</v>
      </c>
      <c r="R455" s="725">
        <v>0</v>
      </c>
      <c r="S455" s="725">
        <v>0</v>
      </c>
      <c r="T455" s="725">
        <v>0</v>
      </c>
      <c r="U455" s="725">
        <v>0</v>
      </c>
      <c r="V455" s="725">
        <v>0</v>
      </c>
    </row>
    <row r="456" spans="1:22" ht="14.4">
      <c r="A456" s="721" t="s">
        <v>1335</v>
      </c>
      <c r="B456" s="587" t="s">
        <v>646</v>
      </c>
      <c r="C456" s="584">
        <v>0</v>
      </c>
      <c r="D456" s="584">
        <v>0</v>
      </c>
      <c r="E456" s="584">
        <v>0</v>
      </c>
      <c r="F456" s="584">
        <v>0</v>
      </c>
      <c r="G456" s="584">
        <v>0</v>
      </c>
      <c r="H456" s="584">
        <v>0</v>
      </c>
      <c r="I456" s="584">
        <v>0</v>
      </c>
      <c r="J456" s="584">
        <v>0</v>
      </c>
      <c r="K456" s="584">
        <v>0</v>
      </c>
      <c r="L456" s="584">
        <v>0</v>
      </c>
      <c r="M456" s="584">
        <v>0</v>
      </c>
      <c r="N456" s="584">
        <v>0</v>
      </c>
      <c r="O456" s="725">
        <v>0</v>
      </c>
      <c r="P456" s="725">
        <v>0</v>
      </c>
      <c r="Q456" s="725">
        <v>0</v>
      </c>
      <c r="R456" s="725">
        <v>0</v>
      </c>
      <c r="S456" s="725">
        <v>495282.18</v>
      </c>
      <c r="T456" s="725">
        <v>0</v>
      </c>
      <c r="U456" s="725">
        <v>0</v>
      </c>
      <c r="V456" s="725">
        <v>495282.18</v>
      </c>
    </row>
    <row r="457" spans="1:22" ht="14.4">
      <c r="A457" s="721" t="s">
        <v>1336</v>
      </c>
      <c r="B457" s="587" t="s">
        <v>656</v>
      </c>
      <c r="C457" s="584">
        <v>0</v>
      </c>
      <c r="D457" s="584">
        <v>0</v>
      </c>
      <c r="E457" s="584">
        <v>197962.35</v>
      </c>
      <c r="F457" s="584">
        <v>197962.35</v>
      </c>
      <c r="G457" s="584">
        <v>0</v>
      </c>
      <c r="H457" s="584">
        <v>0</v>
      </c>
      <c r="I457" s="584">
        <v>0</v>
      </c>
      <c r="J457" s="584">
        <v>0</v>
      </c>
      <c r="K457" s="584">
        <v>0</v>
      </c>
      <c r="L457" s="584">
        <v>0</v>
      </c>
      <c r="M457" s="584">
        <v>0</v>
      </c>
      <c r="N457" s="584">
        <v>0</v>
      </c>
      <c r="O457" s="725">
        <v>0</v>
      </c>
      <c r="P457" s="725">
        <v>0</v>
      </c>
      <c r="Q457" s="725">
        <v>0</v>
      </c>
      <c r="R457" s="725">
        <v>0</v>
      </c>
      <c r="S457" s="725">
        <v>0</v>
      </c>
      <c r="T457" s="725">
        <v>0</v>
      </c>
      <c r="U457" s="725">
        <v>0</v>
      </c>
      <c r="V457" s="725">
        <v>0</v>
      </c>
    </row>
    <row r="458" spans="1:22" ht="14.4">
      <c r="A458" s="721" t="s">
        <v>1337</v>
      </c>
      <c r="B458" s="587" t="s">
        <v>657</v>
      </c>
      <c r="C458" s="584">
        <v>0</v>
      </c>
      <c r="D458" s="584">
        <v>0</v>
      </c>
      <c r="E458" s="584">
        <v>433409.64</v>
      </c>
      <c r="F458" s="584">
        <v>433409.64</v>
      </c>
      <c r="G458" s="584">
        <v>0</v>
      </c>
      <c r="H458" s="584">
        <v>0</v>
      </c>
      <c r="I458" s="584">
        <v>0</v>
      </c>
      <c r="J458" s="584">
        <v>0</v>
      </c>
      <c r="K458" s="584">
        <v>0</v>
      </c>
      <c r="L458" s="584">
        <v>0</v>
      </c>
      <c r="M458" s="584">
        <v>0</v>
      </c>
      <c r="N458" s="584">
        <v>0</v>
      </c>
      <c r="O458" s="725">
        <v>0</v>
      </c>
      <c r="P458" s="725">
        <v>0</v>
      </c>
      <c r="Q458" s="725">
        <v>0</v>
      </c>
      <c r="R458" s="725">
        <v>0</v>
      </c>
      <c r="S458" s="725">
        <v>0</v>
      </c>
      <c r="T458" s="725">
        <v>0</v>
      </c>
      <c r="U458" s="725">
        <v>0</v>
      </c>
      <c r="V458" s="725">
        <v>0</v>
      </c>
    </row>
    <row r="459" spans="1:22" ht="14.4">
      <c r="A459" s="721" t="s">
        <v>1338</v>
      </c>
      <c r="B459" s="587" t="s">
        <v>702</v>
      </c>
      <c r="C459" s="584">
        <v>0</v>
      </c>
      <c r="D459" s="584">
        <v>0</v>
      </c>
      <c r="E459" s="584">
        <v>191017.59</v>
      </c>
      <c r="F459" s="584">
        <v>191017.59</v>
      </c>
      <c r="G459" s="584">
        <v>0</v>
      </c>
      <c r="H459" s="584">
        <v>0</v>
      </c>
      <c r="I459" s="584">
        <v>0</v>
      </c>
      <c r="J459" s="584">
        <v>0</v>
      </c>
      <c r="K459" s="584">
        <v>0</v>
      </c>
      <c r="L459" s="584">
        <v>0</v>
      </c>
      <c r="M459" s="584">
        <v>0</v>
      </c>
      <c r="N459" s="584">
        <v>0</v>
      </c>
      <c r="O459" s="725">
        <v>0</v>
      </c>
      <c r="P459" s="725">
        <v>0</v>
      </c>
      <c r="Q459" s="725">
        <v>0</v>
      </c>
      <c r="R459" s="725">
        <v>0</v>
      </c>
      <c r="S459" s="725">
        <v>0</v>
      </c>
      <c r="T459" s="725">
        <v>0</v>
      </c>
      <c r="U459" s="725">
        <v>0</v>
      </c>
      <c r="V459" s="725">
        <v>0</v>
      </c>
    </row>
    <row r="460" spans="1:22" ht="14.4">
      <c r="A460" s="721" t="s">
        <v>1339</v>
      </c>
      <c r="B460" s="587" t="s">
        <v>659</v>
      </c>
      <c r="C460" s="584">
        <v>2160331.33</v>
      </c>
      <c r="D460" s="584">
        <v>0</v>
      </c>
      <c r="E460" s="584">
        <v>0</v>
      </c>
      <c r="F460" s="584">
        <v>2160331.33</v>
      </c>
      <c r="G460" s="584">
        <v>0</v>
      </c>
      <c r="H460" s="584">
        <v>0</v>
      </c>
      <c r="I460" s="584">
        <v>0</v>
      </c>
      <c r="J460" s="584">
        <v>0</v>
      </c>
      <c r="K460" s="584">
        <v>0</v>
      </c>
      <c r="L460" s="584">
        <v>0</v>
      </c>
      <c r="M460" s="584">
        <v>0</v>
      </c>
      <c r="N460" s="584">
        <v>0</v>
      </c>
      <c r="O460" s="725">
        <v>0</v>
      </c>
      <c r="P460" s="725">
        <v>0</v>
      </c>
      <c r="Q460" s="725">
        <v>0</v>
      </c>
      <c r="R460" s="725">
        <v>0</v>
      </c>
      <c r="S460" s="725">
        <v>114170.81</v>
      </c>
      <c r="T460" s="725">
        <v>0</v>
      </c>
      <c r="U460" s="725">
        <v>0</v>
      </c>
      <c r="V460" s="725">
        <v>114170.81</v>
      </c>
    </row>
    <row r="461" spans="1:22" ht="14.4">
      <c r="A461" s="721" t="s">
        <v>1340</v>
      </c>
      <c r="B461" s="587" t="s">
        <v>1275</v>
      </c>
      <c r="C461" s="584">
        <v>0</v>
      </c>
      <c r="D461" s="584">
        <v>0</v>
      </c>
      <c r="E461" s="584">
        <v>0</v>
      </c>
      <c r="F461" s="584">
        <v>0</v>
      </c>
      <c r="G461" s="584">
        <v>0</v>
      </c>
      <c r="H461" s="584">
        <v>0</v>
      </c>
      <c r="I461" s="584">
        <v>0</v>
      </c>
      <c r="J461" s="584">
        <v>0</v>
      </c>
      <c r="K461" s="584">
        <v>0</v>
      </c>
      <c r="L461" s="584">
        <v>0</v>
      </c>
      <c r="M461" s="584">
        <v>0</v>
      </c>
      <c r="N461" s="584">
        <v>0</v>
      </c>
      <c r="O461" s="725">
        <v>0</v>
      </c>
      <c r="P461" s="725">
        <v>0</v>
      </c>
      <c r="Q461" s="725">
        <v>0</v>
      </c>
      <c r="R461" s="725">
        <v>0</v>
      </c>
      <c r="S461" s="725">
        <v>0</v>
      </c>
      <c r="T461" s="725">
        <v>0</v>
      </c>
      <c r="U461" s="725">
        <v>0</v>
      </c>
      <c r="V461" s="725">
        <v>0</v>
      </c>
    </row>
    <row r="462" spans="1:22" ht="14.4">
      <c r="A462" s="721" t="s">
        <v>1341</v>
      </c>
      <c r="B462" s="583" t="s">
        <v>1284</v>
      </c>
      <c r="C462" s="584">
        <v>0</v>
      </c>
      <c r="D462" s="584">
        <v>0</v>
      </c>
      <c r="E462" s="584">
        <v>0</v>
      </c>
      <c r="F462" s="584">
        <v>0</v>
      </c>
      <c r="G462" s="584">
        <v>0</v>
      </c>
      <c r="H462" s="584">
        <v>0</v>
      </c>
      <c r="I462" s="584">
        <v>0</v>
      </c>
      <c r="J462" s="584">
        <v>0</v>
      </c>
      <c r="K462" s="584">
        <v>0</v>
      </c>
      <c r="L462" s="584">
        <v>0</v>
      </c>
      <c r="M462" s="584">
        <v>0</v>
      </c>
      <c r="N462" s="584">
        <v>0</v>
      </c>
      <c r="O462" s="725">
        <v>0</v>
      </c>
      <c r="P462" s="725">
        <v>0</v>
      </c>
      <c r="Q462" s="725">
        <v>0</v>
      </c>
      <c r="R462" s="725">
        <v>0</v>
      </c>
      <c r="S462" s="725">
        <v>0</v>
      </c>
      <c r="T462" s="725">
        <v>0</v>
      </c>
      <c r="U462" s="725">
        <v>0</v>
      </c>
      <c r="V462" s="725">
        <v>0</v>
      </c>
    </row>
    <row r="463" spans="1:22" ht="14.4">
      <c r="A463" s="721" t="s">
        <v>1342</v>
      </c>
      <c r="B463" s="587" t="s">
        <v>1285</v>
      </c>
      <c r="C463" s="584">
        <v>0</v>
      </c>
      <c r="D463" s="584">
        <v>0</v>
      </c>
      <c r="E463" s="584">
        <v>0</v>
      </c>
      <c r="F463" s="584">
        <v>0</v>
      </c>
      <c r="G463" s="584">
        <v>0</v>
      </c>
      <c r="H463" s="584">
        <v>0</v>
      </c>
      <c r="I463" s="584">
        <v>0</v>
      </c>
      <c r="J463" s="584">
        <v>0</v>
      </c>
      <c r="K463" s="584">
        <v>0</v>
      </c>
      <c r="L463" s="584">
        <v>0</v>
      </c>
      <c r="M463" s="584">
        <v>0</v>
      </c>
      <c r="N463" s="584">
        <v>0</v>
      </c>
      <c r="O463" s="725">
        <v>0</v>
      </c>
      <c r="P463" s="725">
        <v>0</v>
      </c>
      <c r="Q463" s="725">
        <v>0</v>
      </c>
      <c r="R463" s="725">
        <v>0</v>
      </c>
      <c r="S463" s="725">
        <v>0</v>
      </c>
      <c r="T463" s="725">
        <v>0</v>
      </c>
      <c r="U463" s="725">
        <v>0</v>
      </c>
      <c r="V463" s="725">
        <v>0</v>
      </c>
    </row>
    <row r="464" spans="1:22" ht="14.4">
      <c r="A464" s="721" t="s">
        <v>1343</v>
      </c>
      <c r="B464" s="587" t="s">
        <v>1286</v>
      </c>
      <c r="C464" s="584">
        <v>0</v>
      </c>
      <c r="D464" s="584">
        <v>0</v>
      </c>
      <c r="E464" s="584">
        <v>0</v>
      </c>
      <c r="F464" s="584">
        <v>0</v>
      </c>
      <c r="G464" s="584">
        <v>0</v>
      </c>
      <c r="H464" s="584">
        <v>0</v>
      </c>
      <c r="I464" s="584">
        <v>0</v>
      </c>
      <c r="J464" s="584">
        <v>0</v>
      </c>
      <c r="K464" s="584">
        <v>0</v>
      </c>
      <c r="L464" s="584">
        <v>0</v>
      </c>
      <c r="M464" s="584">
        <v>0</v>
      </c>
      <c r="N464" s="584">
        <v>0</v>
      </c>
      <c r="O464" s="725">
        <v>0</v>
      </c>
      <c r="P464" s="725">
        <v>0</v>
      </c>
      <c r="Q464" s="725">
        <v>0</v>
      </c>
      <c r="R464" s="725">
        <v>0</v>
      </c>
      <c r="S464" s="725">
        <v>0</v>
      </c>
      <c r="T464" s="725">
        <v>0</v>
      </c>
      <c r="U464" s="725">
        <v>0</v>
      </c>
      <c r="V464" s="725">
        <v>0</v>
      </c>
    </row>
    <row r="465" spans="1:22" ht="14.4">
      <c r="A465" s="721" t="s">
        <v>1344</v>
      </c>
      <c r="B465" s="587" t="s">
        <v>1287</v>
      </c>
      <c r="C465" s="725">
        <v>0</v>
      </c>
      <c r="D465" s="725">
        <v>0</v>
      </c>
      <c r="E465" s="725">
        <v>0</v>
      </c>
      <c r="F465" s="725">
        <v>0</v>
      </c>
      <c r="G465" s="725">
        <v>0</v>
      </c>
      <c r="H465" s="725">
        <v>0</v>
      </c>
      <c r="I465" s="725">
        <v>0</v>
      </c>
      <c r="J465" s="725">
        <v>0</v>
      </c>
      <c r="K465" s="725">
        <v>0</v>
      </c>
      <c r="L465" s="725">
        <v>0</v>
      </c>
      <c r="M465" s="725">
        <v>0</v>
      </c>
      <c r="N465" s="725">
        <v>0</v>
      </c>
      <c r="O465" s="725">
        <v>0</v>
      </c>
      <c r="P465" s="725">
        <v>0</v>
      </c>
      <c r="Q465" s="725">
        <v>0</v>
      </c>
      <c r="R465" s="725">
        <v>0</v>
      </c>
      <c r="S465" s="725">
        <v>0</v>
      </c>
      <c r="T465" s="725">
        <v>0</v>
      </c>
      <c r="U465" s="725">
        <v>0</v>
      </c>
      <c r="V465" s="725">
        <v>0</v>
      </c>
    </row>
  </sheetData>
  <sheetProtection algorithmName="SHA-512" hashValue="ZwjsBZvCBhdY5SCo3gBehKAPoWHerBYo1CZaVK/EWNXUKXPvjVedUlFfbgESiOVRDHJQWZocap7LBHLR0SddZg==" saltValue="V4uWvP3n+TkFukicyofwUQ==" spinCount="100000" sheet="1" objects="1" scenarios="1"/>
  <pageMargins left="0.7" right="0.7" top="0.75" bottom="0.75" header="0.3" footer="0.3"/>
  <pageSetup orientation="portrait" r:id="rId1"/>
  <customProperties>
    <customPr name="CellIDs" r:id="rId2"/>
    <customPr name="ConnName" r:id="rId3"/>
    <customPr name="ConnPOV" r:id="rId4"/>
    <customPr name="HyperionXML" r:id="rId5"/>
    <customPr name="NameConnectionMap" r:id="rId6"/>
    <customPr name="POVPosition" r:id="rId7"/>
    <customPr name="SheetHasParityContent" r:id="rId8"/>
    <customPr name="SheetOptions" r:id="rId9"/>
    <customPr name="ShowPOV" r:id="rId10"/>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04951-CAF0-43D4-93F4-AB8BCF5D933F}">
  <sheetPr>
    <tabColor rgb="FFF8A6E8"/>
    <pageSetUpPr fitToPage="1"/>
  </sheetPr>
  <dimension ref="B1:DG13"/>
  <sheetViews>
    <sheetView workbookViewId="0">
      <pane xSplit="2" ySplit="1" topLeftCell="C2" activePane="bottomRight" state="frozen"/>
      <selection activeCell="C4" sqref="C4"/>
      <selection pane="topRight" activeCell="C4" sqref="C4"/>
      <selection pane="bottomLeft" activeCell="C4" sqref="C4"/>
      <selection pane="bottomRight" activeCell="K27" sqref="K27"/>
    </sheetView>
  </sheetViews>
  <sheetFormatPr defaultColWidth="9.109375" defaultRowHeight="13.2"/>
  <cols>
    <col min="1" max="1" width="1.33203125" style="347" customWidth="1"/>
    <col min="2" max="2" width="19.44140625" style="352" customWidth="1"/>
    <col min="3" max="3" width="15" style="352" customWidth="1"/>
    <col min="4" max="4" width="16.44140625" style="349" customWidth="1"/>
    <col min="5" max="5" width="14" style="353" customWidth="1"/>
    <col min="6" max="7" width="16.6640625" style="354" customWidth="1"/>
    <col min="8" max="8" width="19" style="347" customWidth="1"/>
    <col min="9" max="10" width="9.109375" style="347"/>
    <col min="11" max="11" width="16.109375" style="347" bestFit="1" customWidth="1"/>
    <col min="12" max="12" width="21.44140625" style="347" bestFit="1" customWidth="1"/>
    <col min="13" max="15" width="11.33203125" style="347" bestFit="1" customWidth="1"/>
    <col min="16" max="16" width="18.5546875" style="346" bestFit="1" customWidth="1"/>
    <col min="17" max="17" width="11.44140625" style="347" bestFit="1" customWidth="1"/>
    <col min="18" max="18" width="15.6640625" style="347" bestFit="1" customWidth="1"/>
    <col min="19" max="19" width="11.33203125" style="347" bestFit="1" customWidth="1"/>
    <col min="20" max="20" width="16.5546875" style="347" bestFit="1" customWidth="1"/>
    <col min="21" max="110" width="9.109375" style="347"/>
    <col min="111" max="111" width="9.109375" style="355"/>
    <col min="112" max="112" width="70.44140625" style="347" customWidth="1"/>
    <col min="113" max="16384" width="9.109375" style="347"/>
  </cols>
  <sheetData>
    <row r="1" spans="2:20">
      <c r="B1" s="342" t="s">
        <v>222</v>
      </c>
      <c r="C1" s="342" t="s">
        <v>223</v>
      </c>
      <c r="D1" s="561" t="s">
        <v>754</v>
      </c>
      <c r="E1" s="343" t="s">
        <v>97</v>
      </c>
      <c r="F1" s="344" t="s">
        <v>755</v>
      </c>
      <c r="G1" s="555" t="s">
        <v>756</v>
      </c>
      <c r="H1" s="345" t="s">
        <v>153</v>
      </c>
      <c r="I1" s="557" t="s">
        <v>154</v>
      </c>
      <c r="J1" s="557" t="s">
        <v>155</v>
      </c>
      <c r="K1" s="557" t="s">
        <v>728</v>
      </c>
      <c r="L1" s="557" t="s">
        <v>729</v>
      </c>
      <c r="M1" s="557" t="s">
        <v>116</v>
      </c>
      <c r="N1" s="557" t="s">
        <v>118</v>
      </c>
      <c r="O1" s="557" t="s">
        <v>160</v>
      </c>
      <c r="P1" s="558" t="s">
        <v>730</v>
      </c>
      <c r="Q1" s="557" t="s">
        <v>162</v>
      </c>
      <c r="R1" s="557" t="s">
        <v>164</v>
      </c>
      <c r="S1" s="557" t="s">
        <v>161</v>
      </c>
      <c r="T1" s="557" t="s">
        <v>731</v>
      </c>
    </row>
    <row r="2" spans="2:20" ht="14.4">
      <c r="B2" s="348" t="s">
        <v>241</v>
      </c>
      <c r="C2" s="348" t="s">
        <v>241</v>
      </c>
      <c r="D2" s="349" t="str">
        <f>[3]!HsSetValue(E2,"FCC","Scenario#"&amp;Q2&amp;";Years#"&amp;J2&amp;";Period#"&amp;I2&amp;";View#"&amp;R2&amp;";Entity#"&amp;H2&amp;";Data Source#"&amp;K2&amp;";Account#"&amp;F2&amp;";Intercompany#"&amp;L2&amp;";Movement#"&amp;P2&amp;";Consolidation#"&amp;T2&amp;";Custom1#"&amp;M2&amp;";Custom2#"&amp;N2&amp;";Custom3#"&amp;O2&amp;";Custom4#"&amp;S2&amp;"")</f>
        <v>#No Connection</v>
      </c>
      <c r="E2" s="350">
        <f>'"A" Deposit Analysis - Short'!I90+'"A" Deposit Analysis - Long'!I1537</f>
        <v>0</v>
      </c>
      <c r="F2" s="348" t="s">
        <v>241</v>
      </c>
      <c r="G2" s="556" t="s">
        <v>241</v>
      </c>
      <c r="H2" s="347" t="str">
        <f>'SDP Deposit Detail'!D3&amp;"_EWAdj"</f>
        <v>_EWAdj</v>
      </c>
      <c r="I2" s="559" t="s">
        <v>732</v>
      </c>
      <c r="J2" s="479" t="s">
        <v>1524</v>
      </c>
      <c r="K2" s="479" t="s">
        <v>733</v>
      </c>
      <c r="L2" s="479" t="s">
        <v>734</v>
      </c>
      <c r="M2" s="479" t="s">
        <v>735</v>
      </c>
      <c r="N2" s="479" t="s">
        <v>736</v>
      </c>
      <c r="O2" s="479" t="s">
        <v>737</v>
      </c>
      <c r="P2" s="479" t="s">
        <v>1518</v>
      </c>
      <c r="Q2" s="479" t="s">
        <v>163</v>
      </c>
      <c r="R2" s="479" t="s">
        <v>738</v>
      </c>
      <c r="S2" s="479" t="s">
        <v>739</v>
      </c>
      <c r="T2" s="479" t="s">
        <v>740</v>
      </c>
    </row>
    <row r="3" spans="2:20" ht="14.4">
      <c r="B3" s="348" t="s">
        <v>242</v>
      </c>
      <c r="C3" s="348" t="s">
        <v>242</v>
      </c>
      <c r="D3" s="349" t="str">
        <f>[3]!HsSetValue(E3,"FCC","Scenario#"&amp;Q3&amp;";Years#"&amp;J3&amp;";Period#"&amp;I3&amp;";View#"&amp;R3&amp;";Entity#"&amp;H3&amp;";Data Source#"&amp;K3&amp;";Account#"&amp;F3&amp;";Intercompany#"&amp;L3&amp;";Movement#"&amp;P3&amp;";Consolidation#"&amp;T3&amp;";Custom1#"&amp;M3&amp;";Custom2#"&amp;N3&amp;";Custom3#"&amp;O3&amp;";Custom4#"&amp;S3&amp;"")</f>
        <v>#No Connection</v>
      </c>
      <c r="E3" s="350">
        <f>'"A" Deposit Analysis - Short'!J90+'"A" Deposit Analysis - Long'!J1537+'"A" Deposit Analysis - Short'!K90+'"A" Deposit Analysis - Long'!K1537</f>
        <v>0</v>
      </c>
      <c r="F3" s="348" t="s">
        <v>242</v>
      </c>
      <c r="G3" s="556" t="s">
        <v>242</v>
      </c>
      <c r="H3" s="347" t="str">
        <f>H2</f>
        <v>_EWAdj</v>
      </c>
      <c r="I3" s="347" t="str">
        <f t="shared" ref="I3:J7" si="0">+I2</f>
        <v>Jun</v>
      </c>
      <c r="J3" s="351" t="str">
        <f t="shared" si="0"/>
        <v>FY23</v>
      </c>
      <c r="K3" s="347" t="s">
        <v>733</v>
      </c>
      <c r="L3" s="347" t="s">
        <v>734</v>
      </c>
      <c r="M3" s="347" t="s">
        <v>735</v>
      </c>
      <c r="N3" s="347" t="s">
        <v>736</v>
      </c>
      <c r="O3" s="347" t="s">
        <v>737</v>
      </c>
      <c r="P3" s="347" t="s">
        <v>1518</v>
      </c>
      <c r="Q3" s="347" t="s">
        <v>163</v>
      </c>
      <c r="R3" s="347" t="s">
        <v>738</v>
      </c>
      <c r="S3" s="347" t="s">
        <v>739</v>
      </c>
      <c r="T3" s="347" t="s">
        <v>740</v>
      </c>
    </row>
    <row r="4" spans="2:20" ht="14.4">
      <c r="B4" s="348" t="s">
        <v>610</v>
      </c>
      <c r="C4" s="348" t="s">
        <v>610</v>
      </c>
      <c r="D4" s="349" t="str">
        <f>[3]!HsSetValue(E4,"FCC","Scenario#"&amp;Q4&amp;";Years#"&amp;J4&amp;";Period#"&amp;I4&amp;";View#"&amp;R4&amp;";Entity#"&amp;H4&amp;";Data Source#"&amp;K4&amp;";Account#"&amp;F4&amp;";Intercompany#"&amp;L4&amp;";Movement#"&amp;P4&amp;";Consolidation#"&amp;T4&amp;";Custom1#"&amp;M4&amp;";Custom2#"&amp;N4&amp;";Custom3#"&amp;O4&amp;";Custom4#"&amp;S4&amp;"")</f>
        <v>#No Connection</v>
      </c>
      <c r="E4" s="350">
        <f>'"A" Deposit Analysis - Short'!L90+'"A" Deposit Analysis - Long'!L1537</f>
        <v>0</v>
      </c>
      <c r="F4" s="348" t="s">
        <v>610</v>
      </c>
      <c r="G4" s="556" t="s">
        <v>610</v>
      </c>
      <c r="H4" s="347" t="str">
        <f t="shared" ref="H4:H7" si="1">H3</f>
        <v>_EWAdj</v>
      </c>
      <c r="I4" s="347" t="str">
        <f t="shared" si="0"/>
        <v>Jun</v>
      </c>
      <c r="J4" s="351" t="str">
        <f t="shared" si="0"/>
        <v>FY23</v>
      </c>
      <c r="K4" s="347" t="s">
        <v>733</v>
      </c>
      <c r="L4" s="347" t="s">
        <v>734</v>
      </c>
      <c r="M4" s="347" t="s">
        <v>735</v>
      </c>
      <c r="N4" s="347" t="s">
        <v>736</v>
      </c>
      <c r="O4" s="347" t="s">
        <v>737</v>
      </c>
      <c r="P4" s="347" t="s">
        <v>1518</v>
      </c>
      <c r="Q4" s="347" t="s">
        <v>163</v>
      </c>
      <c r="R4" s="347" t="s">
        <v>738</v>
      </c>
      <c r="S4" s="347" t="s">
        <v>739</v>
      </c>
      <c r="T4" s="347" t="s">
        <v>740</v>
      </c>
    </row>
    <row r="5" spans="2:20" ht="14.4">
      <c r="B5" s="348" t="s">
        <v>611</v>
      </c>
      <c r="C5" s="348" t="s">
        <v>611</v>
      </c>
      <c r="D5" s="349" t="str">
        <f>[3]!HsSetValue(E5,"FCC","Scenario#"&amp;Q5&amp;";Years#"&amp;J5&amp;";Period#"&amp;I5&amp;";View#"&amp;R5&amp;";Entity#"&amp;H5&amp;";Data Source#"&amp;K5&amp;";Account#"&amp;F5&amp;";Intercompany#"&amp;L5&amp;";Movement#"&amp;P5&amp;";Consolidation#"&amp;T5&amp;";Custom1#"&amp;M5&amp;";Custom2#"&amp;N5&amp;";Custom3#"&amp;O5&amp;";Custom4#"&amp;S5&amp;"")</f>
        <v>#No Connection</v>
      </c>
      <c r="E5" s="350">
        <f>'"A" Deposit Analysis - Short'!M90+'"A" Deposit Analysis - Long'!M1537</f>
        <v>0</v>
      </c>
      <c r="F5" s="348" t="s">
        <v>611</v>
      </c>
      <c r="G5" s="556" t="s">
        <v>611</v>
      </c>
      <c r="H5" s="347" t="str">
        <f t="shared" si="1"/>
        <v>_EWAdj</v>
      </c>
      <c r="I5" s="347" t="str">
        <f t="shared" si="0"/>
        <v>Jun</v>
      </c>
      <c r="J5" s="351" t="str">
        <f t="shared" si="0"/>
        <v>FY23</v>
      </c>
      <c r="K5" s="347" t="s">
        <v>733</v>
      </c>
      <c r="L5" s="347" t="s">
        <v>734</v>
      </c>
      <c r="M5" s="347" t="s">
        <v>735</v>
      </c>
      <c r="N5" s="347" t="s">
        <v>736</v>
      </c>
      <c r="O5" s="347" t="s">
        <v>737</v>
      </c>
      <c r="P5" s="347" t="s">
        <v>1518</v>
      </c>
      <c r="Q5" s="347" t="s">
        <v>163</v>
      </c>
      <c r="R5" s="347" t="s">
        <v>738</v>
      </c>
      <c r="S5" s="347" t="s">
        <v>739</v>
      </c>
      <c r="T5" s="347" t="s">
        <v>740</v>
      </c>
    </row>
    <row r="6" spans="2:20" ht="14.4">
      <c r="B6" s="348" t="s">
        <v>612</v>
      </c>
      <c r="C6" s="348" t="s">
        <v>612</v>
      </c>
      <c r="D6" s="349" t="str">
        <f>[3]!HsSetValue(E6,"FCC","Scenario#"&amp;Q6&amp;";Years#"&amp;J6&amp;";Period#"&amp;I6&amp;";View#"&amp;R6&amp;";Entity#"&amp;H6&amp;";Data Source#"&amp;K6&amp;";Account#"&amp;F6&amp;";Intercompany#"&amp;L6&amp;";Movement#"&amp;P6&amp;";Consolidation#"&amp;T6&amp;";Custom1#"&amp;M6&amp;";Custom2#"&amp;N6&amp;";Custom3#"&amp;O6&amp;";Custom4#"&amp;S6&amp;"")</f>
        <v>#No Connection</v>
      </c>
      <c r="E6" s="350">
        <f>'"A" Deposit Analysis - Short'!N90+'"A" Deposit Analysis - Long'!N1537</f>
        <v>0</v>
      </c>
      <c r="F6" s="348" t="s">
        <v>612</v>
      </c>
      <c r="G6" s="556" t="s">
        <v>612</v>
      </c>
      <c r="H6" s="347" t="str">
        <f t="shared" si="1"/>
        <v>_EWAdj</v>
      </c>
      <c r="I6" s="347" t="str">
        <f t="shared" si="0"/>
        <v>Jun</v>
      </c>
      <c r="J6" s="351" t="str">
        <f t="shared" si="0"/>
        <v>FY23</v>
      </c>
      <c r="K6" s="347" t="s">
        <v>733</v>
      </c>
      <c r="L6" s="347" t="s">
        <v>734</v>
      </c>
      <c r="M6" s="347" t="s">
        <v>735</v>
      </c>
      <c r="N6" s="347" t="s">
        <v>736</v>
      </c>
      <c r="O6" s="347" t="s">
        <v>737</v>
      </c>
      <c r="P6" s="347" t="s">
        <v>1518</v>
      </c>
      <c r="Q6" s="347" t="s">
        <v>163</v>
      </c>
      <c r="R6" s="347" t="s">
        <v>738</v>
      </c>
      <c r="S6" s="347" t="s">
        <v>739</v>
      </c>
      <c r="T6" s="347" t="s">
        <v>740</v>
      </c>
    </row>
    <row r="7" spans="2:20" ht="13.5" customHeight="1">
      <c r="B7" s="382" t="s">
        <v>549</v>
      </c>
      <c r="C7" s="382" t="s">
        <v>535</v>
      </c>
      <c r="D7" s="383" t="str">
        <f>[3]!HsSetValue(E7,"FCC","Scenario#"&amp;Q7&amp;";Years#"&amp;J7&amp;";Period#"&amp;I7&amp;";View#"&amp;R7&amp;";Entity#"&amp;H7&amp;";Data Source#"&amp;K7&amp;";Account#"&amp;F7&amp;";Intercompany#"&amp;L7&amp;";Movement#"&amp;P7&amp;";Consolidation#"&amp;T7&amp;";Custom1#"&amp;M7&amp;";Custom2#"&amp;N7&amp;";Custom3#"&amp;O7&amp;";Custom4#"&amp;S7&amp;"")</f>
        <v>#No Connection</v>
      </c>
      <c r="E7" s="350">
        <f>'SDP Deposit Detail'!G51</f>
        <v>0</v>
      </c>
      <c r="F7" s="382" t="s">
        <v>535</v>
      </c>
      <c r="G7" s="384" t="s">
        <v>535</v>
      </c>
      <c r="H7" s="384" t="str">
        <f t="shared" si="1"/>
        <v>_EWAdj</v>
      </c>
      <c r="I7" s="384" t="str">
        <f t="shared" si="0"/>
        <v>Jun</v>
      </c>
      <c r="J7" s="385" t="str">
        <f t="shared" si="0"/>
        <v>FY23</v>
      </c>
      <c r="K7" s="384" t="s">
        <v>733</v>
      </c>
      <c r="L7" s="384" t="s">
        <v>734</v>
      </c>
      <c r="M7" s="384" t="s">
        <v>735</v>
      </c>
      <c r="N7" s="384" t="s">
        <v>736</v>
      </c>
      <c r="O7" s="384" t="s">
        <v>737</v>
      </c>
      <c r="P7" s="384" t="s">
        <v>1518</v>
      </c>
      <c r="Q7" s="384" t="s">
        <v>163</v>
      </c>
      <c r="R7" s="384" t="s">
        <v>738</v>
      </c>
      <c r="S7" s="384" t="s">
        <v>739</v>
      </c>
      <c r="T7" s="384" t="s">
        <v>740</v>
      </c>
    </row>
    <row r="9" spans="2:20" ht="13.8" thickBot="1"/>
    <row r="10" spans="2:20">
      <c r="H10" s="851" t="s">
        <v>1533</v>
      </c>
    </row>
    <row r="11" spans="2:20">
      <c r="H11" s="852"/>
    </row>
    <row r="12" spans="2:20">
      <c r="H12" s="852"/>
    </row>
    <row r="13" spans="2:20" ht="13.8" thickBot="1">
      <c r="H13" s="853"/>
    </row>
  </sheetData>
  <sheetProtection algorithmName="SHA-512" hashValue="dHcJLEEpZILYoJjAgTxjeznucIPYId/fgXrOcCijiakWBiOlvRSsaJfAdE0S88TxvbrcdRKqD0FW0BIGy1eFfg==" saltValue="WcolGS0ldoF6fBhfO53baQ==" spinCount="100000" sheet="1" formatCells="0" formatColumns="0" formatRows="0"/>
  <autoFilter ref="B1:S7" xr:uid="{80A04951-CAF0-43D4-93F4-AB8BCF5D933F}"/>
  <mergeCells count="1">
    <mergeCell ref="H10:H13"/>
  </mergeCells>
  <conditionalFormatting sqref="B2:C2">
    <cfRule type="notContainsBlanks" dxfId="5" priority="1">
      <formula>LEN(TRIM(B2))&gt;0</formula>
    </cfRule>
    <cfRule type="notContainsBlanks" dxfId="4" priority="2">
      <formula>LEN(TRIM(B2))&gt;0</formula>
    </cfRule>
    <cfRule type="notContainsBlanks" dxfId="3" priority="3">
      <formula>LEN(TRIM(B2))&gt;0</formula>
    </cfRule>
  </conditionalFormatting>
  <conditionalFormatting sqref="F2">
    <cfRule type="notContainsBlanks" dxfId="2" priority="7">
      <formula>LEN(TRIM(F2))&gt;0</formula>
    </cfRule>
    <cfRule type="notContainsBlanks" dxfId="1" priority="8">
      <formula>LEN(TRIM(F2))&gt;0</formula>
    </cfRule>
    <cfRule type="notContainsBlanks" dxfId="0" priority="9">
      <formula>LEN(TRIM(F2))&gt;0</formula>
    </cfRule>
  </conditionalFormatting>
  <dataValidations count="1">
    <dataValidation type="list" allowBlank="1" showInputMessage="1" showErrorMessage="1" sqref="DE80" xr:uid="{05FEAC23-D624-496E-8E20-9B663AE41FEB}">
      <formula1>#REF!</formula1>
    </dataValidation>
  </dataValidations>
  <printOptions gridLines="1"/>
  <pageMargins left="0.25" right="0.25" top="0.76" bottom="0.75" header="0.3" footer="0.3"/>
  <pageSetup scale="48" orientation="landscape" r:id="rId1"/>
  <headerFooter>
    <oddFooter>&amp;L&amp;"Times New Roman,Italic"&amp;9&amp;Z&amp;F&amp;A&amp;R&amp;"Times New Roman,Italic"&amp;9&amp;D&amp;T</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29D68-67A4-4C54-A957-790CDCB3DD21}">
  <sheetPr>
    <tabColor rgb="FFF8A6E8"/>
    <pageSetUpPr fitToPage="1"/>
  </sheetPr>
  <dimension ref="B1:DG3"/>
  <sheetViews>
    <sheetView workbookViewId="0">
      <pane xSplit="2" ySplit="1" topLeftCell="C2" activePane="bottomRight" state="frozen"/>
      <selection pane="topRight" activeCell="B1" sqref="B1"/>
      <selection pane="bottomLeft" activeCell="A2" sqref="A2"/>
      <selection pane="bottomRight" activeCell="A4" sqref="A4:XFD5"/>
    </sheetView>
  </sheetViews>
  <sheetFormatPr defaultColWidth="9.109375" defaultRowHeight="13.2"/>
  <cols>
    <col min="1" max="1" width="4.33203125" style="103" customWidth="1"/>
    <col min="2" max="2" width="19.44140625" style="105" customWidth="1"/>
    <col min="3" max="3" width="15" style="105" bestFit="1" customWidth="1"/>
    <col min="4" max="4" width="16.44140625" style="106" customWidth="1"/>
    <col min="5" max="5" width="14" style="108" customWidth="1"/>
    <col min="6" max="6" width="21.33203125" style="107" customWidth="1"/>
    <col min="7" max="7" width="28.88671875" style="107" bestFit="1" customWidth="1"/>
    <col min="8" max="8" width="14.6640625" style="103" customWidth="1"/>
    <col min="9" max="10" width="9.109375" style="103"/>
    <col min="11" max="11" width="16.109375" style="103" bestFit="1" customWidth="1"/>
    <col min="12" max="12" width="21.44140625" style="103" bestFit="1" customWidth="1"/>
    <col min="13" max="13" width="9.109375" style="103"/>
    <col min="14" max="15" width="11.33203125" style="103" bestFit="1" customWidth="1"/>
    <col min="16" max="16" width="18.5546875" style="102" bestFit="1" customWidth="1"/>
    <col min="17" max="17" width="11.44140625" style="103" bestFit="1" customWidth="1"/>
    <col min="18" max="18" width="15.6640625" style="103" bestFit="1" customWidth="1"/>
    <col min="19" max="19" width="11.33203125" style="103" bestFit="1" customWidth="1"/>
    <col min="20" max="20" width="16.5546875" style="103" bestFit="1" customWidth="1"/>
    <col min="21" max="110" width="9.109375" style="103"/>
    <col min="111" max="111" width="9.109375" style="104"/>
    <col min="112" max="112" width="70.44140625" style="103" bestFit="1" customWidth="1"/>
    <col min="113" max="16384" width="9.109375" style="103"/>
  </cols>
  <sheetData>
    <row r="1" spans="2:20">
      <c r="B1" s="98" t="s">
        <v>222</v>
      </c>
      <c r="C1" s="98" t="s">
        <v>223</v>
      </c>
      <c r="D1" s="562" t="s">
        <v>757</v>
      </c>
      <c r="E1" s="99" t="s">
        <v>97</v>
      </c>
      <c r="F1" s="100" t="s">
        <v>755</v>
      </c>
      <c r="G1" s="555" t="s">
        <v>756</v>
      </c>
      <c r="H1" s="101" t="s">
        <v>153</v>
      </c>
      <c r="I1" s="557" t="s">
        <v>154</v>
      </c>
      <c r="J1" s="557" t="s">
        <v>155</v>
      </c>
      <c r="K1" s="557" t="s">
        <v>728</v>
      </c>
      <c r="L1" s="557" t="s">
        <v>729</v>
      </c>
      <c r="M1" s="557" t="s">
        <v>116</v>
      </c>
      <c r="N1" s="557" t="s">
        <v>118</v>
      </c>
      <c r="O1" s="557" t="s">
        <v>160</v>
      </c>
      <c r="P1" s="558" t="s">
        <v>730</v>
      </c>
      <c r="Q1" s="557" t="s">
        <v>162</v>
      </c>
      <c r="R1" s="557" t="s">
        <v>164</v>
      </c>
      <c r="S1" s="557" t="s">
        <v>161</v>
      </c>
      <c r="T1" s="557" t="s">
        <v>731</v>
      </c>
    </row>
    <row r="2" spans="2:20">
      <c r="B2" s="105" t="s">
        <v>225</v>
      </c>
      <c r="C2" s="105" t="s">
        <v>224</v>
      </c>
      <c r="D2" s="106" t="str">
        <f>[3]!HsSetValue(E2,"FCC","Scenario#"&amp;Q2&amp;";Years#"&amp;J2&amp;";Period#"&amp;I2&amp;";View#"&amp;R2&amp;";Entity#"&amp;H2&amp;";Data Source#"&amp;K2&amp;";Account#"&amp;F2&amp;";Intercompany#"&amp;L2&amp;";Movement#"&amp;P2&amp;";Consolidation#"&amp;T2&amp;";Custom1#"&amp;M2&amp;";Custom2#"&amp;N2&amp;";Custom3#"&amp;O2&amp;";Custom4#"&amp;S2&amp;"")</f>
        <v>#Invalid Syntax</v>
      </c>
      <c r="E2" s="199"/>
      <c r="F2" s="107" t="s">
        <v>237</v>
      </c>
      <c r="G2" s="341" t="s">
        <v>741</v>
      </c>
      <c r="H2" s="347" t="e">
        <f>VLOOKUP('"B" Cash Recon'!$F$3,'Entity List for forms 6.30.23'!$A:$C,3,FALSE)</f>
        <v>#N/A</v>
      </c>
      <c r="I2" s="559" t="s">
        <v>732</v>
      </c>
      <c r="J2" s="479" t="s">
        <v>1524</v>
      </c>
      <c r="K2" s="479" t="s">
        <v>733</v>
      </c>
      <c r="L2" s="479" t="s">
        <v>734</v>
      </c>
      <c r="M2" s="479" t="s">
        <v>735</v>
      </c>
      <c r="N2" s="479" t="s">
        <v>736</v>
      </c>
      <c r="O2" s="479" t="s">
        <v>737</v>
      </c>
      <c r="P2" s="479" t="s">
        <v>1518</v>
      </c>
      <c r="Q2" s="479" t="s">
        <v>163</v>
      </c>
      <c r="R2" s="479" t="s">
        <v>738</v>
      </c>
      <c r="S2" s="479" t="s">
        <v>739</v>
      </c>
      <c r="T2" s="479" t="s">
        <v>740</v>
      </c>
    </row>
    <row r="3" spans="2:20">
      <c r="B3" s="105" t="s">
        <v>225</v>
      </c>
      <c r="C3" s="105" t="s">
        <v>224</v>
      </c>
      <c r="D3" s="106" t="str">
        <f>[3]!HsSetValue(E3,"FCC","Scenario#"&amp;Q3&amp;";Years#"&amp;J3&amp;";Period#"&amp;I3&amp;";View#"&amp;R3&amp;";Entity#"&amp;H3&amp;";Data Source#"&amp;K3&amp;";Account#"&amp;F3&amp;";Intercompany#"&amp;L3&amp;";Movement#"&amp;P3&amp;";Consolidation#"&amp;T3&amp;";Custom1#"&amp;M3&amp;";Custom2#"&amp;N3&amp;";Custom3#"&amp;O3&amp;";Custom4#"&amp;S3&amp;"")</f>
        <v>#Invalid Syntax</v>
      </c>
      <c r="E3" s="139">
        <f>+E2</f>
        <v>0</v>
      </c>
      <c r="F3" s="107" t="s">
        <v>238</v>
      </c>
      <c r="G3" s="341" t="s">
        <v>741</v>
      </c>
      <c r="H3" s="103" t="e">
        <f t="shared" ref="H3:T3" si="0">+H2</f>
        <v>#N/A</v>
      </c>
      <c r="I3" s="103" t="str">
        <f t="shared" si="0"/>
        <v>Jun</v>
      </c>
      <c r="J3" s="143" t="str">
        <f t="shared" si="0"/>
        <v>FY23</v>
      </c>
      <c r="K3" s="103" t="str">
        <f t="shared" si="0"/>
        <v>FCCS_Other Data</v>
      </c>
      <c r="L3" s="103" t="str">
        <f t="shared" si="0"/>
        <v>FCCS_No Intercompany</v>
      </c>
      <c r="M3" s="103" t="str">
        <f t="shared" si="0"/>
        <v>No Custom1</v>
      </c>
      <c r="N3" s="103" t="str">
        <f t="shared" si="0"/>
        <v>No Custom2</v>
      </c>
      <c r="O3" s="103" t="str">
        <f t="shared" si="0"/>
        <v>No Custom3</v>
      </c>
      <c r="P3" s="103" t="s">
        <v>1518</v>
      </c>
      <c r="Q3" s="103" t="str">
        <f t="shared" si="0"/>
        <v>Actual</v>
      </c>
      <c r="R3" s="103" t="str">
        <f t="shared" si="0"/>
        <v>FCCS_YTD_Input</v>
      </c>
      <c r="S3" s="103" t="str">
        <f t="shared" si="0"/>
        <v>No Custom4</v>
      </c>
      <c r="T3" s="103" t="str">
        <f t="shared" si="0"/>
        <v>FCCS_Entity Input</v>
      </c>
    </row>
  </sheetData>
  <sheetProtection algorithmName="SHA-512" hashValue="Z9Xa2TQmYQ6cY02lttXTePZL0mNFeOd04+peisrWFd4Po9hQJU4F3M7rr9Ss5B1P6xcvJOiIcSqJumoc41JjWA==" saltValue="X/22xM7/ofamiLGdvL6ZSQ==" spinCount="100000" sheet="1" formatCells="0" formatColumns="0" formatRows="0"/>
  <autoFilter ref="B1:S3" xr:uid="{869EC746-5FE7-4442-96AA-C9EA769BF3AB}"/>
  <dataValidations disablePrompts="1" count="1">
    <dataValidation type="list" allowBlank="1" showInputMessage="1" showErrorMessage="1" sqref="DE77" xr:uid="{8EEEA307-3CA4-4E20-B479-152EADB11F71}">
      <formula1>#REF!</formula1>
    </dataValidation>
  </dataValidations>
  <printOptions gridLines="1"/>
  <pageMargins left="0.25" right="0.25" top="0.76" bottom="0.75" header="0.3" footer="0.3"/>
  <pageSetup scale="46" orientation="landscape" r:id="rId1"/>
  <headerFooter>
    <oddFooter>&amp;L&amp;"Times New Roman,Italic"&amp;9&amp;Z&amp;F&amp;A&amp;R&amp;"Times New Roman,Italic"&amp;9&amp;D&amp;T</oddFooter>
  </headerFooter>
  <customProperties>
    <customPr name="SheetOptions" r:id="rId2"/>
  </customProperties>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3:T153"/>
  <sheetViews>
    <sheetView zoomScale="90" zoomScaleNormal="90" workbookViewId="0">
      <selection activeCell="I16" sqref="I16"/>
    </sheetView>
  </sheetViews>
  <sheetFormatPr defaultColWidth="9.109375" defaultRowHeight="13.2"/>
  <cols>
    <col min="1" max="1" width="3.5546875" style="275" customWidth="1"/>
    <col min="2" max="2" width="30.44140625" style="275" customWidth="1"/>
    <col min="3" max="3" width="2.6640625" style="275" customWidth="1"/>
    <col min="4" max="4" width="19.33203125" style="275" customWidth="1"/>
    <col min="5" max="5" width="2.6640625" style="275" customWidth="1"/>
    <col min="6" max="6" width="14.6640625" style="275" customWidth="1"/>
    <col min="7" max="8" width="2.6640625" style="275" customWidth="1"/>
    <col min="9" max="9" width="19" style="275" customWidth="1"/>
    <col min="10" max="10" width="2.6640625" style="275" customWidth="1"/>
    <col min="11" max="11" width="18" style="275" customWidth="1"/>
    <col min="12" max="12" width="2" style="275" customWidth="1"/>
    <col min="13" max="13" width="18.109375" style="275" customWidth="1"/>
    <col min="14" max="14" width="1.88671875" style="275" customWidth="1"/>
    <col min="15" max="15" width="24" style="275" customWidth="1"/>
    <col min="16" max="16" width="5.6640625" style="275" customWidth="1"/>
    <col min="17" max="16384" width="9.109375" style="275"/>
  </cols>
  <sheetData>
    <row r="3" spans="1:17" ht="15.75" customHeight="1">
      <c r="A3" s="860" t="s">
        <v>607</v>
      </c>
      <c r="B3" s="860"/>
      <c r="C3" s="860"/>
      <c r="D3" s="860"/>
      <c r="E3" s="860"/>
      <c r="F3" s="860"/>
      <c r="G3" s="860"/>
      <c r="H3" s="860"/>
      <c r="I3" s="860"/>
      <c r="J3" s="860"/>
      <c r="K3" s="860"/>
      <c r="L3" s="860"/>
      <c r="M3" s="860"/>
      <c r="N3" s="860"/>
      <c r="O3" s="860"/>
      <c r="P3" s="860"/>
      <c r="Q3" s="860"/>
    </row>
    <row r="4" spans="1:17" ht="15.75" customHeight="1">
      <c r="A4" s="860"/>
      <c r="B4" s="860"/>
      <c r="C4" s="860"/>
      <c r="D4" s="860"/>
      <c r="E4" s="860"/>
      <c r="F4" s="860"/>
      <c r="G4" s="860"/>
      <c r="H4" s="860"/>
      <c r="I4" s="860"/>
      <c r="J4" s="860"/>
      <c r="K4" s="860"/>
      <c r="L4" s="860"/>
      <c r="M4" s="860"/>
      <c r="N4" s="860"/>
      <c r="O4" s="860"/>
      <c r="P4" s="860"/>
      <c r="Q4" s="860"/>
    </row>
    <row r="6" spans="1:17" ht="13.8" thickBot="1"/>
    <row r="7" spans="1:17" s="274" customFormat="1"/>
    <row r="8" spans="1:17" ht="17.399999999999999">
      <c r="A8" s="857" t="s">
        <v>86</v>
      </c>
      <c r="B8" s="857"/>
      <c r="C8" s="857"/>
      <c r="D8" s="857"/>
      <c r="E8" s="857"/>
      <c r="F8" s="857"/>
      <c r="G8" s="857"/>
      <c r="H8" s="857"/>
      <c r="I8" s="857"/>
      <c r="J8" s="857"/>
      <c r="K8" s="857"/>
      <c r="L8" s="857"/>
      <c r="M8" s="857"/>
      <c r="N8" s="857"/>
      <c r="O8" s="857"/>
    </row>
    <row r="9" spans="1:17" ht="13.8" thickBot="1">
      <c r="A9" s="276"/>
      <c r="B9" s="276"/>
      <c r="C9" s="276"/>
      <c r="D9" s="276"/>
      <c r="E9" s="276"/>
      <c r="F9" s="276"/>
      <c r="G9" s="276"/>
      <c r="H9" s="276"/>
      <c r="I9" s="276"/>
      <c r="J9" s="276"/>
      <c r="K9" s="276"/>
      <c r="L9" s="276"/>
      <c r="M9" s="276"/>
      <c r="N9" s="276"/>
      <c r="O9" s="276"/>
      <c r="P9" s="276"/>
      <c r="Q9" s="276"/>
    </row>
    <row r="11" spans="1:17" ht="17.399999999999999">
      <c r="A11" s="277" t="s">
        <v>214</v>
      </c>
      <c r="B11" s="278"/>
    </row>
    <row r="13" spans="1:17" ht="39.75" customHeight="1">
      <c r="A13" s="861" t="s">
        <v>245</v>
      </c>
      <c r="B13" s="861"/>
      <c r="C13" s="861"/>
      <c r="D13" s="861"/>
      <c r="E13" s="861"/>
      <c r="F13" s="861"/>
      <c r="G13" s="861"/>
      <c r="H13" s="861"/>
      <c r="I13" s="861"/>
      <c r="J13" s="861"/>
      <c r="K13" s="861"/>
      <c r="L13" s="861"/>
      <c r="M13" s="861"/>
      <c r="N13" s="861"/>
      <c r="O13" s="861"/>
      <c r="P13" s="861"/>
      <c r="Q13" s="861"/>
    </row>
    <row r="14" spans="1:17" ht="18">
      <c r="A14" s="279"/>
      <c r="B14" s="279"/>
      <c r="C14" s="279"/>
      <c r="D14" s="279"/>
      <c r="E14" s="279"/>
      <c r="F14" s="279"/>
      <c r="G14" s="279"/>
      <c r="H14" s="279"/>
      <c r="I14" s="279"/>
      <c r="J14" s="279"/>
      <c r="K14" s="279"/>
      <c r="L14" s="279"/>
      <c r="M14" s="279"/>
      <c r="N14" s="279"/>
      <c r="O14" s="279"/>
      <c r="P14" s="280"/>
      <c r="Q14" s="280"/>
    </row>
    <row r="15" spans="1:17" ht="18">
      <c r="A15" s="281" t="s">
        <v>208</v>
      </c>
      <c r="B15" s="279"/>
      <c r="C15" s="279"/>
      <c r="D15" s="279"/>
      <c r="E15" s="279"/>
      <c r="F15" s="279"/>
      <c r="G15" s="279"/>
      <c r="H15" s="279"/>
      <c r="I15" s="279"/>
      <c r="J15" s="279"/>
      <c r="K15" s="279"/>
      <c r="L15" s="279"/>
      <c r="M15" s="279"/>
      <c r="N15" s="279"/>
      <c r="O15" s="279"/>
      <c r="P15" s="280"/>
      <c r="Q15" s="280"/>
    </row>
    <row r="16" spans="1:17" ht="18">
      <c r="A16" s="279"/>
      <c r="B16" s="279" t="s">
        <v>495</v>
      </c>
      <c r="C16" s="279"/>
      <c r="D16" s="279"/>
      <c r="E16" s="279"/>
      <c r="F16" s="279"/>
      <c r="G16" s="279"/>
      <c r="H16" s="279"/>
      <c r="I16" s="279"/>
      <c r="J16" s="279"/>
      <c r="K16" s="279"/>
      <c r="L16" s="279"/>
      <c r="M16" s="279"/>
      <c r="N16" s="279"/>
      <c r="O16" s="279"/>
      <c r="P16" s="280"/>
      <c r="Q16" s="280"/>
    </row>
    <row r="17" spans="1:17" ht="18">
      <c r="A17" s="279"/>
      <c r="B17" s="279"/>
      <c r="C17" s="279"/>
      <c r="D17" s="279"/>
      <c r="E17" s="279"/>
      <c r="F17" s="279"/>
      <c r="G17" s="279"/>
      <c r="H17" s="279"/>
      <c r="I17" s="279"/>
      <c r="J17" s="279"/>
      <c r="K17" s="279"/>
      <c r="L17" s="279"/>
      <c r="M17" s="279"/>
      <c r="N17" s="279"/>
      <c r="O17" s="279"/>
      <c r="P17" s="280"/>
      <c r="Q17" s="280"/>
    </row>
    <row r="18" spans="1:17" ht="18">
      <c r="A18" s="281" t="s">
        <v>209</v>
      </c>
      <c r="B18" s="279"/>
      <c r="C18" s="279"/>
      <c r="D18" s="279"/>
      <c r="E18" s="279"/>
      <c r="F18" s="279"/>
      <c r="G18" s="279"/>
      <c r="H18" s="279"/>
      <c r="I18" s="279"/>
      <c r="J18" s="279"/>
      <c r="K18" s="279"/>
      <c r="L18" s="279"/>
      <c r="M18" s="279"/>
      <c r="N18" s="279"/>
      <c r="O18" s="279"/>
      <c r="P18" s="280"/>
      <c r="Q18" s="280"/>
    </row>
    <row r="19" spans="1:17" ht="77.25" customHeight="1">
      <c r="A19" s="279"/>
      <c r="B19" s="861" t="s">
        <v>496</v>
      </c>
      <c r="C19" s="861"/>
      <c r="D19" s="861"/>
      <c r="E19" s="861"/>
      <c r="F19" s="861"/>
      <c r="G19" s="861"/>
      <c r="H19" s="861"/>
      <c r="I19" s="861"/>
      <c r="J19" s="861"/>
      <c r="K19" s="861"/>
      <c r="L19" s="861"/>
      <c r="M19" s="861"/>
      <c r="N19" s="861"/>
      <c r="O19" s="861"/>
      <c r="P19" s="861"/>
      <c r="Q19" s="861"/>
    </row>
    <row r="20" spans="1:17" ht="18">
      <c r="A20" s="279"/>
      <c r="B20" s="279"/>
      <c r="C20" s="279"/>
      <c r="D20" s="279"/>
      <c r="E20" s="279"/>
      <c r="F20" s="279"/>
      <c r="G20" s="279"/>
      <c r="H20" s="279"/>
      <c r="I20" s="279"/>
      <c r="J20" s="279"/>
      <c r="K20" s="279"/>
      <c r="L20" s="279"/>
      <c r="M20" s="279"/>
      <c r="N20" s="279"/>
      <c r="O20" s="279"/>
      <c r="P20" s="280"/>
      <c r="Q20" s="280"/>
    </row>
    <row r="21" spans="1:17" ht="18">
      <c r="A21" s="281" t="s">
        <v>210</v>
      </c>
      <c r="B21" s="279"/>
      <c r="C21" s="279"/>
      <c r="D21" s="279"/>
      <c r="E21" s="279"/>
      <c r="F21" s="279"/>
      <c r="G21" s="279"/>
      <c r="H21" s="279"/>
      <c r="I21" s="279"/>
      <c r="J21" s="279"/>
      <c r="K21" s="279"/>
      <c r="L21" s="279"/>
      <c r="M21" s="279"/>
      <c r="N21" s="279"/>
      <c r="O21" s="279"/>
      <c r="P21" s="280"/>
      <c r="Q21" s="280"/>
    </row>
    <row r="22" spans="1:17" ht="60" customHeight="1">
      <c r="A22" s="279"/>
      <c r="B22" s="861" t="s">
        <v>497</v>
      </c>
      <c r="C22" s="861"/>
      <c r="D22" s="861"/>
      <c r="E22" s="861"/>
      <c r="F22" s="861"/>
      <c r="G22" s="861"/>
      <c r="H22" s="861"/>
      <c r="I22" s="861"/>
      <c r="J22" s="861"/>
      <c r="K22" s="861"/>
      <c r="L22" s="861"/>
      <c r="M22" s="861"/>
      <c r="N22" s="861"/>
      <c r="O22" s="861"/>
      <c r="P22" s="861"/>
      <c r="Q22" s="861"/>
    </row>
    <row r="23" spans="1:17" ht="18">
      <c r="A23" s="279"/>
      <c r="B23" s="279"/>
      <c r="C23" s="279"/>
      <c r="D23" s="279"/>
      <c r="E23" s="279"/>
      <c r="F23" s="279"/>
      <c r="G23" s="279"/>
      <c r="H23" s="279"/>
      <c r="I23" s="279"/>
      <c r="J23" s="279"/>
      <c r="K23" s="279"/>
      <c r="L23" s="279"/>
      <c r="M23" s="279"/>
      <c r="N23" s="279"/>
      <c r="O23" s="279"/>
      <c r="P23" s="280"/>
      <c r="Q23" s="280"/>
    </row>
    <row r="24" spans="1:17" ht="18">
      <c r="A24" s="281" t="s">
        <v>211</v>
      </c>
      <c r="B24" s="279"/>
      <c r="C24" s="279"/>
      <c r="D24" s="279"/>
      <c r="E24" s="279"/>
      <c r="F24" s="279"/>
      <c r="G24" s="279"/>
      <c r="H24" s="279"/>
      <c r="I24" s="279"/>
      <c r="J24" s="279"/>
      <c r="K24" s="279"/>
      <c r="L24" s="279"/>
      <c r="M24" s="279"/>
      <c r="N24" s="279"/>
      <c r="O24" s="279"/>
      <c r="P24" s="280"/>
      <c r="Q24" s="280"/>
    </row>
    <row r="25" spans="1:17" ht="18">
      <c r="A25" s="279"/>
      <c r="B25" s="279" t="s">
        <v>213</v>
      </c>
      <c r="C25" s="279"/>
      <c r="D25" s="279"/>
      <c r="E25" s="279"/>
      <c r="F25" s="279"/>
      <c r="G25" s="279"/>
      <c r="H25" s="279"/>
      <c r="I25" s="279"/>
      <c r="J25" s="279"/>
      <c r="K25" s="279"/>
      <c r="L25" s="279"/>
      <c r="M25" s="279"/>
      <c r="N25" s="279"/>
      <c r="O25" s="279"/>
      <c r="P25" s="280"/>
      <c r="Q25" s="280"/>
    </row>
    <row r="26" spans="1:17" ht="18">
      <c r="A26" s="279"/>
      <c r="B26" s="279"/>
      <c r="C26" s="279"/>
      <c r="D26" s="279"/>
      <c r="E26" s="279"/>
      <c r="F26" s="279"/>
      <c r="G26" s="279"/>
      <c r="H26" s="279"/>
      <c r="I26" s="279"/>
      <c r="J26" s="279"/>
      <c r="K26" s="279"/>
      <c r="L26" s="279"/>
      <c r="M26" s="279"/>
      <c r="N26" s="279"/>
      <c r="O26" s="279"/>
      <c r="P26" s="280"/>
      <c r="Q26" s="280"/>
    </row>
    <row r="27" spans="1:17" ht="18">
      <c r="A27" s="281" t="s">
        <v>212</v>
      </c>
      <c r="B27" s="279"/>
      <c r="C27" s="279"/>
      <c r="D27" s="279"/>
      <c r="E27" s="279"/>
      <c r="F27" s="279"/>
      <c r="G27" s="279"/>
      <c r="H27" s="279"/>
      <c r="I27" s="279"/>
      <c r="J27" s="279"/>
      <c r="K27" s="279"/>
      <c r="L27" s="279"/>
      <c r="M27" s="279"/>
      <c r="N27" s="279"/>
      <c r="O27" s="279"/>
      <c r="P27" s="280"/>
      <c r="Q27" s="280"/>
    </row>
    <row r="28" spans="1:17" ht="18">
      <c r="A28" s="279"/>
      <c r="B28" s="279" t="s">
        <v>498</v>
      </c>
      <c r="C28" s="279"/>
      <c r="D28" s="279"/>
      <c r="E28" s="279"/>
      <c r="F28" s="279"/>
      <c r="G28" s="279"/>
      <c r="H28" s="279"/>
      <c r="I28" s="279"/>
      <c r="J28" s="279"/>
      <c r="K28" s="279"/>
      <c r="L28" s="279"/>
      <c r="M28" s="279"/>
      <c r="N28" s="279"/>
      <c r="O28" s="279"/>
      <c r="P28" s="280"/>
      <c r="Q28" s="280"/>
    </row>
    <row r="29" spans="1:17" ht="18">
      <c r="A29" s="280"/>
      <c r="B29" s="280"/>
      <c r="C29" s="280"/>
      <c r="D29" s="280"/>
      <c r="E29" s="280"/>
      <c r="F29" s="280"/>
      <c r="G29" s="280"/>
      <c r="H29" s="280"/>
      <c r="I29" s="280"/>
      <c r="J29" s="280"/>
      <c r="K29" s="280"/>
      <c r="L29" s="280"/>
      <c r="M29" s="280"/>
      <c r="N29" s="280"/>
      <c r="O29" s="280"/>
      <c r="P29" s="280"/>
      <c r="Q29" s="280"/>
    </row>
    <row r="30" spans="1:17" s="276" customFormat="1" ht="13.8" thickBot="1"/>
    <row r="32" spans="1:17" ht="17.25" customHeight="1">
      <c r="A32" s="857" t="s">
        <v>86</v>
      </c>
      <c r="B32" s="857"/>
      <c r="C32" s="857"/>
      <c r="D32" s="857"/>
      <c r="E32" s="857"/>
      <c r="F32" s="857"/>
      <c r="G32" s="857"/>
      <c r="H32" s="857"/>
      <c r="I32" s="857"/>
      <c r="J32" s="857"/>
      <c r="K32" s="857"/>
      <c r="L32" s="857"/>
      <c r="M32" s="857"/>
      <c r="N32" s="857"/>
      <c r="O32" s="857"/>
    </row>
    <row r="33" spans="1:15">
      <c r="A33" s="282"/>
      <c r="B33" s="282"/>
      <c r="C33" s="282"/>
      <c r="D33" s="282"/>
      <c r="E33" s="282"/>
      <c r="F33" s="282"/>
      <c r="G33" s="282"/>
      <c r="H33" s="282"/>
      <c r="I33" s="282"/>
      <c r="J33" s="282"/>
      <c r="K33" s="282"/>
    </row>
    <row r="34" spans="1:15" ht="18.899999999999999" customHeight="1">
      <c r="A34" s="283"/>
      <c r="B34" s="283"/>
      <c r="C34" s="283"/>
      <c r="D34" s="283"/>
      <c r="K34" s="283"/>
      <c r="L34" s="283"/>
      <c r="M34" s="283"/>
      <c r="N34" s="283"/>
      <c r="O34" s="283"/>
    </row>
    <row r="35" spans="1:15" ht="15.6">
      <c r="A35" s="284" t="s">
        <v>87</v>
      </c>
      <c r="B35" s="285"/>
      <c r="K35" s="284" t="s">
        <v>88</v>
      </c>
    </row>
    <row r="36" spans="1:15" ht="24.75" customHeight="1">
      <c r="A36" s="286"/>
      <c r="B36" s="283"/>
      <c r="C36" s="283"/>
      <c r="D36" s="283"/>
      <c r="K36" s="286"/>
      <c r="L36" s="283"/>
      <c r="M36" s="283"/>
    </row>
    <row r="37" spans="1:15" ht="15.6">
      <c r="A37" s="284" t="s">
        <v>89</v>
      </c>
      <c r="B37" s="285"/>
      <c r="K37" s="284" t="s">
        <v>90</v>
      </c>
    </row>
    <row r="38" spans="1:15" ht="27" customHeight="1">
      <c r="A38" s="286"/>
      <c r="B38" s="283"/>
      <c r="C38" s="283"/>
      <c r="D38" s="283"/>
    </row>
    <row r="39" spans="1:15" ht="16.2">
      <c r="A39" s="284" t="s">
        <v>91</v>
      </c>
      <c r="B39" s="285"/>
      <c r="J39" s="287" t="s">
        <v>92</v>
      </c>
    </row>
    <row r="40" spans="1:15" ht="9" customHeight="1">
      <c r="A40" s="284"/>
      <c r="B40" s="285"/>
      <c r="K40" s="288"/>
    </row>
    <row r="41" spans="1:15" ht="15.75" customHeight="1">
      <c r="A41" s="289"/>
      <c r="B41" s="285"/>
      <c r="J41" s="290"/>
      <c r="K41" s="284" t="s">
        <v>93</v>
      </c>
      <c r="L41" s="283"/>
      <c r="M41" s="283"/>
      <c r="N41" s="283"/>
      <c r="O41" s="283"/>
    </row>
    <row r="42" spans="1:15" ht="15.6">
      <c r="A42" s="289"/>
      <c r="B42" s="285"/>
      <c r="K42" s="284"/>
    </row>
    <row r="43" spans="1:15" ht="15.75" customHeight="1">
      <c r="A43" s="289"/>
      <c r="B43" s="285"/>
      <c r="J43" s="290"/>
      <c r="K43" s="284" t="s">
        <v>511</v>
      </c>
      <c r="L43" s="283"/>
      <c r="M43" s="283"/>
      <c r="N43" s="283"/>
      <c r="O43" s="283"/>
    </row>
    <row r="44" spans="1:15" ht="15.6">
      <c r="A44" s="289"/>
      <c r="B44" s="285"/>
      <c r="K44" s="284"/>
    </row>
    <row r="45" spans="1:15" ht="17.25" customHeight="1">
      <c r="A45" s="289"/>
      <c r="B45" s="285"/>
      <c r="J45" s="290"/>
      <c r="K45" s="284" t="s">
        <v>94</v>
      </c>
      <c r="L45" s="283"/>
      <c r="M45" s="283"/>
      <c r="N45" s="283"/>
      <c r="O45" s="283"/>
    </row>
    <row r="46" spans="1:15" ht="15.6">
      <c r="A46" s="289"/>
      <c r="B46" s="285"/>
      <c r="L46" s="284" t="s">
        <v>89</v>
      </c>
    </row>
    <row r="47" spans="1:15" ht="18.899999999999999" customHeight="1">
      <c r="A47" s="289"/>
      <c r="B47" s="285"/>
      <c r="L47" s="286"/>
      <c r="M47" s="283"/>
      <c r="N47" s="283"/>
      <c r="O47" s="283"/>
    </row>
    <row r="48" spans="1:15" ht="15.6">
      <c r="A48" s="289"/>
      <c r="B48" s="285"/>
      <c r="L48" s="284" t="s">
        <v>91</v>
      </c>
    </row>
    <row r="49" spans="1:16">
      <c r="B49" s="285"/>
      <c r="L49" s="289"/>
    </row>
    <row r="50" spans="1:16" ht="32.25" customHeight="1">
      <c r="A50" s="855" t="s">
        <v>499</v>
      </c>
      <c r="B50" s="855"/>
      <c r="C50" s="855"/>
      <c r="D50" s="855"/>
      <c r="E50" s="855"/>
      <c r="F50" s="855"/>
      <c r="G50" s="855"/>
      <c r="H50" s="855"/>
      <c r="I50" s="855"/>
      <c r="J50" s="855"/>
      <c r="K50" s="855"/>
      <c r="L50" s="855"/>
      <c r="M50" s="855"/>
      <c r="N50" s="855"/>
      <c r="O50" s="855"/>
      <c r="P50" s="855"/>
    </row>
    <row r="51" spans="1:16" s="292" customFormat="1" ht="13.8">
      <c r="A51" s="291"/>
      <c r="B51" s="289"/>
    </row>
    <row r="52" spans="1:16" s="292" customFormat="1" ht="13.8" thickBot="1">
      <c r="A52" s="289"/>
      <c r="B52" s="289"/>
    </row>
    <row r="53" spans="1:16" s="292" customFormat="1">
      <c r="A53" s="293"/>
      <c r="B53" s="293"/>
      <c r="C53" s="294"/>
      <c r="D53" s="294"/>
      <c r="E53" s="294"/>
      <c r="F53" s="294"/>
      <c r="G53" s="294"/>
      <c r="H53" s="294"/>
      <c r="I53" s="294"/>
      <c r="J53" s="294"/>
      <c r="K53" s="294"/>
      <c r="L53" s="294"/>
      <c r="M53" s="294"/>
      <c r="N53" s="294"/>
      <c r="O53" s="294"/>
    </row>
    <row r="54" spans="1:16" s="292" customFormat="1" ht="16.8">
      <c r="A54" s="295" t="s">
        <v>95</v>
      </c>
      <c r="B54" s="295" t="s">
        <v>96</v>
      </c>
      <c r="I54" s="296"/>
      <c r="K54" s="297"/>
      <c r="M54" s="297"/>
    </row>
    <row r="55" spans="1:16" s="292" customFormat="1" ht="15.6">
      <c r="F55" s="296"/>
      <c r="I55" s="856" t="s">
        <v>215</v>
      </c>
      <c r="J55" s="856"/>
      <c r="K55" s="856"/>
      <c r="L55" s="856"/>
      <c r="M55" s="856"/>
      <c r="N55" s="297"/>
    </row>
    <row r="56" spans="1:16" s="284" customFormat="1" ht="15.6">
      <c r="F56" s="361"/>
      <c r="I56" s="298" t="s">
        <v>141</v>
      </c>
      <c r="K56" s="298" t="s">
        <v>142</v>
      </c>
      <c r="M56" s="298" t="s">
        <v>197</v>
      </c>
      <c r="O56" s="297" t="s">
        <v>97</v>
      </c>
    </row>
    <row r="57" spans="1:16" s="292" customFormat="1">
      <c r="F57" s="297"/>
      <c r="I57" s="297" t="s">
        <v>144</v>
      </c>
      <c r="J57" s="299"/>
      <c r="K57" s="297" t="s">
        <v>144</v>
      </c>
      <c r="L57" s="299"/>
      <c r="M57" s="297" t="s">
        <v>144</v>
      </c>
      <c r="O57" s="297" t="s">
        <v>139</v>
      </c>
    </row>
    <row r="58" spans="1:16" s="292" customFormat="1" ht="15.6">
      <c r="F58" s="297" t="s">
        <v>98</v>
      </c>
      <c r="I58" s="297" t="s">
        <v>145</v>
      </c>
      <c r="J58" s="299"/>
      <c r="K58" s="297" t="s">
        <v>145</v>
      </c>
      <c r="L58" s="299"/>
      <c r="M58" s="297" t="s">
        <v>145</v>
      </c>
      <c r="O58" s="298" t="s">
        <v>198</v>
      </c>
    </row>
    <row r="59" spans="1:16" s="292" customFormat="1">
      <c r="F59" s="297" t="s">
        <v>99</v>
      </c>
      <c r="I59" s="297" t="s">
        <v>146</v>
      </c>
      <c r="J59" s="299"/>
      <c r="K59" s="297" t="s">
        <v>146</v>
      </c>
      <c r="L59" s="299"/>
      <c r="M59" s="297" t="s">
        <v>146</v>
      </c>
      <c r="O59" s="297" t="s">
        <v>140</v>
      </c>
    </row>
    <row r="60" spans="1:16" s="292" customFormat="1">
      <c r="D60" s="297" t="s">
        <v>100</v>
      </c>
      <c r="F60" s="297" t="s">
        <v>204</v>
      </c>
      <c r="I60" s="297" t="s">
        <v>101</v>
      </c>
      <c r="J60" s="299"/>
      <c r="K60" s="297" t="s">
        <v>101</v>
      </c>
      <c r="L60" s="299"/>
      <c r="M60" s="297" t="s">
        <v>101</v>
      </c>
      <c r="O60" s="297" t="s">
        <v>102</v>
      </c>
    </row>
    <row r="61" spans="1:16" s="292" customFormat="1" ht="15.6">
      <c r="A61" s="300" t="s">
        <v>103</v>
      </c>
      <c r="B61" s="301"/>
      <c r="D61" s="302" t="s">
        <v>104</v>
      </c>
      <c r="F61" s="298" t="s">
        <v>105</v>
      </c>
      <c r="I61" s="302" t="s">
        <v>106</v>
      </c>
      <c r="J61" s="299"/>
      <c r="K61" s="302" t="s">
        <v>106</v>
      </c>
      <c r="L61" s="299"/>
      <c r="M61" s="302" t="s">
        <v>106</v>
      </c>
      <c r="O61" s="302" t="s">
        <v>107</v>
      </c>
    </row>
    <row r="62" spans="1:16" ht="21" customHeight="1">
      <c r="A62" s="303"/>
      <c r="B62" s="303"/>
      <c r="D62" s="304">
        <f>F62+I62+K62+M62+O62</f>
        <v>0</v>
      </c>
      <c r="E62" s="305"/>
      <c r="F62" s="306"/>
      <c r="G62" s="305"/>
      <c r="H62" s="305"/>
      <c r="I62" s="306"/>
      <c r="J62" s="305"/>
      <c r="K62" s="306"/>
      <c r="L62" s="305"/>
      <c r="M62" s="306"/>
      <c r="N62" s="305"/>
      <c r="O62" s="306"/>
    </row>
    <row r="63" spans="1:16" ht="21" customHeight="1">
      <c r="A63" s="303"/>
      <c r="B63" s="303"/>
      <c r="D63" s="304">
        <f t="shared" ref="D63:D72" si="0">F63+I63+K63+M63+O63</f>
        <v>0</v>
      </c>
      <c r="E63" s="305"/>
      <c r="F63" s="306"/>
      <c r="G63" s="305"/>
      <c r="H63" s="305"/>
      <c r="I63" s="306"/>
      <c r="J63" s="305"/>
      <c r="K63" s="306"/>
      <c r="L63" s="305"/>
      <c r="M63" s="306"/>
      <c r="N63" s="305"/>
      <c r="O63" s="306"/>
    </row>
    <row r="64" spans="1:16" ht="21" customHeight="1">
      <c r="A64" s="303"/>
      <c r="B64" s="303"/>
      <c r="D64" s="304">
        <f t="shared" si="0"/>
        <v>0</v>
      </c>
      <c r="E64" s="305"/>
      <c r="F64" s="306"/>
      <c r="G64" s="305"/>
      <c r="H64" s="305"/>
      <c r="I64" s="306"/>
      <c r="J64" s="305"/>
      <c r="K64" s="306"/>
      <c r="L64" s="305"/>
      <c r="M64" s="306"/>
      <c r="N64" s="305"/>
      <c r="O64" s="306"/>
    </row>
    <row r="65" spans="1:15" ht="21" customHeight="1">
      <c r="A65" s="303"/>
      <c r="B65" s="303"/>
      <c r="D65" s="304">
        <f t="shared" si="0"/>
        <v>0</v>
      </c>
      <c r="E65" s="305"/>
      <c r="F65" s="306"/>
      <c r="G65" s="305"/>
      <c r="H65" s="305"/>
      <c r="I65" s="306"/>
      <c r="J65" s="305"/>
      <c r="K65" s="306"/>
      <c r="L65" s="305"/>
      <c r="M65" s="306"/>
      <c r="N65" s="305"/>
      <c r="O65" s="306"/>
    </row>
    <row r="66" spans="1:15" ht="21" customHeight="1">
      <c r="A66" s="303"/>
      <c r="B66" s="303"/>
      <c r="D66" s="304">
        <f t="shared" si="0"/>
        <v>0</v>
      </c>
      <c r="E66" s="305"/>
      <c r="F66" s="306"/>
      <c r="G66" s="305"/>
      <c r="H66" s="305"/>
      <c r="I66" s="306"/>
      <c r="J66" s="305"/>
      <c r="K66" s="306"/>
      <c r="L66" s="305"/>
      <c r="M66" s="306"/>
      <c r="N66" s="305"/>
      <c r="O66" s="306"/>
    </row>
    <row r="67" spans="1:15" ht="21" customHeight="1">
      <c r="A67" s="303"/>
      <c r="B67" s="303"/>
      <c r="D67" s="304">
        <f t="shared" si="0"/>
        <v>0</v>
      </c>
      <c r="E67" s="305"/>
      <c r="F67" s="306"/>
      <c r="G67" s="305"/>
      <c r="H67" s="305"/>
      <c r="I67" s="306"/>
      <c r="J67" s="305"/>
      <c r="K67" s="306"/>
      <c r="L67" s="305"/>
      <c r="M67" s="306"/>
      <c r="N67" s="305"/>
      <c r="O67" s="306"/>
    </row>
    <row r="68" spans="1:15" ht="21" customHeight="1">
      <c r="A68" s="303"/>
      <c r="B68" s="401"/>
      <c r="D68" s="304">
        <f t="shared" si="0"/>
        <v>0</v>
      </c>
      <c r="E68" s="305"/>
      <c r="F68" s="306"/>
      <c r="G68" s="305"/>
      <c r="H68" s="305"/>
      <c r="I68" s="306"/>
      <c r="J68" s="305"/>
      <c r="K68" s="306"/>
      <c r="L68" s="305"/>
      <c r="M68" s="306"/>
      <c r="N68" s="305"/>
      <c r="O68" s="306"/>
    </row>
    <row r="69" spans="1:15" ht="21" customHeight="1">
      <c r="A69" s="303"/>
      <c r="B69" s="303"/>
      <c r="D69" s="304">
        <f t="shared" si="0"/>
        <v>0</v>
      </c>
      <c r="E69" s="305"/>
      <c r="F69" s="306"/>
      <c r="G69" s="305"/>
      <c r="H69" s="305"/>
      <c r="I69" s="306"/>
      <c r="J69" s="305"/>
      <c r="K69" s="306"/>
      <c r="L69" s="305"/>
      <c r="M69" s="306"/>
      <c r="N69" s="305"/>
      <c r="O69" s="306"/>
    </row>
    <row r="70" spans="1:15" ht="21" customHeight="1">
      <c r="A70" s="303"/>
      <c r="B70" s="303"/>
      <c r="D70" s="304">
        <f t="shared" si="0"/>
        <v>0</v>
      </c>
      <c r="E70" s="305"/>
      <c r="F70" s="306"/>
      <c r="G70" s="305"/>
      <c r="H70" s="305"/>
      <c r="I70" s="306"/>
      <c r="J70" s="305"/>
      <c r="K70" s="306"/>
      <c r="L70" s="305"/>
      <c r="M70" s="306"/>
      <c r="N70" s="305"/>
      <c r="O70" s="306"/>
    </row>
    <row r="71" spans="1:15" ht="21" customHeight="1">
      <c r="A71" s="303"/>
      <c r="B71" s="303"/>
      <c r="D71" s="304">
        <f t="shared" si="0"/>
        <v>0</v>
      </c>
      <c r="E71" s="305"/>
      <c r="F71" s="306"/>
      <c r="G71" s="305"/>
      <c r="H71" s="305"/>
      <c r="I71" s="306"/>
      <c r="J71" s="305"/>
      <c r="K71" s="306"/>
      <c r="L71" s="305"/>
      <c r="M71" s="306"/>
      <c r="N71" s="305"/>
      <c r="O71" s="306"/>
    </row>
    <row r="72" spans="1:15" ht="21" customHeight="1">
      <c r="A72" s="303"/>
      <c r="B72" s="303"/>
      <c r="D72" s="304">
        <f t="shared" si="0"/>
        <v>0</v>
      </c>
      <c r="E72" s="305"/>
      <c r="F72" s="306"/>
      <c r="G72" s="305"/>
      <c r="H72" s="305"/>
      <c r="I72" s="306"/>
      <c r="J72" s="305"/>
      <c r="K72" s="306"/>
      <c r="L72" s="305"/>
      <c r="M72" s="306"/>
      <c r="N72" s="305"/>
      <c r="O72" s="306"/>
    </row>
    <row r="73" spans="1:15" ht="21" customHeight="1">
      <c r="D73" s="307"/>
      <c r="E73" s="305"/>
      <c r="F73" s="307"/>
      <c r="G73" s="305"/>
      <c r="H73" s="305"/>
      <c r="I73" s="307"/>
      <c r="J73" s="305"/>
      <c r="K73" s="308"/>
      <c r="L73" s="305"/>
      <c r="M73" s="307"/>
      <c r="N73" s="305"/>
      <c r="O73" s="308"/>
    </row>
    <row r="74" spans="1:15" ht="21" customHeight="1">
      <c r="D74" s="305"/>
      <c r="E74" s="305"/>
      <c r="F74" s="305"/>
      <c r="G74" s="305"/>
      <c r="H74" s="305"/>
      <c r="I74" s="305"/>
      <c r="J74" s="305"/>
      <c r="K74" s="305"/>
      <c r="L74" s="305"/>
      <c r="M74" s="305"/>
      <c r="N74" s="305"/>
      <c r="O74" s="305"/>
    </row>
    <row r="75" spans="1:15" ht="21" customHeight="1" thickBot="1">
      <c r="D75" s="309">
        <f>SUM(D62:D73)</f>
        <v>0</v>
      </c>
      <c r="E75" s="305"/>
      <c r="F75" s="309">
        <f>SUM(F62:F73)</f>
        <v>0</v>
      </c>
      <c r="G75" s="310"/>
      <c r="H75" s="310"/>
      <c r="I75" s="309">
        <f>SUM(I62:I73)</f>
        <v>0</v>
      </c>
      <c r="J75" s="310"/>
      <c r="K75" s="311">
        <f>SUM(K62:K73)</f>
        <v>0</v>
      </c>
      <c r="L75" s="310"/>
      <c r="M75" s="311">
        <f>SUM(M62:M73)</f>
        <v>0</v>
      </c>
      <c r="N75" s="310"/>
      <c r="O75" s="311">
        <f>SUM(O62:O73)</f>
        <v>0</v>
      </c>
    </row>
    <row r="76" spans="1:15" ht="21" customHeight="1" thickTop="1">
      <c r="D76" s="312" t="s">
        <v>108</v>
      </c>
      <c r="E76" s="313"/>
      <c r="F76" s="312" t="s">
        <v>109</v>
      </c>
      <c r="G76" s="313"/>
      <c r="H76" s="313"/>
      <c r="I76" s="312" t="s">
        <v>110</v>
      </c>
      <c r="J76" s="313"/>
      <c r="K76" s="312" t="s">
        <v>111</v>
      </c>
      <c r="M76" s="312" t="s">
        <v>112</v>
      </c>
      <c r="O76" s="312" t="s">
        <v>138</v>
      </c>
    </row>
    <row r="77" spans="1:15" ht="21" customHeight="1">
      <c r="D77" s="314" t="s">
        <v>143</v>
      </c>
    </row>
    <row r="78" spans="1:15" ht="21" customHeight="1">
      <c r="D78" s="315"/>
    </row>
    <row r="79" spans="1:15" ht="21" customHeight="1">
      <c r="B79" s="316"/>
      <c r="D79" s="315"/>
    </row>
    <row r="80" spans="1:15" ht="13.8" thickBot="1">
      <c r="A80" s="276"/>
      <c r="B80" s="276"/>
      <c r="C80" s="276"/>
      <c r="D80" s="276"/>
      <c r="E80" s="276"/>
      <c r="F80" s="276"/>
      <c r="G80" s="276"/>
      <c r="H80" s="276"/>
      <c r="I80" s="276"/>
      <c r="J80" s="276"/>
      <c r="K80" s="276"/>
      <c r="L80" s="276"/>
      <c r="M80" s="276"/>
      <c r="N80" s="276"/>
      <c r="O80" s="276"/>
    </row>
    <row r="81" spans="1:20" ht="9.75" customHeight="1"/>
    <row r="82" spans="1:20" ht="17.399999999999999">
      <c r="A82" s="857" t="s">
        <v>86</v>
      </c>
      <c r="B82" s="857"/>
      <c r="C82" s="857"/>
      <c r="D82" s="857"/>
      <c r="E82" s="857"/>
      <c r="F82" s="857"/>
      <c r="G82" s="857"/>
      <c r="H82" s="857"/>
      <c r="I82" s="857"/>
      <c r="J82" s="857"/>
      <c r="K82" s="857"/>
      <c r="L82" s="857"/>
      <c r="M82" s="857"/>
      <c r="N82" s="857"/>
      <c r="O82" s="857"/>
    </row>
    <row r="83" spans="1:20" ht="10.5" customHeight="1" thickBot="1">
      <c r="A83" s="276"/>
      <c r="B83" s="276"/>
      <c r="C83" s="276"/>
      <c r="D83" s="276"/>
      <c r="E83" s="276"/>
      <c r="F83" s="276"/>
      <c r="G83" s="276"/>
      <c r="H83" s="276"/>
      <c r="I83" s="276"/>
      <c r="J83" s="276"/>
      <c r="K83" s="276"/>
      <c r="L83" s="276"/>
      <c r="M83" s="276"/>
      <c r="N83" s="276"/>
      <c r="O83" s="276"/>
    </row>
    <row r="84" spans="1:20" ht="9.75" customHeight="1"/>
    <row r="85" spans="1:20" ht="16.8">
      <c r="A85" s="295" t="s">
        <v>113</v>
      </c>
      <c r="B85" s="295" t="s">
        <v>114</v>
      </c>
    </row>
    <row r="86" spans="1:20">
      <c r="A86" s="317"/>
    </row>
    <row r="87" spans="1:20" ht="15" customHeight="1">
      <c r="A87" s="318" t="s">
        <v>115</v>
      </c>
      <c r="B87" s="855" t="s">
        <v>500</v>
      </c>
      <c r="C87" s="855"/>
      <c r="D87" s="855"/>
      <c r="I87" s="855" t="s">
        <v>501</v>
      </c>
      <c r="J87" s="855"/>
      <c r="K87" s="855"/>
      <c r="L87" s="855"/>
      <c r="M87" s="855"/>
      <c r="N87" s="855"/>
      <c r="O87" s="855"/>
    </row>
    <row r="88" spans="1:20" ht="15" customHeight="1">
      <c r="A88" s="317"/>
      <c r="B88" s="855"/>
      <c r="C88" s="855"/>
      <c r="D88" s="855"/>
      <c r="I88" s="855"/>
      <c r="J88" s="855"/>
      <c r="K88" s="855"/>
      <c r="L88" s="855"/>
      <c r="M88" s="855"/>
      <c r="N88" s="855"/>
      <c r="O88" s="855"/>
    </row>
    <row r="89" spans="1:20" ht="15" customHeight="1">
      <c r="A89" s="317"/>
      <c r="B89" s="855"/>
      <c r="C89" s="855"/>
      <c r="D89" s="855"/>
      <c r="E89" s="299"/>
      <c r="F89" s="299"/>
      <c r="G89" s="299"/>
      <c r="H89" s="299"/>
      <c r="I89" s="855"/>
      <c r="J89" s="855"/>
      <c r="K89" s="855"/>
      <c r="L89" s="855"/>
      <c r="M89" s="855"/>
      <c r="N89" s="855"/>
      <c r="O89" s="855"/>
    </row>
    <row r="90" spans="1:20" ht="19.5" customHeight="1">
      <c r="A90" s="317"/>
      <c r="B90" s="855"/>
      <c r="C90" s="855"/>
      <c r="D90" s="855"/>
      <c r="E90" s="299"/>
      <c r="F90" s="319">
        <f>I75</f>
        <v>0</v>
      </c>
      <c r="G90" s="299" t="s">
        <v>118</v>
      </c>
      <c r="H90" s="299"/>
      <c r="I90" s="855"/>
      <c r="J90" s="855"/>
      <c r="K90" s="855"/>
      <c r="L90" s="855"/>
      <c r="M90" s="855"/>
      <c r="N90" s="855"/>
      <c r="O90" s="855"/>
    </row>
    <row r="91" spans="1:20" ht="13.8">
      <c r="A91" s="317"/>
      <c r="H91" s="299"/>
      <c r="I91" s="278"/>
      <c r="J91" s="278"/>
      <c r="K91" s="278"/>
      <c r="L91" s="278"/>
      <c r="M91" s="278"/>
      <c r="R91" s="859"/>
      <c r="S91" s="859"/>
      <c r="T91" s="859"/>
    </row>
    <row r="92" spans="1:20" ht="15" customHeight="1">
      <c r="A92" s="318" t="s">
        <v>117</v>
      </c>
      <c r="B92" s="855" t="s">
        <v>502</v>
      </c>
      <c r="C92" s="855"/>
      <c r="D92" s="855"/>
      <c r="F92" s="310"/>
      <c r="I92" s="855" t="s">
        <v>503</v>
      </c>
      <c r="J92" s="855"/>
      <c r="K92" s="855"/>
      <c r="L92" s="855"/>
      <c r="M92" s="855"/>
      <c r="N92" s="855"/>
      <c r="O92" s="855"/>
    </row>
    <row r="93" spans="1:20" ht="15" customHeight="1">
      <c r="A93" s="292"/>
      <c r="B93" s="855"/>
      <c r="C93" s="855"/>
      <c r="D93" s="855"/>
      <c r="F93" s="310"/>
      <c r="I93" s="855"/>
      <c r="J93" s="855"/>
      <c r="K93" s="855"/>
      <c r="L93" s="855"/>
      <c r="M93" s="855"/>
      <c r="N93" s="855"/>
      <c r="O93" s="855"/>
    </row>
    <row r="94" spans="1:20" ht="17.25" customHeight="1">
      <c r="A94" s="292"/>
      <c r="B94" s="855"/>
      <c r="C94" s="855"/>
      <c r="D94" s="855"/>
      <c r="F94" s="319">
        <f>K75</f>
        <v>0</v>
      </c>
      <c r="G94" s="299" t="s">
        <v>160</v>
      </c>
      <c r="I94" s="855"/>
      <c r="J94" s="855"/>
      <c r="K94" s="855"/>
      <c r="L94" s="855"/>
      <c r="M94" s="855"/>
      <c r="N94" s="855"/>
      <c r="O94" s="855"/>
    </row>
    <row r="95" spans="1:20" ht="13.8">
      <c r="A95" s="292"/>
      <c r="B95" s="292"/>
      <c r="F95" s="310"/>
      <c r="I95" s="278"/>
      <c r="J95" s="278"/>
      <c r="K95" s="278"/>
      <c r="L95" s="278"/>
      <c r="M95" s="278"/>
    </row>
    <row r="96" spans="1:20" ht="15" customHeight="1">
      <c r="A96" s="318" t="s">
        <v>200</v>
      </c>
      <c r="B96" s="855" t="s">
        <v>504</v>
      </c>
      <c r="C96" s="855"/>
      <c r="D96" s="855"/>
      <c r="F96" s="310"/>
      <c r="I96" s="855" t="s">
        <v>505</v>
      </c>
      <c r="J96" s="855"/>
      <c r="K96" s="855"/>
      <c r="L96" s="855"/>
      <c r="M96" s="855"/>
      <c r="N96" s="855"/>
      <c r="O96" s="855"/>
    </row>
    <row r="97" spans="1:15" ht="18" customHeight="1">
      <c r="A97" s="292"/>
      <c r="B97" s="855"/>
      <c r="C97" s="855"/>
      <c r="D97" s="855"/>
      <c r="F97" s="319">
        <f>M75</f>
        <v>0</v>
      </c>
      <c r="G97" s="299" t="s">
        <v>161</v>
      </c>
      <c r="H97" s="299"/>
      <c r="I97" s="855"/>
      <c r="J97" s="855"/>
      <c r="K97" s="855"/>
      <c r="L97" s="855"/>
      <c r="M97" s="855"/>
      <c r="N97" s="855"/>
      <c r="O97" s="855"/>
    </row>
    <row r="98" spans="1:15">
      <c r="A98" s="292"/>
      <c r="B98" s="292"/>
      <c r="F98" s="310"/>
    </row>
    <row r="99" spans="1:15">
      <c r="A99" s="292"/>
      <c r="B99" s="292"/>
      <c r="F99" s="310"/>
    </row>
    <row r="100" spans="1:15" ht="16.2" thickBot="1">
      <c r="F100" s="320">
        <f>SUM(F87:F99)</f>
        <v>0</v>
      </c>
    </row>
    <row r="101" spans="1:15" ht="14.4" thickTop="1">
      <c r="F101" s="321" t="s">
        <v>201</v>
      </c>
    </row>
    <row r="102" spans="1:15" ht="13.8" thickBot="1">
      <c r="A102" s="276"/>
      <c r="B102" s="276"/>
      <c r="C102" s="276"/>
      <c r="D102" s="276"/>
      <c r="E102" s="276"/>
      <c r="F102" s="276"/>
      <c r="G102" s="276"/>
      <c r="H102" s="276"/>
      <c r="I102" s="276"/>
      <c r="J102" s="276"/>
      <c r="K102" s="276"/>
      <c r="L102" s="276"/>
      <c r="M102" s="276"/>
      <c r="N102" s="276"/>
      <c r="O102" s="276"/>
    </row>
    <row r="103" spans="1:15" ht="9" customHeight="1">
      <c r="A103" s="322"/>
      <c r="B103" s="322"/>
      <c r="C103" s="322"/>
      <c r="D103" s="322"/>
      <c r="E103" s="322"/>
      <c r="F103" s="322"/>
      <c r="G103" s="322"/>
      <c r="H103" s="322"/>
      <c r="I103" s="322"/>
      <c r="J103" s="322"/>
      <c r="K103" s="322"/>
      <c r="L103" s="322"/>
      <c r="M103" s="322"/>
      <c r="N103" s="322"/>
      <c r="O103" s="322"/>
    </row>
    <row r="104" spans="1:15" s="292" customFormat="1" ht="15.6">
      <c r="A104" s="323" t="s">
        <v>119</v>
      </c>
      <c r="B104" s="323" t="s">
        <v>120</v>
      </c>
    </row>
    <row r="105" spans="1:15" s="292" customFormat="1"/>
    <row r="106" spans="1:15" s="292" customFormat="1" ht="16.2">
      <c r="A106" s="324" t="s">
        <v>463</v>
      </c>
      <c r="B106" s="284"/>
    </row>
    <row r="107" spans="1:15" s="292" customFormat="1" ht="12" customHeight="1">
      <c r="A107" s="324"/>
    </row>
    <row r="108" spans="1:15" s="292" customFormat="1" ht="13.8">
      <c r="B108" s="325" t="s">
        <v>121</v>
      </c>
      <c r="C108" s="326"/>
      <c r="D108" s="325" t="s">
        <v>122</v>
      </c>
      <c r="E108" s="326"/>
      <c r="F108" s="326"/>
      <c r="G108" s="326"/>
      <c r="H108" s="326"/>
      <c r="I108" s="325" t="s">
        <v>123</v>
      </c>
      <c r="J108" s="326"/>
      <c r="K108" s="325" t="s">
        <v>124</v>
      </c>
      <c r="L108" s="326"/>
      <c r="M108" s="325" t="s">
        <v>125</v>
      </c>
      <c r="N108" s="326"/>
      <c r="O108" s="325" t="s">
        <v>126</v>
      </c>
    </row>
    <row r="109" spans="1:15" ht="21" customHeight="1">
      <c r="B109" s="303"/>
      <c r="D109" s="303"/>
      <c r="I109" s="303"/>
      <c r="K109" s="306"/>
      <c r="M109" s="303"/>
      <c r="O109" s="303"/>
    </row>
    <row r="110" spans="1:15" ht="21" customHeight="1">
      <c r="B110" s="303"/>
      <c r="D110" s="303"/>
      <c r="I110" s="303"/>
      <c r="K110" s="306"/>
      <c r="M110" s="303"/>
      <c r="O110" s="303"/>
    </row>
    <row r="111" spans="1:15" ht="21" customHeight="1">
      <c r="B111" s="327"/>
      <c r="D111" s="327"/>
      <c r="I111" s="327"/>
      <c r="K111" s="328"/>
      <c r="M111" s="327"/>
      <c r="O111" s="327"/>
    </row>
    <row r="112" spans="1:15" ht="21" customHeight="1">
      <c r="B112" s="327"/>
      <c r="D112" s="327"/>
      <c r="I112" s="327"/>
      <c r="K112" s="328"/>
      <c r="M112" s="327"/>
      <c r="O112" s="327"/>
    </row>
    <row r="113" spans="1:15" ht="21" customHeight="1">
      <c r="B113" s="327"/>
      <c r="D113" s="327"/>
      <c r="I113" s="329"/>
      <c r="K113" s="308"/>
      <c r="M113" s="327"/>
      <c r="O113" s="327"/>
    </row>
    <row r="114" spans="1:15" ht="13.8" thickBot="1">
      <c r="K114" s="330">
        <f>SUM(K109:K113)</f>
        <v>0</v>
      </c>
    </row>
    <row r="115" spans="1:15" ht="16.2" thickTop="1">
      <c r="K115" s="361" t="s">
        <v>127</v>
      </c>
    </row>
    <row r="117" spans="1:15" s="292" customFormat="1" ht="16.2">
      <c r="A117" s="331" t="s">
        <v>464</v>
      </c>
      <c r="B117" s="284"/>
    </row>
    <row r="118" spans="1:15" s="292" customFormat="1" ht="12" customHeight="1">
      <c r="A118" s="331"/>
    </row>
    <row r="119" spans="1:15" s="292" customFormat="1" ht="13.8">
      <c r="B119" s="325" t="s">
        <v>121</v>
      </c>
      <c r="C119" s="326"/>
      <c r="D119" s="325" t="s">
        <v>122</v>
      </c>
      <c r="E119" s="326"/>
      <c r="F119" s="326"/>
      <c r="G119" s="326"/>
      <c r="H119" s="326"/>
      <c r="I119" s="325" t="s">
        <v>123</v>
      </c>
      <c r="J119" s="326"/>
      <c r="K119" s="325" t="s">
        <v>124</v>
      </c>
      <c r="L119" s="326"/>
      <c r="M119" s="325" t="s">
        <v>125</v>
      </c>
      <c r="N119" s="326"/>
      <c r="O119" s="325" t="s">
        <v>126</v>
      </c>
    </row>
    <row r="120" spans="1:15" ht="21" customHeight="1">
      <c r="B120" s="327"/>
      <c r="D120" s="327"/>
      <c r="I120" s="327"/>
      <c r="K120" s="328"/>
      <c r="M120" s="327"/>
      <c r="O120" s="327"/>
    </row>
    <row r="121" spans="1:15" ht="21" customHeight="1">
      <c r="B121" s="327"/>
      <c r="D121" s="327"/>
      <c r="I121" s="327"/>
      <c r="K121" s="328"/>
      <c r="M121" s="327"/>
      <c r="O121" s="327"/>
    </row>
    <row r="122" spans="1:15" ht="21" customHeight="1">
      <c r="B122" s="327"/>
      <c r="D122" s="327"/>
      <c r="I122" s="329"/>
      <c r="K122" s="308"/>
      <c r="M122" s="327"/>
      <c r="O122" s="327"/>
    </row>
    <row r="123" spans="1:15" ht="13.8" thickBot="1">
      <c r="K123" s="402">
        <f>SUM(K120:K122)</f>
        <v>0</v>
      </c>
    </row>
    <row r="124" spans="1:15" ht="16.2" thickTop="1">
      <c r="K124" s="361" t="s">
        <v>199</v>
      </c>
    </row>
    <row r="125" spans="1:15">
      <c r="K125" s="297"/>
    </row>
    <row r="126" spans="1:15" s="292" customFormat="1" ht="15.6">
      <c r="A126" s="331" t="s">
        <v>203</v>
      </c>
      <c r="B126" s="324"/>
    </row>
    <row r="127" spans="1:15" s="292" customFormat="1" ht="12" customHeight="1">
      <c r="A127" s="331"/>
    </row>
    <row r="128" spans="1:15" s="292" customFormat="1" ht="13.8">
      <c r="B128" s="325" t="s">
        <v>121</v>
      </c>
      <c r="C128" s="326"/>
      <c r="D128" s="325" t="s">
        <v>122</v>
      </c>
      <c r="E128" s="326"/>
      <c r="F128" s="326"/>
      <c r="G128" s="326"/>
      <c r="H128" s="326"/>
      <c r="I128" s="325" t="s">
        <v>123</v>
      </c>
      <c r="J128" s="326"/>
      <c r="K128" s="325" t="s">
        <v>124</v>
      </c>
      <c r="L128" s="326"/>
      <c r="M128" s="325" t="s">
        <v>125</v>
      </c>
      <c r="N128" s="326"/>
      <c r="O128" s="325" t="s">
        <v>126</v>
      </c>
    </row>
    <row r="129" spans="1:15" ht="21" customHeight="1">
      <c r="B129" s="327"/>
      <c r="D129" s="327"/>
      <c r="I129" s="327"/>
      <c r="K129" s="328"/>
      <c r="M129" s="327"/>
      <c r="O129" s="327"/>
    </row>
    <row r="130" spans="1:15" ht="21" customHeight="1">
      <c r="B130" s="327"/>
      <c r="D130" s="327"/>
      <c r="I130" s="327"/>
      <c r="K130" s="328"/>
      <c r="M130" s="327"/>
      <c r="O130" s="327"/>
    </row>
    <row r="131" spans="1:15" ht="21" customHeight="1">
      <c r="B131" s="327"/>
      <c r="D131" s="327"/>
      <c r="I131" s="329"/>
      <c r="K131" s="308"/>
      <c r="M131" s="327"/>
      <c r="O131" s="327"/>
    </row>
    <row r="132" spans="1:15" ht="13.8" thickBot="1">
      <c r="K132" s="330">
        <f>SUM(K129:K131)</f>
        <v>0</v>
      </c>
    </row>
    <row r="133" spans="1:15" ht="16.2" thickTop="1">
      <c r="K133" s="361" t="s">
        <v>202</v>
      </c>
    </row>
    <row r="134" spans="1:15" ht="13.8" thickBot="1">
      <c r="A134" s="276"/>
      <c r="B134" s="276"/>
      <c r="C134" s="276"/>
      <c r="D134" s="276"/>
      <c r="E134" s="276"/>
      <c r="F134" s="276"/>
      <c r="G134" s="276"/>
      <c r="H134" s="276"/>
      <c r="I134" s="276"/>
      <c r="J134" s="276"/>
      <c r="K134" s="276"/>
      <c r="L134" s="276"/>
      <c r="M134" s="276"/>
      <c r="N134" s="276"/>
      <c r="O134" s="276"/>
    </row>
    <row r="135" spans="1:15" ht="15.6">
      <c r="A135" s="322"/>
      <c r="B135" s="322"/>
      <c r="C135" s="322"/>
      <c r="D135" s="322"/>
      <c r="E135" s="322"/>
      <c r="F135" s="322"/>
      <c r="G135" s="322"/>
      <c r="H135" s="322"/>
      <c r="I135" s="322"/>
      <c r="J135" s="322"/>
      <c r="K135" s="322"/>
      <c r="L135" s="322"/>
      <c r="M135" s="322"/>
      <c r="N135" s="322"/>
      <c r="O135" s="322"/>
    </row>
    <row r="136" spans="1:15" ht="15.6">
      <c r="A136" s="332" t="s">
        <v>453</v>
      </c>
      <c r="B136" s="333" t="s">
        <v>454</v>
      </c>
      <c r="C136" s="332"/>
      <c r="D136" s="332"/>
      <c r="E136" s="332"/>
      <c r="F136" s="332"/>
      <c r="G136" s="332"/>
      <c r="H136" s="332"/>
      <c r="I136" s="332"/>
      <c r="J136" s="332"/>
      <c r="K136" s="332"/>
      <c r="L136" s="332"/>
      <c r="M136" s="332"/>
      <c r="N136" s="333"/>
      <c r="O136" s="333"/>
    </row>
    <row r="137" spans="1:15" ht="7.5" customHeight="1">
      <c r="K137" s="297"/>
      <c r="N137" s="334"/>
      <c r="O137" s="334"/>
    </row>
    <row r="138" spans="1:15" s="292" customFormat="1" ht="15.6">
      <c r="A138" s="331" t="s">
        <v>455</v>
      </c>
      <c r="B138" s="324"/>
      <c r="K138" s="297"/>
      <c r="L138" s="403"/>
      <c r="M138" s="404" t="s">
        <v>256</v>
      </c>
      <c r="N138" s="405"/>
      <c r="O138" s="404" t="s">
        <v>258</v>
      </c>
    </row>
    <row r="139" spans="1:15" ht="7.5" customHeight="1">
      <c r="A139" s="331"/>
      <c r="B139" s="335"/>
      <c r="K139" s="297"/>
    </row>
    <row r="140" spans="1:15" ht="15.6">
      <c r="A140" s="331"/>
      <c r="B140" s="278" t="s">
        <v>456</v>
      </c>
      <c r="K140" s="297"/>
    </row>
    <row r="141" spans="1:15" ht="15.6">
      <c r="A141" s="331"/>
      <c r="B141" s="858"/>
      <c r="C141" s="858"/>
      <c r="D141" s="858"/>
      <c r="E141" s="858"/>
      <c r="F141" s="858"/>
      <c r="G141" s="858"/>
      <c r="H141" s="858"/>
      <c r="I141" s="858"/>
      <c r="J141" s="858"/>
      <c r="K141" s="858"/>
      <c r="L141" s="858"/>
      <c r="M141" s="858"/>
      <c r="N141" s="858"/>
      <c r="O141" s="858"/>
    </row>
    <row r="142" spans="1:15" ht="15.6">
      <c r="A142" s="331"/>
      <c r="B142" s="335"/>
      <c r="K142" s="297"/>
    </row>
    <row r="143" spans="1:15">
      <c r="B143" s="854"/>
      <c r="C143" s="854"/>
      <c r="D143" s="854"/>
      <c r="E143" s="854"/>
      <c r="F143" s="854"/>
      <c r="G143" s="854"/>
      <c r="H143" s="854"/>
      <c r="I143" s="854"/>
      <c r="J143" s="854"/>
      <c r="K143" s="854"/>
      <c r="L143" s="854"/>
      <c r="M143" s="854"/>
      <c r="N143" s="854"/>
      <c r="O143" s="854"/>
    </row>
    <row r="144" spans="1:15">
      <c r="B144" s="313"/>
      <c r="C144" s="313"/>
      <c r="D144" s="313"/>
      <c r="E144" s="313"/>
      <c r="F144" s="313"/>
      <c r="G144" s="313"/>
      <c r="H144" s="313"/>
      <c r="I144" s="313"/>
      <c r="J144" s="313"/>
      <c r="K144" s="313"/>
      <c r="L144" s="313"/>
      <c r="M144" s="313"/>
      <c r="N144" s="313"/>
      <c r="O144" s="313"/>
    </row>
    <row r="145" spans="1:15" ht="13.8" thickBot="1">
      <c r="A145" s="276"/>
      <c r="B145" s="276"/>
      <c r="C145" s="276"/>
      <c r="D145" s="276"/>
      <c r="E145" s="276"/>
      <c r="F145" s="276"/>
      <c r="G145" s="276"/>
      <c r="H145" s="276"/>
      <c r="I145" s="276"/>
      <c r="J145" s="276"/>
      <c r="K145" s="276"/>
      <c r="L145" s="276"/>
      <c r="M145" s="276"/>
      <c r="N145" s="276"/>
      <c r="O145" s="276"/>
    </row>
    <row r="146" spans="1:15" ht="12.75" customHeight="1">
      <c r="A146" s="336" t="s">
        <v>128</v>
      </c>
      <c r="B146" s="292"/>
    </row>
    <row r="147" spans="1:15" ht="15" customHeight="1"/>
    <row r="148" spans="1:15">
      <c r="A148" s="283"/>
      <c r="B148" s="283"/>
      <c r="C148" s="283"/>
      <c r="D148" s="283"/>
      <c r="I148" s="283"/>
    </row>
    <row r="149" spans="1:15" ht="13.8">
      <c r="A149" s="301" t="s">
        <v>129</v>
      </c>
      <c r="B149" s="289"/>
      <c r="I149" s="301" t="s">
        <v>130</v>
      </c>
    </row>
    <row r="150" spans="1:15" ht="18.899999999999999" customHeight="1">
      <c r="A150" s="283"/>
      <c r="B150" s="283"/>
      <c r="C150" s="283"/>
      <c r="D150" s="283"/>
    </row>
    <row r="151" spans="1:15" ht="13.8">
      <c r="A151" s="301" t="s">
        <v>131</v>
      </c>
      <c r="B151" s="289"/>
    </row>
    <row r="152" spans="1:15" ht="18.899999999999999" customHeight="1">
      <c r="A152" s="283"/>
      <c r="B152" s="283"/>
    </row>
    <row r="153" spans="1:15" ht="13.8">
      <c r="A153" s="301" t="s">
        <v>132</v>
      </c>
      <c r="B153" s="289"/>
    </row>
  </sheetData>
  <sheetProtection formatCells="0" insertRows="0" sort="0" autoFilter="0" pivotTables="0"/>
  <mergeCells count="18">
    <mergeCell ref="R91:T91"/>
    <mergeCell ref="A3:Q4"/>
    <mergeCell ref="A8:O8"/>
    <mergeCell ref="A13:Q13"/>
    <mergeCell ref="B19:Q19"/>
    <mergeCell ref="B22:Q22"/>
    <mergeCell ref="A32:O32"/>
    <mergeCell ref="B143:O143"/>
    <mergeCell ref="A50:P50"/>
    <mergeCell ref="I55:M55"/>
    <mergeCell ref="A82:O82"/>
    <mergeCell ref="B87:D90"/>
    <mergeCell ref="I87:O90"/>
    <mergeCell ref="B92:D94"/>
    <mergeCell ref="I92:O94"/>
    <mergeCell ref="B96:D97"/>
    <mergeCell ref="I96:O97"/>
    <mergeCell ref="B141:O141"/>
  </mergeCells>
  <pageMargins left="0.5" right="0" top="1.1299999999999999" bottom="0.75" header="0.3" footer="0.3"/>
  <pageSetup scale="56" fitToHeight="3" orientation="portrait" r:id="rId1"/>
  <headerFooter>
    <oddHeader>&amp;L&amp;"Arial,Bold"&amp;12&amp;G&amp;C&amp;"Arial,Bold"&amp;12
&amp;R&amp;"Times New Roman,Bold"&amp;12 &amp;K870E002023 ACFR Information</oddHeader>
    <oddFooter>&amp;L&amp;"Times New Roman,Italic"&amp;9Page &amp;P of &amp;N
&amp;Z&amp;F &amp;A&amp;R&amp;"Times New Roman,Italic"&amp;9&amp;D &amp;T</oddFooter>
  </headerFooter>
  <rowBreaks count="2" manualBreakCount="2">
    <brk id="30" max="16383" man="1"/>
    <brk id="80" max="16383"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2"/>
  <sheetViews>
    <sheetView showGridLines="0" zoomScaleNormal="100" workbookViewId="0">
      <selection activeCell="K16" sqref="K16"/>
    </sheetView>
  </sheetViews>
  <sheetFormatPr defaultColWidth="9.109375" defaultRowHeight="15.6"/>
  <cols>
    <col min="1" max="1" width="15.5546875" style="67" customWidth="1"/>
    <col min="2" max="2" width="5" style="69" customWidth="1"/>
    <col min="3" max="3" width="4.109375" style="66" customWidth="1"/>
    <col min="4" max="4" width="2.6640625" style="63" customWidth="1"/>
    <col min="5" max="5" width="2.88671875" style="63" customWidth="1"/>
    <col min="6" max="6" width="13.33203125" style="63" customWidth="1"/>
    <col min="7" max="7" width="18.88671875" style="63" customWidth="1"/>
    <col min="8" max="12" width="11.6640625" style="63" customWidth="1"/>
    <col min="13" max="13" width="8.33203125" style="63" customWidth="1"/>
    <col min="14" max="14" width="1.33203125" style="63" customWidth="1"/>
    <col min="15" max="16384" width="9.109375" style="63"/>
  </cols>
  <sheetData>
    <row r="1" spans="1:13" ht="30.75" customHeight="1">
      <c r="A1" s="85" t="s">
        <v>148</v>
      </c>
      <c r="B1" s="83"/>
      <c r="C1" s="84"/>
      <c r="D1" s="84"/>
      <c r="E1" s="84"/>
      <c r="F1" s="84"/>
      <c r="G1" s="233"/>
      <c r="H1" s="84"/>
      <c r="I1" s="84"/>
      <c r="J1" s="84"/>
      <c r="K1" s="84"/>
      <c r="L1" s="84"/>
      <c r="M1" s="84"/>
    </row>
    <row r="2" spans="1:13">
      <c r="A2" s="64"/>
      <c r="B2" s="80"/>
      <c r="C2" s="80"/>
      <c r="D2" s="66"/>
    </row>
    <row r="3" spans="1:13" ht="17.399999999999999">
      <c r="A3" s="64" t="s">
        <v>63</v>
      </c>
      <c r="B3" s="65"/>
      <c r="C3" s="230" t="s">
        <v>69</v>
      </c>
    </row>
    <row r="4" spans="1:13">
      <c r="A4" s="64"/>
      <c r="B4" s="65"/>
    </row>
    <row r="5" spans="1:13">
      <c r="A5" s="64"/>
      <c r="B5" s="65"/>
      <c r="C5" s="793" t="s">
        <v>1522</v>
      </c>
      <c r="D5" s="793"/>
      <c r="E5" s="793"/>
      <c r="F5" s="793"/>
      <c r="G5" s="793"/>
      <c r="H5" s="793"/>
      <c r="I5" s="793"/>
      <c r="J5" s="793"/>
      <c r="K5" s="793"/>
      <c r="L5" s="793"/>
      <c r="M5" s="793"/>
    </row>
    <row r="6" spans="1:13">
      <c r="A6" s="64"/>
      <c r="B6" s="80"/>
      <c r="C6" s="80"/>
      <c r="D6" s="66"/>
    </row>
    <row r="8" spans="1:13">
      <c r="A8" s="86" t="s">
        <v>152</v>
      </c>
      <c r="B8" s="87" t="s">
        <v>480</v>
      </c>
      <c r="C8" s="88"/>
      <c r="D8" s="88"/>
      <c r="E8" s="88"/>
      <c r="F8" s="88"/>
      <c r="G8" s="88"/>
      <c r="H8" s="88"/>
      <c r="I8" s="88"/>
      <c r="J8" s="88"/>
      <c r="K8" s="88"/>
      <c r="L8" s="88"/>
      <c r="M8" s="88"/>
    </row>
    <row r="9" spans="1:13">
      <c r="B9" s="89" t="s">
        <v>425</v>
      </c>
    </row>
    <row r="10" spans="1:13">
      <c r="B10" s="89"/>
      <c r="C10" s="794" t="s">
        <v>422</v>
      </c>
      <c r="D10" s="794"/>
      <c r="E10" s="794"/>
      <c r="F10" s="794"/>
      <c r="G10" s="794"/>
      <c r="H10" s="794"/>
      <c r="I10" s="794"/>
      <c r="J10" s="794"/>
      <c r="K10" s="794"/>
      <c r="L10" s="794"/>
    </row>
    <row r="11" spans="1:13">
      <c r="B11" s="89"/>
      <c r="C11" s="862" t="s">
        <v>423</v>
      </c>
      <c r="D11" s="794"/>
      <c r="E11" s="794"/>
      <c r="F11" s="794"/>
      <c r="G11" s="794"/>
      <c r="H11" s="794"/>
      <c r="I11" s="794"/>
      <c r="J11" s="794"/>
      <c r="K11" s="794"/>
      <c r="L11" s="794"/>
    </row>
    <row r="12" spans="1:13">
      <c r="B12" s="89"/>
      <c r="C12" s="794" t="s">
        <v>424</v>
      </c>
      <c r="D12" s="794"/>
      <c r="E12" s="794"/>
      <c r="F12" s="794"/>
      <c r="G12" s="794"/>
      <c r="H12" s="794"/>
      <c r="I12" s="794"/>
      <c r="J12" s="794"/>
      <c r="K12" s="794"/>
      <c r="L12" s="794"/>
    </row>
    <row r="13" spans="1:13">
      <c r="B13" s="89"/>
    </row>
    <row r="14" spans="1:13">
      <c r="A14" s="67" t="s">
        <v>151</v>
      </c>
      <c r="B14" s="87" t="s">
        <v>482</v>
      </c>
      <c r="C14" s="88"/>
      <c r="D14" s="88"/>
      <c r="E14" s="88"/>
      <c r="F14" s="88"/>
      <c r="G14" s="88"/>
      <c r="H14" s="88"/>
      <c r="I14" s="88"/>
      <c r="J14" s="88"/>
      <c r="K14" s="88"/>
      <c r="L14" s="88"/>
      <c r="M14" s="88"/>
    </row>
    <row r="15" spans="1:13">
      <c r="B15" s="200" t="s">
        <v>485</v>
      </c>
      <c r="C15" s="88"/>
      <c r="D15" s="88"/>
      <c r="E15" s="88"/>
      <c r="F15" s="88"/>
      <c r="G15" s="88"/>
      <c r="H15" s="88"/>
      <c r="I15" s="88"/>
      <c r="J15" s="88"/>
      <c r="K15" s="88"/>
      <c r="L15" s="88"/>
      <c r="M15" s="88"/>
    </row>
    <row r="16" spans="1:13">
      <c r="B16" s="200" t="s">
        <v>486</v>
      </c>
      <c r="C16" s="88"/>
      <c r="D16" s="88"/>
      <c r="E16" s="88"/>
      <c r="F16" s="88"/>
      <c r="G16" s="88"/>
      <c r="H16" s="88"/>
      <c r="I16" s="88"/>
      <c r="J16" s="88"/>
      <c r="K16" s="88"/>
      <c r="L16" s="88"/>
      <c r="M16" s="88"/>
    </row>
    <row r="17" spans="1:13">
      <c r="A17" s="86"/>
      <c r="B17" s="87"/>
      <c r="C17" s="88" t="s">
        <v>507</v>
      </c>
      <c r="D17" s="88"/>
      <c r="E17" s="88"/>
      <c r="F17" s="88"/>
      <c r="G17" s="88"/>
      <c r="H17" s="88"/>
      <c r="I17" s="88"/>
      <c r="J17" s="88"/>
      <c r="K17" s="88"/>
      <c r="L17" s="88"/>
      <c r="M17" s="88"/>
    </row>
    <row r="18" spans="1:13">
      <c r="C18" s="63"/>
      <c r="D18" s="89" t="s">
        <v>205</v>
      </c>
    </row>
    <row r="19" spans="1:13">
      <c r="C19" s="63"/>
      <c r="D19" s="89" t="s">
        <v>206</v>
      </c>
    </row>
    <row r="20" spans="1:13">
      <c r="C20" s="63"/>
      <c r="D20" s="89" t="s">
        <v>239</v>
      </c>
    </row>
    <row r="21" spans="1:13">
      <c r="C21" s="66" t="s">
        <v>220</v>
      </c>
    </row>
    <row r="22" spans="1:13">
      <c r="D22" s="63" t="s">
        <v>219</v>
      </c>
    </row>
    <row r="24" spans="1:13">
      <c r="A24" s="86" t="s">
        <v>150</v>
      </c>
      <c r="B24" s="87" t="s">
        <v>426</v>
      </c>
      <c r="C24" s="88"/>
      <c r="D24" s="88"/>
      <c r="E24" s="88"/>
      <c r="F24" s="88"/>
      <c r="G24" s="88"/>
      <c r="H24" s="88"/>
      <c r="I24" s="88"/>
      <c r="J24" s="88"/>
      <c r="K24" s="88"/>
      <c r="L24" s="88"/>
      <c r="M24" s="88"/>
    </row>
    <row r="25" spans="1:13" ht="16.5" customHeight="1">
      <c r="A25" s="86"/>
      <c r="B25" s="89" t="s">
        <v>481</v>
      </c>
      <c r="C25" s="88"/>
      <c r="D25" s="88"/>
      <c r="E25" s="88"/>
      <c r="F25" s="88"/>
      <c r="G25" s="229"/>
      <c r="H25" s="229"/>
      <c r="I25" s="229"/>
      <c r="J25" s="229"/>
      <c r="K25" s="229"/>
      <c r="L25" s="229"/>
      <c r="M25" s="88"/>
    </row>
    <row r="26" spans="1:13">
      <c r="B26" s="201" t="s">
        <v>484</v>
      </c>
    </row>
    <row r="27" spans="1:13">
      <c r="B27" s="201" t="s">
        <v>483</v>
      </c>
    </row>
    <row r="28" spans="1:13">
      <c r="B28" s="201"/>
    </row>
    <row r="29" spans="1:13">
      <c r="A29" s="86" t="s">
        <v>149</v>
      </c>
      <c r="B29" s="96" t="s">
        <v>221</v>
      </c>
    </row>
    <row r="30" spans="1:13">
      <c r="B30" s="89"/>
    </row>
    <row r="31" spans="1:13">
      <c r="A31" s="86" t="s">
        <v>207</v>
      </c>
      <c r="B31" s="87" t="s">
        <v>217</v>
      </c>
      <c r="C31" s="88"/>
      <c r="D31" s="88"/>
      <c r="E31" s="88"/>
      <c r="F31" s="88"/>
      <c r="G31" s="88"/>
      <c r="H31" s="88"/>
      <c r="I31" s="88"/>
      <c r="J31" s="88"/>
      <c r="K31" s="88"/>
      <c r="L31" s="88"/>
      <c r="M31" s="88"/>
    </row>
    <row r="32" spans="1:13">
      <c r="B32" s="89" t="s">
        <v>218</v>
      </c>
    </row>
  </sheetData>
  <mergeCells count="4">
    <mergeCell ref="C5:M5"/>
    <mergeCell ref="C10:L10"/>
    <mergeCell ref="C11:L11"/>
    <mergeCell ref="C12:L12"/>
  </mergeCells>
  <hyperlinks>
    <hyperlink ref="C17" r:id="rId1" display="ehicks@sao.ga.gov" xr:uid="{00000000-0004-0000-0400-000000000000}"/>
    <hyperlink ref="C10:E10" r:id="rId2" display="http://www.fdic.gov/deposit/deposits/FactSheet.html" xr:uid="{00000000-0004-0000-0400-000001000000}"/>
    <hyperlink ref="C11" r:id="rId3" xr:uid="{00000000-0004-0000-0400-000002000000}"/>
    <hyperlink ref="C12" r:id="rId4" xr:uid="{00000000-0004-0000-0400-000003000000}"/>
  </hyperlinks>
  <pageMargins left="0.35" right="0.45" top="1.1299999999999999" bottom="0.75" header="0.35" footer="0.25"/>
  <pageSetup scale="71" fitToHeight="4" orientation="portrait" r:id="rId5"/>
  <headerFooter>
    <oddHeader>&amp;L&amp;"Arial,Bold"&amp;12&amp;G&amp;C&amp;"Arial,Bold"&amp;12
&amp;R&amp;"Times New Roman,Bold"&amp;12 &amp;K870E002023 ACFR Information</oddHeader>
    <oddFooter>&amp;L&amp;"Times New Roman,Italic"&amp;9Page &amp;P of &amp;N
&amp;Z&amp;F &amp;A&amp;R&amp;"Times New Roman,Italic"&amp;9&amp;D &amp;T</oddFooter>
  </headerFooter>
  <drawing r:id="rId6"/>
  <legacyDrawingHF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pageSetUpPr fitToPage="1"/>
  </sheetPr>
  <dimension ref="A1:K268"/>
  <sheetViews>
    <sheetView zoomScale="115" zoomScaleNormal="115" workbookViewId="0">
      <selection activeCell="J14" sqref="J14"/>
    </sheetView>
  </sheetViews>
  <sheetFormatPr defaultColWidth="9.109375" defaultRowHeight="13.2"/>
  <cols>
    <col min="1" max="1" width="11.33203125" style="103" customWidth="1"/>
    <col min="2" max="2" width="55" style="103" customWidth="1"/>
    <col min="3" max="3" width="14.109375" style="103" customWidth="1"/>
    <col min="4" max="16384" width="9.109375" style="103"/>
  </cols>
  <sheetData>
    <row r="1" spans="1:11" ht="22.5" customHeight="1">
      <c r="A1" s="694" t="s">
        <v>1523</v>
      </c>
      <c r="B1" s="407"/>
      <c r="C1" s="705" t="s">
        <v>1555</v>
      </c>
      <c r="D1" s="706"/>
    </row>
    <row r="2" spans="1:11">
      <c r="A2" s="477"/>
      <c r="B2"/>
      <c r="C2"/>
    </row>
    <row r="3" spans="1:11">
      <c r="A3"/>
      <c r="B3"/>
      <c r="C3"/>
      <c r="E3" s="144" t="s">
        <v>135</v>
      </c>
      <c r="F3" s="144"/>
      <c r="G3" s="144" t="s">
        <v>256</v>
      </c>
    </row>
    <row r="4" spans="1:11" ht="28.8">
      <c r="A4" s="695" t="s">
        <v>1134</v>
      </c>
      <c r="B4" s="590" t="s">
        <v>700</v>
      </c>
      <c r="C4" s="590" t="s">
        <v>701</v>
      </c>
      <c r="E4" s="144"/>
      <c r="F4" s="144"/>
      <c r="G4" s="144" t="s">
        <v>258</v>
      </c>
    </row>
    <row r="5" spans="1:11" ht="14.4">
      <c r="A5" s="696" t="s">
        <v>1519</v>
      </c>
      <c r="B5" s="593" t="s">
        <v>1161</v>
      </c>
      <c r="C5" s="594" t="s">
        <v>1159</v>
      </c>
      <c r="G5" s="410" t="s">
        <v>668</v>
      </c>
    </row>
    <row r="6" spans="1:11" ht="15" thickBot="1">
      <c r="A6" s="697" t="s">
        <v>1164</v>
      </c>
      <c r="B6" s="595" t="s">
        <v>1160</v>
      </c>
      <c r="C6" s="596" t="s">
        <v>257</v>
      </c>
      <c r="D6" s="597" t="s">
        <v>1162</v>
      </c>
      <c r="E6" s="598"/>
      <c r="F6" s="598"/>
      <c r="G6" s="598"/>
      <c r="H6" s="598"/>
      <c r="I6" s="598"/>
      <c r="J6" s="598"/>
      <c r="K6" s="598"/>
    </row>
    <row r="7" spans="1:11" ht="15" thickTop="1">
      <c r="A7" s="703">
        <v>15100</v>
      </c>
      <c r="B7" s="407" t="s">
        <v>1511</v>
      </c>
      <c r="C7" t="s">
        <v>1512</v>
      </c>
    </row>
    <row r="8" spans="1:11" ht="14.4">
      <c r="A8" s="703">
        <v>15300</v>
      </c>
      <c r="B8" s="407" t="s">
        <v>1513</v>
      </c>
      <c r="C8" t="s">
        <v>1514</v>
      </c>
    </row>
    <row r="9" spans="1:11" ht="14.4">
      <c r="A9" s="704">
        <v>26000</v>
      </c>
      <c r="B9" s="407" t="s">
        <v>1540</v>
      </c>
      <c r="C9" t="s">
        <v>771</v>
      </c>
    </row>
    <row r="10" spans="1:11" ht="14.4">
      <c r="A10" s="703">
        <v>40200</v>
      </c>
      <c r="B10" s="407" t="s">
        <v>557</v>
      </c>
      <c r="C10" t="s">
        <v>255</v>
      </c>
    </row>
    <row r="11" spans="1:11" ht="14.4">
      <c r="A11" s="703" t="s">
        <v>1135</v>
      </c>
      <c r="B11" s="407" t="s">
        <v>618</v>
      </c>
      <c r="C11" t="s">
        <v>619</v>
      </c>
    </row>
    <row r="12" spans="1:11" ht="14.4">
      <c r="A12" s="703" t="s">
        <v>1136</v>
      </c>
      <c r="B12" s="407" t="s">
        <v>620</v>
      </c>
      <c r="C12" t="s">
        <v>257</v>
      </c>
    </row>
    <row r="13" spans="1:11" ht="14.4">
      <c r="A13" s="703" t="s">
        <v>1137</v>
      </c>
      <c r="B13" s="407" t="s">
        <v>621</v>
      </c>
      <c r="C13" t="s">
        <v>622</v>
      </c>
    </row>
    <row r="14" spans="1:11" ht="14.4">
      <c r="A14" s="703">
        <v>40400</v>
      </c>
      <c r="B14" s="407" t="s">
        <v>623</v>
      </c>
      <c r="C14" t="s">
        <v>259</v>
      </c>
    </row>
    <row r="15" spans="1:11" ht="14.4">
      <c r="A15" s="703">
        <v>40500</v>
      </c>
      <c r="B15" s="407" t="s">
        <v>558</v>
      </c>
      <c r="C15" t="s">
        <v>364</v>
      </c>
    </row>
    <row r="16" spans="1:11" ht="14.4">
      <c r="A16" s="703">
        <v>40600</v>
      </c>
      <c r="B16" s="407" t="s">
        <v>559</v>
      </c>
      <c r="C16" t="s">
        <v>260</v>
      </c>
    </row>
    <row r="17" spans="1:3" ht="14.4">
      <c r="A17" s="703">
        <v>40700</v>
      </c>
      <c r="B17" s="407" t="s">
        <v>560</v>
      </c>
      <c r="C17" t="s">
        <v>261</v>
      </c>
    </row>
    <row r="18" spans="1:3" ht="14.4">
      <c r="A18" s="703">
        <v>40800</v>
      </c>
      <c r="B18" s="407" t="s">
        <v>624</v>
      </c>
      <c r="C18" t="s">
        <v>262</v>
      </c>
    </row>
    <row r="19" spans="1:3" ht="14.4">
      <c r="A19" s="703">
        <v>40900</v>
      </c>
      <c r="B19" s="407" t="s">
        <v>561</v>
      </c>
      <c r="C19" t="s">
        <v>263</v>
      </c>
    </row>
    <row r="20" spans="1:3" ht="14.4">
      <c r="A20" s="703">
        <v>41000</v>
      </c>
      <c r="B20" s="407" t="s">
        <v>625</v>
      </c>
      <c r="C20" t="s">
        <v>264</v>
      </c>
    </row>
    <row r="21" spans="1:3" ht="14.4">
      <c r="A21" s="703">
        <v>41100</v>
      </c>
      <c r="B21" s="407" t="s">
        <v>562</v>
      </c>
      <c r="C21" t="s">
        <v>265</v>
      </c>
    </row>
    <row r="22" spans="1:3" ht="14.4">
      <c r="A22" s="704">
        <v>41200</v>
      </c>
      <c r="B22" s="407" t="s">
        <v>1515</v>
      </c>
      <c r="C22" t="s">
        <v>1541</v>
      </c>
    </row>
    <row r="23" spans="1:3" ht="11.4" customHeight="1">
      <c r="A23" s="703">
        <v>41400</v>
      </c>
      <c r="B23" s="407" t="s">
        <v>563</v>
      </c>
      <c r="C23" t="s">
        <v>266</v>
      </c>
    </row>
    <row r="24" spans="1:3" ht="14.4">
      <c r="A24" s="703">
        <v>41500</v>
      </c>
      <c r="B24" s="407" t="s">
        <v>226</v>
      </c>
      <c r="C24" t="s">
        <v>267</v>
      </c>
    </row>
    <row r="25" spans="1:3" ht="14.4">
      <c r="A25" s="703">
        <v>41600</v>
      </c>
      <c r="B25" s="407" t="s">
        <v>626</v>
      </c>
      <c r="C25" t="s">
        <v>268</v>
      </c>
    </row>
    <row r="26" spans="1:3" ht="14.4">
      <c r="A26" s="703">
        <v>41800</v>
      </c>
      <c r="B26" s="407" t="s">
        <v>1542</v>
      </c>
      <c r="C26" t="s">
        <v>269</v>
      </c>
    </row>
    <row r="27" spans="1:3" ht="14.4">
      <c r="A27" s="703" t="s">
        <v>1138</v>
      </c>
      <c r="B27" s="407" t="s">
        <v>1139</v>
      </c>
      <c r="C27" t="s">
        <v>270</v>
      </c>
    </row>
    <row r="28" spans="1:3" ht="14.4">
      <c r="A28" s="703" t="s">
        <v>1140</v>
      </c>
      <c r="B28" s="407" t="s">
        <v>1141</v>
      </c>
      <c r="C28" t="s">
        <v>270</v>
      </c>
    </row>
    <row r="29" spans="1:3" ht="14.4">
      <c r="A29" s="703">
        <v>42000</v>
      </c>
      <c r="B29" s="407" t="s">
        <v>1543</v>
      </c>
      <c r="C29" t="s">
        <v>271</v>
      </c>
    </row>
    <row r="30" spans="1:3" ht="14.4">
      <c r="A30" s="703">
        <v>42200</v>
      </c>
      <c r="B30" s="407" t="s">
        <v>564</v>
      </c>
      <c r="C30" t="s">
        <v>272</v>
      </c>
    </row>
    <row r="31" spans="1:3" ht="14.4">
      <c r="A31" s="703">
        <v>42700</v>
      </c>
      <c r="B31" s="407" t="s">
        <v>565</v>
      </c>
      <c r="C31" t="s">
        <v>273</v>
      </c>
    </row>
    <row r="32" spans="1:3" ht="14.4">
      <c r="A32" s="703">
        <v>42800</v>
      </c>
      <c r="B32" s="407" t="s">
        <v>566</v>
      </c>
      <c r="C32" t="s">
        <v>274</v>
      </c>
    </row>
    <row r="33" spans="1:3" ht="14.4">
      <c r="A33" s="703">
        <v>42900</v>
      </c>
      <c r="B33" s="407" t="s">
        <v>567</v>
      </c>
      <c r="C33" t="s">
        <v>275</v>
      </c>
    </row>
    <row r="34" spans="1:3" ht="14.4">
      <c r="A34" s="703">
        <v>43000</v>
      </c>
      <c r="B34" s="407" t="s">
        <v>516</v>
      </c>
      <c r="C34" t="s">
        <v>517</v>
      </c>
    </row>
    <row r="35" spans="1:3" ht="14.4">
      <c r="A35" s="703">
        <v>43100</v>
      </c>
      <c r="B35" s="407" t="s">
        <v>568</v>
      </c>
      <c r="C35" t="s">
        <v>276</v>
      </c>
    </row>
    <row r="36" spans="1:3" ht="14.4">
      <c r="A36" s="703">
        <v>43200</v>
      </c>
      <c r="B36" s="407" t="s">
        <v>1544</v>
      </c>
      <c r="C36" t="s">
        <v>277</v>
      </c>
    </row>
    <row r="37" spans="1:3" ht="14.4">
      <c r="A37" s="703">
        <v>43400</v>
      </c>
      <c r="B37" s="407" t="s">
        <v>627</v>
      </c>
      <c r="C37" t="s">
        <v>278</v>
      </c>
    </row>
    <row r="38" spans="1:3" ht="14.4">
      <c r="A38" s="703">
        <v>43600</v>
      </c>
      <c r="B38" s="407" t="s">
        <v>1545</v>
      </c>
      <c r="C38" t="s">
        <v>279</v>
      </c>
    </row>
    <row r="39" spans="1:3" ht="14.4">
      <c r="A39" s="703">
        <v>43800</v>
      </c>
      <c r="B39" s="407" t="s">
        <v>1546</v>
      </c>
      <c r="C39" t="s">
        <v>280</v>
      </c>
    </row>
    <row r="40" spans="1:3" ht="14.4">
      <c r="A40" s="703" t="s">
        <v>628</v>
      </c>
      <c r="B40" s="407" t="s">
        <v>629</v>
      </c>
      <c r="C40" t="s">
        <v>630</v>
      </c>
    </row>
    <row r="41" spans="1:3" ht="14.4">
      <c r="A41" s="703" t="s">
        <v>631</v>
      </c>
      <c r="B41" s="407" t="s">
        <v>632</v>
      </c>
      <c r="C41" t="s">
        <v>281</v>
      </c>
    </row>
    <row r="42" spans="1:3" ht="14.4">
      <c r="A42" s="703">
        <v>44100</v>
      </c>
      <c r="B42" s="407" t="s">
        <v>569</v>
      </c>
      <c r="C42" t="s">
        <v>282</v>
      </c>
    </row>
    <row r="43" spans="1:3" ht="14.4">
      <c r="A43" s="703">
        <v>44200</v>
      </c>
      <c r="B43" s="407" t="s">
        <v>570</v>
      </c>
      <c r="C43" t="s">
        <v>283</v>
      </c>
    </row>
    <row r="44" spans="1:3" ht="14.4">
      <c r="A44" s="703">
        <v>44400</v>
      </c>
      <c r="B44" s="407" t="s">
        <v>633</v>
      </c>
      <c r="C44" t="s">
        <v>284</v>
      </c>
    </row>
    <row r="45" spans="1:3" ht="14.4">
      <c r="A45" s="703">
        <v>44500</v>
      </c>
      <c r="B45" s="407" t="s">
        <v>1142</v>
      </c>
      <c r="C45" t="s">
        <v>518</v>
      </c>
    </row>
    <row r="46" spans="1:3" ht="14.4">
      <c r="A46" s="703">
        <v>44600</v>
      </c>
      <c r="B46" s="407" t="s">
        <v>634</v>
      </c>
      <c r="C46" t="s">
        <v>519</v>
      </c>
    </row>
    <row r="47" spans="1:3" ht="14.4">
      <c r="A47" s="703">
        <v>45200</v>
      </c>
      <c r="B47" s="407" t="s">
        <v>635</v>
      </c>
      <c r="C47" t="s">
        <v>520</v>
      </c>
    </row>
    <row r="48" spans="1:3" ht="14.4">
      <c r="A48" s="703">
        <v>46100</v>
      </c>
      <c r="B48" s="407" t="s">
        <v>571</v>
      </c>
      <c r="C48" t="s">
        <v>285</v>
      </c>
    </row>
    <row r="49" spans="1:3" ht="14.4">
      <c r="A49" s="703">
        <v>46200</v>
      </c>
      <c r="B49" s="407" t="s">
        <v>572</v>
      </c>
      <c r="C49" t="s">
        <v>286</v>
      </c>
    </row>
    <row r="50" spans="1:3" ht="14.4">
      <c r="A50" s="703">
        <v>46500</v>
      </c>
      <c r="B50" s="407" t="s">
        <v>573</v>
      </c>
      <c r="C50" t="s">
        <v>287</v>
      </c>
    </row>
    <row r="51" spans="1:3" ht="14.4">
      <c r="A51" s="703">
        <v>46600</v>
      </c>
      <c r="B51" s="407" t="s">
        <v>574</v>
      </c>
      <c r="C51" t="s">
        <v>288</v>
      </c>
    </row>
    <row r="52" spans="1:3" ht="14.4">
      <c r="A52" s="703">
        <v>46700</v>
      </c>
      <c r="B52" s="407" t="s">
        <v>575</v>
      </c>
      <c r="C52" t="s">
        <v>289</v>
      </c>
    </row>
    <row r="53" spans="1:3" ht="14.4">
      <c r="A53" s="703">
        <v>46900</v>
      </c>
      <c r="B53" s="407" t="s">
        <v>576</v>
      </c>
      <c r="C53" t="s">
        <v>290</v>
      </c>
    </row>
    <row r="54" spans="1:3" ht="14.4">
      <c r="A54" s="703">
        <v>47000</v>
      </c>
      <c r="B54" s="407" t="s">
        <v>1547</v>
      </c>
      <c r="C54" t="s">
        <v>291</v>
      </c>
    </row>
    <row r="55" spans="1:3" ht="14.4">
      <c r="A55" s="703">
        <v>47100</v>
      </c>
      <c r="B55" s="407" t="s">
        <v>577</v>
      </c>
      <c r="C55" t="s">
        <v>292</v>
      </c>
    </row>
    <row r="56" spans="1:3" ht="14.4">
      <c r="A56" s="703">
        <v>47200</v>
      </c>
      <c r="B56" s="407" t="s">
        <v>578</v>
      </c>
      <c r="C56" t="s">
        <v>293</v>
      </c>
    </row>
    <row r="57" spans="1:3" ht="14.4">
      <c r="A57" s="703">
        <v>47400</v>
      </c>
      <c r="B57" s="407" t="s">
        <v>579</v>
      </c>
      <c r="C57" t="s">
        <v>294</v>
      </c>
    </row>
    <row r="58" spans="1:3" ht="14.4">
      <c r="A58" s="703">
        <v>47500</v>
      </c>
      <c r="B58" s="407" t="s">
        <v>580</v>
      </c>
      <c r="C58" t="s">
        <v>295</v>
      </c>
    </row>
    <row r="59" spans="1:3" ht="14.4">
      <c r="A59" s="703">
        <v>47600</v>
      </c>
      <c r="B59" s="407" t="s">
        <v>581</v>
      </c>
      <c r="C59" t="s">
        <v>296</v>
      </c>
    </row>
    <row r="60" spans="1:3" ht="14.4">
      <c r="A60" s="703">
        <v>47610</v>
      </c>
      <c r="B60" s="407" t="s">
        <v>636</v>
      </c>
      <c r="C60" t="s">
        <v>582</v>
      </c>
    </row>
    <row r="61" spans="1:3" ht="14.4">
      <c r="A61" s="703">
        <v>47700</v>
      </c>
      <c r="B61" s="407" t="s">
        <v>583</v>
      </c>
      <c r="C61" t="s">
        <v>489</v>
      </c>
    </row>
    <row r="62" spans="1:3" ht="14.4">
      <c r="A62" s="703">
        <v>47800</v>
      </c>
      <c r="B62" s="407" t="s">
        <v>166</v>
      </c>
      <c r="C62" t="s">
        <v>297</v>
      </c>
    </row>
    <row r="63" spans="1:3" ht="14.4">
      <c r="A63" s="703">
        <v>48200</v>
      </c>
      <c r="B63" s="407" t="s">
        <v>584</v>
      </c>
      <c r="C63" t="s">
        <v>298</v>
      </c>
    </row>
    <row r="64" spans="1:3" ht="14.4">
      <c r="A64" s="703">
        <v>48400</v>
      </c>
      <c r="B64" s="407" t="s">
        <v>585</v>
      </c>
      <c r="C64" t="s">
        <v>299</v>
      </c>
    </row>
    <row r="65" spans="1:3" ht="14.4">
      <c r="A65" s="703" t="s">
        <v>1143</v>
      </c>
      <c r="B65" s="407" t="s">
        <v>637</v>
      </c>
      <c r="C65" t="s">
        <v>638</v>
      </c>
    </row>
    <row r="66" spans="1:3" ht="14.4">
      <c r="A66" s="703">
        <v>48600</v>
      </c>
      <c r="B66" s="407" t="s">
        <v>586</v>
      </c>
      <c r="C66" t="s">
        <v>300</v>
      </c>
    </row>
    <row r="67" spans="1:3" ht="14.4">
      <c r="A67" s="703">
        <v>48800</v>
      </c>
      <c r="B67" s="407" t="s">
        <v>639</v>
      </c>
      <c r="C67" t="s">
        <v>301</v>
      </c>
    </row>
    <row r="68" spans="1:3" ht="14.4">
      <c r="A68" s="703">
        <v>48900</v>
      </c>
      <c r="B68" s="407" t="s">
        <v>167</v>
      </c>
      <c r="C68" t="s">
        <v>302</v>
      </c>
    </row>
    <row r="69" spans="1:3" ht="14.4">
      <c r="A69" s="703">
        <v>49000</v>
      </c>
      <c r="B69" s="407" t="s">
        <v>587</v>
      </c>
      <c r="C69" t="s">
        <v>303</v>
      </c>
    </row>
    <row r="70" spans="1:3" ht="14.4">
      <c r="A70" s="703">
        <v>49200</v>
      </c>
      <c r="B70" s="407" t="s">
        <v>1548</v>
      </c>
      <c r="C70" t="s">
        <v>304</v>
      </c>
    </row>
    <row r="71" spans="1:3" ht="14.4">
      <c r="A71" s="703">
        <v>49500</v>
      </c>
      <c r="B71" s="407" t="s">
        <v>1144</v>
      </c>
      <c r="C71" t="s">
        <v>1145</v>
      </c>
    </row>
    <row r="72" spans="1:3" ht="14.4">
      <c r="A72" s="703">
        <v>51270</v>
      </c>
      <c r="B72" s="407" t="s">
        <v>640</v>
      </c>
      <c r="C72" t="s">
        <v>490</v>
      </c>
    </row>
    <row r="73" spans="1:3" ht="14.4">
      <c r="A73" s="703">
        <v>85040</v>
      </c>
      <c r="B73" s="407" t="s">
        <v>168</v>
      </c>
      <c r="C73" t="s">
        <v>305</v>
      </c>
    </row>
    <row r="74" spans="1:3" ht="14.4">
      <c r="A74" s="703">
        <v>85240</v>
      </c>
      <c r="B74" s="407" t="s">
        <v>169</v>
      </c>
      <c r="C74" t="s">
        <v>306</v>
      </c>
    </row>
    <row r="75" spans="1:3" ht="14.4">
      <c r="A75" s="703">
        <v>85440</v>
      </c>
      <c r="B75" s="407" t="s">
        <v>170</v>
      </c>
      <c r="C75" t="s">
        <v>307</v>
      </c>
    </row>
    <row r="76" spans="1:3" ht="14.4">
      <c r="A76" s="703">
        <v>85640</v>
      </c>
      <c r="B76" s="407" t="s">
        <v>171</v>
      </c>
      <c r="C76" t="s">
        <v>308</v>
      </c>
    </row>
    <row r="77" spans="1:3" ht="14.4">
      <c r="A77" s="703">
        <v>85840</v>
      </c>
      <c r="B77" s="407" t="s">
        <v>172</v>
      </c>
      <c r="C77" t="s">
        <v>309</v>
      </c>
    </row>
    <row r="78" spans="1:3" ht="14.4">
      <c r="A78" s="703">
        <v>86040</v>
      </c>
      <c r="B78" s="407" t="s">
        <v>173</v>
      </c>
      <c r="C78" t="s">
        <v>310</v>
      </c>
    </row>
    <row r="79" spans="1:3" ht="14.4">
      <c r="A79" s="703">
        <v>86240</v>
      </c>
      <c r="B79" s="407" t="s">
        <v>174</v>
      </c>
      <c r="C79" t="s">
        <v>311</v>
      </c>
    </row>
    <row r="80" spans="1:3" ht="14.4">
      <c r="A80" s="703">
        <v>86440</v>
      </c>
      <c r="B80" s="407" t="s">
        <v>175</v>
      </c>
      <c r="C80" t="s">
        <v>312</v>
      </c>
    </row>
    <row r="81" spans="1:3" ht="14.4">
      <c r="A81" s="703">
        <v>86640</v>
      </c>
      <c r="B81" s="407" t="s">
        <v>176</v>
      </c>
      <c r="C81" t="s">
        <v>313</v>
      </c>
    </row>
    <row r="82" spans="1:3" ht="14.4">
      <c r="A82" s="703">
        <v>86840</v>
      </c>
      <c r="B82" s="407" t="s">
        <v>177</v>
      </c>
      <c r="C82" t="s">
        <v>314</v>
      </c>
    </row>
    <row r="83" spans="1:3" ht="14.4">
      <c r="A83" s="703">
        <v>87240</v>
      </c>
      <c r="B83" s="407" t="s">
        <v>178</v>
      </c>
      <c r="C83" t="s">
        <v>315</v>
      </c>
    </row>
    <row r="84" spans="1:3" ht="14.4">
      <c r="A84" s="703">
        <v>87640</v>
      </c>
      <c r="B84" s="407" t="s">
        <v>179</v>
      </c>
      <c r="C84" t="s">
        <v>316</v>
      </c>
    </row>
    <row r="85" spans="1:3" ht="14.4">
      <c r="A85" s="703">
        <v>88040</v>
      </c>
      <c r="B85" s="407" t="s">
        <v>180</v>
      </c>
      <c r="C85" t="s">
        <v>317</v>
      </c>
    </row>
    <row r="86" spans="1:3" ht="14.4">
      <c r="A86" s="703">
        <v>88440</v>
      </c>
      <c r="B86" s="407" t="s">
        <v>181</v>
      </c>
      <c r="C86" t="s">
        <v>318</v>
      </c>
    </row>
    <row r="87" spans="1:3" ht="14.4">
      <c r="A87" s="703">
        <v>88640</v>
      </c>
      <c r="B87" s="407" t="s">
        <v>182</v>
      </c>
      <c r="C87" t="s">
        <v>319</v>
      </c>
    </row>
    <row r="88" spans="1:3" ht="14.4">
      <c r="A88" s="703">
        <v>88840</v>
      </c>
      <c r="B88" s="407" t="s">
        <v>183</v>
      </c>
      <c r="C88" t="s">
        <v>320</v>
      </c>
    </row>
    <row r="89" spans="1:3" ht="14.4">
      <c r="A89" s="703">
        <v>90000</v>
      </c>
      <c r="B89" s="407" t="s">
        <v>641</v>
      </c>
      <c r="C89" t="s">
        <v>491</v>
      </c>
    </row>
    <row r="90" spans="1:3" ht="14.4">
      <c r="A90" s="703" t="s">
        <v>1146</v>
      </c>
      <c r="B90" s="407" t="s">
        <v>642</v>
      </c>
      <c r="C90" t="s">
        <v>492</v>
      </c>
    </row>
    <row r="91" spans="1:3" ht="14.4">
      <c r="A91" s="703" t="s">
        <v>1147</v>
      </c>
      <c r="B91" s="407" t="s">
        <v>658</v>
      </c>
      <c r="C91" t="s">
        <v>493</v>
      </c>
    </row>
    <row r="92" spans="1:3" ht="14.4">
      <c r="A92" s="703">
        <v>91100</v>
      </c>
      <c r="B92" s="407" t="s">
        <v>227</v>
      </c>
      <c r="C92" t="s">
        <v>321</v>
      </c>
    </row>
    <row r="93" spans="1:3" ht="14.4">
      <c r="A93" s="703">
        <v>91200</v>
      </c>
      <c r="B93" s="407" t="s">
        <v>184</v>
      </c>
      <c r="C93" t="s">
        <v>322</v>
      </c>
    </row>
    <row r="94" spans="1:3" ht="14.4">
      <c r="A94" s="703">
        <v>91300</v>
      </c>
      <c r="B94" s="407" t="s">
        <v>185</v>
      </c>
      <c r="C94" t="s">
        <v>323</v>
      </c>
    </row>
    <row r="95" spans="1:3" ht="14.4">
      <c r="A95" s="703">
        <v>91400</v>
      </c>
      <c r="B95" s="407" t="s">
        <v>588</v>
      </c>
      <c r="C95" t="s">
        <v>324</v>
      </c>
    </row>
    <row r="96" spans="1:3" ht="14.4">
      <c r="A96" s="703">
        <v>91600</v>
      </c>
      <c r="B96" s="407" t="s">
        <v>589</v>
      </c>
      <c r="C96" t="s">
        <v>325</v>
      </c>
    </row>
    <row r="97" spans="1:3" ht="14.4">
      <c r="A97" s="703">
        <v>91700</v>
      </c>
      <c r="B97" s="407" t="s">
        <v>590</v>
      </c>
      <c r="C97" t="s">
        <v>326</v>
      </c>
    </row>
    <row r="98" spans="1:3" ht="14.4">
      <c r="A98" s="703">
        <v>91800</v>
      </c>
      <c r="B98" s="407" t="s">
        <v>591</v>
      </c>
      <c r="C98" t="s">
        <v>327</v>
      </c>
    </row>
    <row r="99" spans="1:3" ht="14.4">
      <c r="A99" s="703">
        <v>91900</v>
      </c>
      <c r="B99" s="407" t="s">
        <v>592</v>
      </c>
      <c r="C99" t="s">
        <v>1148</v>
      </c>
    </row>
    <row r="100" spans="1:3" ht="14.4">
      <c r="A100" s="703">
        <v>92100</v>
      </c>
      <c r="B100" s="407" t="s">
        <v>593</v>
      </c>
      <c r="C100" t="s">
        <v>328</v>
      </c>
    </row>
    <row r="101" spans="1:3" ht="14.4">
      <c r="A101" s="703">
        <v>92200</v>
      </c>
      <c r="B101" s="407" t="s">
        <v>644</v>
      </c>
      <c r="C101" t="s">
        <v>329</v>
      </c>
    </row>
    <row r="102" spans="1:3" ht="14.4">
      <c r="A102" s="703">
        <v>92300</v>
      </c>
      <c r="B102" s="407" t="s">
        <v>645</v>
      </c>
      <c r="C102" t="s">
        <v>330</v>
      </c>
    </row>
    <row r="103" spans="1:3" ht="14.4">
      <c r="A103" s="703">
        <v>92400</v>
      </c>
      <c r="B103" s="407" t="s">
        <v>594</v>
      </c>
      <c r="C103" t="s">
        <v>646</v>
      </c>
    </row>
    <row r="104" spans="1:3" ht="14.4">
      <c r="A104" s="703">
        <v>92600</v>
      </c>
      <c r="B104" s="407" t="s">
        <v>1549</v>
      </c>
      <c r="C104" t="s">
        <v>331</v>
      </c>
    </row>
    <row r="105" spans="1:3" ht="14.4">
      <c r="A105" s="703" t="s">
        <v>647</v>
      </c>
      <c r="B105" s="407" t="s">
        <v>648</v>
      </c>
      <c r="C105" t="s">
        <v>1550</v>
      </c>
    </row>
    <row r="106" spans="1:3" ht="14.4">
      <c r="A106" s="703" t="s">
        <v>650</v>
      </c>
      <c r="B106" s="407" t="s">
        <v>651</v>
      </c>
      <c r="C106" t="s">
        <v>332</v>
      </c>
    </row>
    <row r="107" spans="1:3" ht="14.4">
      <c r="A107" s="703">
        <v>92800</v>
      </c>
      <c r="B107" s="407" t="s">
        <v>595</v>
      </c>
      <c r="C107" t="s">
        <v>333</v>
      </c>
    </row>
    <row r="108" spans="1:3" ht="14.4">
      <c r="A108" s="703">
        <v>93000</v>
      </c>
      <c r="B108" s="407" t="s">
        <v>652</v>
      </c>
      <c r="C108" t="s">
        <v>1551</v>
      </c>
    </row>
    <row r="109" spans="1:3" ht="14.4">
      <c r="A109" s="703" t="s">
        <v>186</v>
      </c>
      <c r="B109" s="407" t="s">
        <v>662</v>
      </c>
      <c r="C109" t="s">
        <v>1552</v>
      </c>
    </row>
    <row r="110" spans="1:3" ht="14.4">
      <c r="A110" s="703">
        <v>94200</v>
      </c>
      <c r="B110" s="407" t="s">
        <v>187</v>
      </c>
      <c r="C110" t="s">
        <v>653</v>
      </c>
    </row>
    <row r="111" spans="1:3" ht="14.4">
      <c r="A111" s="703">
        <v>94700</v>
      </c>
      <c r="B111" s="407" t="s">
        <v>1553</v>
      </c>
      <c r="C111" t="s">
        <v>336</v>
      </c>
    </row>
    <row r="112" spans="1:3" ht="14.4">
      <c r="A112" s="703">
        <v>94800</v>
      </c>
      <c r="B112" s="407" t="s">
        <v>596</v>
      </c>
      <c r="C112" t="s">
        <v>337</v>
      </c>
    </row>
    <row r="113" spans="1:3" ht="14.4">
      <c r="A113" s="703">
        <v>94900</v>
      </c>
      <c r="B113" s="407" t="s">
        <v>654</v>
      </c>
      <c r="C113" t="s">
        <v>338</v>
      </c>
    </row>
    <row r="114" spans="1:3" ht="14.4">
      <c r="A114" s="703">
        <v>95000</v>
      </c>
      <c r="B114" s="407" t="s">
        <v>597</v>
      </c>
      <c r="C114" t="s">
        <v>339</v>
      </c>
    </row>
    <row r="115" spans="1:3" ht="14.4">
      <c r="A115" s="703">
        <v>95100</v>
      </c>
      <c r="B115" s="407" t="s">
        <v>598</v>
      </c>
      <c r="C115" t="s">
        <v>340</v>
      </c>
    </row>
    <row r="116" spans="1:3" ht="14.4">
      <c r="A116" s="703">
        <v>95500</v>
      </c>
      <c r="B116" s="407" t="s">
        <v>599</v>
      </c>
      <c r="C116" t="s">
        <v>341</v>
      </c>
    </row>
    <row r="117" spans="1:3" ht="14.4">
      <c r="A117" s="703">
        <v>96000</v>
      </c>
      <c r="B117" s="407" t="s">
        <v>600</v>
      </c>
      <c r="C117" t="s">
        <v>655</v>
      </c>
    </row>
    <row r="118" spans="1:3" ht="14.4">
      <c r="A118" s="703">
        <v>96800</v>
      </c>
      <c r="B118" s="407" t="s">
        <v>228</v>
      </c>
      <c r="C118" t="s">
        <v>601</v>
      </c>
    </row>
    <row r="119" spans="1:3" ht="14.4">
      <c r="A119" s="703">
        <v>96900</v>
      </c>
      <c r="B119" s="407" t="s">
        <v>602</v>
      </c>
      <c r="C119" t="s">
        <v>342</v>
      </c>
    </row>
    <row r="120" spans="1:3" ht="14.4">
      <c r="A120" s="703">
        <v>97300</v>
      </c>
      <c r="B120" s="407" t="s">
        <v>603</v>
      </c>
      <c r="C120" t="s">
        <v>343</v>
      </c>
    </row>
    <row r="121" spans="1:3" ht="14.4">
      <c r="A121" s="703">
        <v>97600</v>
      </c>
      <c r="B121" s="407" t="s">
        <v>188</v>
      </c>
      <c r="C121" t="s">
        <v>344</v>
      </c>
    </row>
    <row r="122" spans="1:3" ht="14.4">
      <c r="A122" s="703">
        <v>97700</v>
      </c>
      <c r="B122" s="407" t="s">
        <v>604</v>
      </c>
      <c r="C122" t="s">
        <v>345</v>
      </c>
    </row>
    <row r="123" spans="1:3" ht="14.4">
      <c r="A123" s="703">
        <v>98000</v>
      </c>
      <c r="B123" s="407" t="s">
        <v>605</v>
      </c>
      <c r="C123" t="s">
        <v>346</v>
      </c>
    </row>
    <row r="124" spans="1:3" ht="14.4">
      <c r="A124" s="703">
        <v>98100</v>
      </c>
      <c r="B124" s="407" t="s">
        <v>189</v>
      </c>
      <c r="C124" t="s">
        <v>347</v>
      </c>
    </row>
    <row r="125" spans="1:3" ht="14.4">
      <c r="A125" s="703">
        <v>98700</v>
      </c>
      <c r="B125" s="407" t="s">
        <v>429</v>
      </c>
      <c r="C125" t="s">
        <v>656</v>
      </c>
    </row>
    <row r="126" spans="1:3" ht="14.4">
      <c r="A126" s="703">
        <v>98900</v>
      </c>
      <c r="B126" s="407" t="s">
        <v>229</v>
      </c>
      <c r="C126" t="s">
        <v>657</v>
      </c>
    </row>
    <row r="127" spans="1:3" ht="14.4">
      <c r="A127" s="703">
        <v>99000</v>
      </c>
      <c r="B127" s="407" t="s">
        <v>230</v>
      </c>
      <c r="C127" t="s">
        <v>1149</v>
      </c>
    </row>
    <row r="128" spans="1:3" ht="14.4">
      <c r="A128" s="703">
        <v>99100</v>
      </c>
      <c r="B128" s="407" t="s">
        <v>606</v>
      </c>
      <c r="C128" t="s">
        <v>348</v>
      </c>
    </row>
    <row r="129" spans="1:3" ht="14.4">
      <c r="A129" s="703">
        <v>99400</v>
      </c>
      <c r="B129" s="407" t="s">
        <v>494</v>
      </c>
      <c r="C129" t="s">
        <v>659</v>
      </c>
    </row>
    <row r="130" spans="1:3" ht="14.4">
      <c r="A130" s="703">
        <v>99500</v>
      </c>
      <c r="B130" s="407" t="s">
        <v>660</v>
      </c>
      <c r="C130" t="s">
        <v>661</v>
      </c>
    </row>
    <row r="131" spans="1:3" ht="14.4">
      <c r="A131" s="703">
        <v>99600</v>
      </c>
      <c r="B131" s="407" t="s">
        <v>1554</v>
      </c>
      <c r="C131" t="s">
        <v>1150</v>
      </c>
    </row>
    <row r="132" spans="1:3" ht="14.4">
      <c r="A132" s="703">
        <v>99800</v>
      </c>
      <c r="B132" s="407" t="s">
        <v>663</v>
      </c>
      <c r="C132" t="s">
        <v>703</v>
      </c>
    </row>
    <row r="133" spans="1:3">
      <c r="A133"/>
      <c r="B133"/>
      <c r="C133"/>
    </row>
    <row r="134" spans="1:3">
      <c r="A134"/>
      <c r="B134"/>
      <c r="C134"/>
    </row>
    <row r="135" spans="1:3">
      <c r="A135"/>
      <c r="B135"/>
      <c r="C135"/>
    </row>
    <row r="136" spans="1:3">
      <c r="A136"/>
      <c r="B136"/>
      <c r="C136"/>
    </row>
    <row r="137" spans="1:3">
      <c r="A137"/>
      <c r="B137"/>
      <c r="C137"/>
    </row>
    <row r="138" spans="1:3">
      <c r="A138"/>
      <c r="B138"/>
      <c r="C138"/>
    </row>
    <row r="139" spans="1:3">
      <c r="A139"/>
      <c r="B139"/>
      <c r="C139"/>
    </row>
    <row r="140" spans="1:3">
      <c r="A140"/>
      <c r="B140"/>
      <c r="C140"/>
    </row>
    <row r="141" spans="1:3">
      <c r="A141"/>
      <c r="B141"/>
      <c r="C141"/>
    </row>
    <row r="142" spans="1:3">
      <c r="A142"/>
      <c r="B142"/>
      <c r="C142"/>
    </row>
    <row r="143" spans="1:3">
      <c r="A143"/>
      <c r="B143"/>
      <c r="C143"/>
    </row>
    <row r="144" spans="1:3">
      <c r="A144"/>
      <c r="B144"/>
      <c r="C144"/>
    </row>
    <row r="145" spans="1:3">
      <c r="A145"/>
      <c r="B145"/>
      <c r="C145"/>
    </row>
    <row r="146" spans="1:3">
      <c r="A146"/>
      <c r="B146"/>
      <c r="C146"/>
    </row>
    <row r="147" spans="1:3">
      <c r="A147"/>
      <c r="B147"/>
      <c r="C147"/>
    </row>
    <row r="148" spans="1:3">
      <c r="A148"/>
      <c r="B148"/>
      <c r="C148"/>
    </row>
    <row r="149" spans="1:3">
      <c r="A149"/>
      <c r="B149"/>
      <c r="C149"/>
    </row>
    <row r="150" spans="1:3">
      <c r="A150"/>
      <c r="B150"/>
      <c r="C150"/>
    </row>
    <row r="151" spans="1:3">
      <c r="A151"/>
      <c r="B151"/>
      <c r="C151"/>
    </row>
    <row r="152" spans="1:3">
      <c r="A152"/>
      <c r="B152"/>
      <c r="C152"/>
    </row>
    <row r="153" spans="1:3">
      <c r="A153"/>
      <c r="B153"/>
      <c r="C153"/>
    </row>
    <row r="154" spans="1:3">
      <c r="A154"/>
      <c r="B154"/>
      <c r="C154"/>
    </row>
    <row r="155" spans="1:3">
      <c r="A155"/>
      <c r="B155"/>
      <c r="C155"/>
    </row>
    <row r="156" spans="1:3">
      <c r="A156"/>
      <c r="B156"/>
      <c r="C156"/>
    </row>
    <row r="157" spans="1:3">
      <c r="A157"/>
      <c r="B157"/>
      <c r="C157"/>
    </row>
    <row r="158" spans="1:3">
      <c r="A158"/>
      <c r="B158"/>
      <c r="C158"/>
    </row>
    <row r="159" spans="1:3">
      <c r="A159"/>
      <c r="B159"/>
      <c r="C159"/>
    </row>
    <row r="160" spans="1:3">
      <c r="A160"/>
      <c r="B160"/>
      <c r="C160"/>
    </row>
    <row r="161" spans="1:3">
      <c r="A161"/>
      <c r="B161"/>
      <c r="C161"/>
    </row>
    <row r="162" spans="1:3">
      <c r="A162"/>
      <c r="B162"/>
      <c r="C162"/>
    </row>
    <row r="163" spans="1:3">
      <c r="A163"/>
      <c r="B163"/>
      <c r="C163"/>
    </row>
    <row r="164" spans="1:3">
      <c r="A164"/>
      <c r="B164"/>
      <c r="C164"/>
    </row>
    <row r="165" spans="1:3">
      <c r="A165"/>
      <c r="B165"/>
      <c r="C165"/>
    </row>
    <row r="166" spans="1:3">
      <c r="A166"/>
      <c r="B166"/>
      <c r="C166"/>
    </row>
    <row r="167" spans="1:3">
      <c r="A167"/>
      <c r="B167"/>
      <c r="C167"/>
    </row>
    <row r="168" spans="1:3">
      <c r="A168"/>
      <c r="B168"/>
      <c r="C168"/>
    </row>
    <row r="169" spans="1:3">
      <c r="A169"/>
      <c r="B169"/>
      <c r="C169"/>
    </row>
    <row r="170" spans="1:3">
      <c r="A170"/>
      <c r="B170"/>
      <c r="C170"/>
    </row>
    <row r="171" spans="1:3">
      <c r="A171"/>
      <c r="B171"/>
      <c r="C171"/>
    </row>
    <row r="172" spans="1:3">
      <c r="A172"/>
      <c r="B172"/>
      <c r="C172"/>
    </row>
    <row r="173" spans="1:3">
      <c r="A173"/>
      <c r="B173"/>
      <c r="C173"/>
    </row>
    <row r="174" spans="1:3">
      <c r="A174"/>
      <c r="B174"/>
      <c r="C174"/>
    </row>
    <row r="175" spans="1:3">
      <c r="A175"/>
      <c r="B175"/>
      <c r="C175"/>
    </row>
    <row r="176" spans="1:3">
      <c r="A176"/>
      <c r="B176"/>
      <c r="C176"/>
    </row>
    <row r="177" spans="1:3">
      <c r="A177"/>
      <c r="B177"/>
      <c r="C177"/>
    </row>
    <row r="178" spans="1:3">
      <c r="A178"/>
      <c r="B178"/>
      <c r="C178"/>
    </row>
    <row r="179" spans="1:3">
      <c r="A179"/>
      <c r="B179"/>
      <c r="C179"/>
    </row>
    <row r="180" spans="1:3">
      <c r="A180"/>
      <c r="B180"/>
      <c r="C180"/>
    </row>
    <row r="181" spans="1:3">
      <c r="A181"/>
      <c r="B181"/>
      <c r="C181"/>
    </row>
    <row r="182" spans="1:3">
      <c r="A182"/>
      <c r="B182"/>
      <c r="C182"/>
    </row>
    <row r="183" spans="1:3">
      <c r="A183"/>
      <c r="B183"/>
      <c r="C183"/>
    </row>
    <row r="184" spans="1:3">
      <c r="A184"/>
      <c r="B184"/>
      <c r="C184"/>
    </row>
    <row r="185" spans="1:3">
      <c r="A185"/>
      <c r="B185"/>
      <c r="C185"/>
    </row>
    <row r="186" spans="1:3">
      <c r="A186"/>
      <c r="B186"/>
      <c r="C186"/>
    </row>
    <row r="187" spans="1:3">
      <c r="A187"/>
      <c r="B187"/>
      <c r="C187"/>
    </row>
    <row r="188" spans="1:3">
      <c r="A188"/>
      <c r="B188"/>
      <c r="C188"/>
    </row>
    <row r="189" spans="1:3">
      <c r="A189"/>
      <c r="B189"/>
      <c r="C189"/>
    </row>
    <row r="190" spans="1:3">
      <c r="A190"/>
      <c r="B190"/>
      <c r="C190"/>
    </row>
    <row r="191" spans="1:3">
      <c r="A191"/>
      <c r="B191"/>
      <c r="C191"/>
    </row>
    <row r="192" spans="1:3">
      <c r="A192"/>
      <c r="B192"/>
      <c r="C192"/>
    </row>
    <row r="193" spans="1:3">
      <c r="A193"/>
      <c r="B193"/>
      <c r="C193"/>
    </row>
    <row r="194" spans="1:3">
      <c r="A194"/>
      <c r="B194"/>
      <c r="C194"/>
    </row>
    <row r="195" spans="1:3">
      <c r="A195"/>
      <c r="B195"/>
      <c r="C195"/>
    </row>
    <row r="196" spans="1:3">
      <c r="A196"/>
      <c r="B196"/>
      <c r="C196"/>
    </row>
    <row r="197" spans="1:3">
      <c r="A197"/>
      <c r="B197"/>
      <c r="C197"/>
    </row>
    <row r="198" spans="1:3">
      <c r="A198"/>
      <c r="B198"/>
      <c r="C198"/>
    </row>
    <row r="199" spans="1:3">
      <c r="A199"/>
      <c r="B199"/>
      <c r="C199"/>
    </row>
    <row r="200" spans="1:3">
      <c r="A200"/>
      <c r="B200"/>
      <c r="C200"/>
    </row>
    <row r="201" spans="1:3">
      <c r="A201"/>
      <c r="B201"/>
      <c r="C201"/>
    </row>
    <row r="202" spans="1:3">
      <c r="A202"/>
      <c r="B202"/>
      <c r="C202"/>
    </row>
    <row r="203" spans="1:3">
      <c r="A203"/>
      <c r="B203"/>
      <c r="C203"/>
    </row>
    <row r="204" spans="1:3">
      <c r="A204"/>
      <c r="B204"/>
      <c r="C204"/>
    </row>
    <row r="205" spans="1:3">
      <c r="A205"/>
      <c r="B205"/>
      <c r="C205"/>
    </row>
    <row r="206" spans="1:3">
      <c r="A206"/>
      <c r="B206"/>
      <c r="C206"/>
    </row>
    <row r="207" spans="1:3">
      <c r="A207"/>
      <c r="B207"/>
      <c r="C207"/>
    </row>
    <row r="208" spans="1:3">
      <c r="A208"/>
      <c r="B208"/>
      <c r="C208"/>
    </row>
    <row r="209" spans="1:3">
      <c r="A209"/>
      <c r="B209"/>
      <c r="C209"/>
    </row>
    <row r="210" spans="1:3">
      <c r="A210"/>
      <c r="B210"/>
      <c r="C210"/>
    </row>
    <row r="211" spans="1:3">
      <c r="A211"/>
      <c r="B211"/>
      <c r="C211"/>
    </row>
    <row r="212" spans="1:3">
      <c r="A212"/>
      <c r="B212"/>
      <c r="C212"/>
    </row>
    <row r="213" spans="1:3">
      <c r="A213"/>
      <c r="B213"/>
      <c r="C213"/>
    </row>
    <row r="214" spans="1:3">
      <c r="A214"/>
      <c r="B214"/>
      <c r="C214"/>
    </row>
    <row r="215" spans="1:3">
      <c r="A215"/>
      <c r="B215"/>
      <c r="C215"/>
    </row>
    <row r="216" spans="1:3">
      <c r="A216"/>
      <c r="B216"/>
      <c r="C216"/>
    </row>
    <row r="217" spans="1:3">
      <c r="A217"/>
      <c r="B217"/>
      <c r="C217"/>
    </row>
    <row r="218" spans="1:3">
      <c r="A218"/>
      <c r="B218"/>
      <c r="C218"/>
    </row>
    <row r="219" spans="1:3">
      <c r="A219"/>
      <c r="B219"/>
      <c r="C219"/>
    </row>
    <row r="220" spans="1:3">
      <c r="A220"/>
      <c r="B220"/>
      <c r="C220"/>
    </row>
    <row r="221" spans="1:3">
      <c r="A221"/>
      <c r="B221"/>
      <c r="C221"/>
    </row>
    <row r="222" spans="1:3">
      <c r="A222"/>
      <c r="B222"/>
      <c r="C222"/>
    </row>
    <row r="223" spans="1:3">
      <c r="A223"/>
      <c r="B223"/>
      <c r="C223"/>
    </row>
    <row r="224" spans="1:3">
      <c r="A224"/>
      <c r="B224"/>
      <c r="C224"/>
    </row>
    <row r="225" spans="1:3">
      <c r="A225"/>
      <c r="B225"/>
      <c r="C225"/>
    </row>
    <row r="226" spans="1:3">
      <c r="A226"/>
      <c r="B226"/>
      <c r="C226"/>
    </row>
    <row r="227" spans="1:3">
      <c r="A227"/>
      <c r="B227"/>
      <c r="C227"/>
    </row>
    <row r="228" spans="1:3">
      <c r="A228"/>
      <c r="B228"/>
      <c r="C228"/>
    </row>
    <row r="229" spans="1:3">
      <c r="A229"/>
      <c r="B229"/>
      <c r="C229"/>
    </row>
    <row r="230" spans="1:3">
      <c r="A230"/>
      <c r="B230"/>
      <c r="C230"/>
    </row>
    <row r="231" spans="1:3">
      <c r="A231"/>
      <c r="B231"/>
      <c r="C231"/>
    </row>
    <row r="232" spans="1:3">
      <c r="A232"/>
      <c r="B232"/>
      <c r="C232"/>
    </row>
    <row r="233" spans="1:3">
      <c r="A233"/>
      <c r="B233"/>
      <c r="C233"/>
    </row>
    <row r="234" spans="1:3">
      <c r="A234"/>
      <c r="B234"/>
      <c r="C234"/>
    </row>
    <row r="235" spans="1:3">
      <c r="A235"/>
      <c r="B235"/>
      <c r="C235"/>
    </row>
    <row r="236" spans="1:3">
      <c r="A236"/>
      <c r="B236"/>
      <c r="C236"/>
    </row>
    <row r="237" spans="1:3">
      <c r="A237"/>
      <c r="B237"/>
      <c r="C237"/>
    </row>
    <row r="238" spans="1:3">
      <c r="A238"/>
      <c r="B238"/>
      <c r="C238"/>
    </row>
    <row r="239" spans="1:3">
      <c r="A239"/>
      <c r="B239"/>
      <c r="C239"/>
    </row>
    <row r="240" spans="1:3">
      <c r="A240"/>
      <c r="B240"/>
      <c r="C240"/>
    </row>
    <row r="241" spans="1:3">
      <c r="A241"/>
      <c r="B241"/>
      <c r="C241"/>
    </row>
    <row r="242" spans="1:3">
      <c r="A242"/>
      <c r="B242"/>
      <c r="C242"/>
    </row>
    <row r="243" spans="1:3">
      <c r="A243"/>
      <c r="B243"/>
      <c r="C243"/>
    </row>
    <row r="244" spans="1:3">
      <c r="A244"/>
      <c r="B244"/>
      <c r="C244"/>
    </row>
    <row r="245" spans="1:3">
      <c r="A245"/>
      <c r="B245"/>
      <c r="C245"/>
    </row>
    <row r="246" spans="1:3">
      <c r="A246"/>
      <c r="B246"/>
      <c r="C246"/>
    </row>
    <row r="247" spans="1:3">
      <c r="A247"/>
      <c r="B247"/>
      <c r="C247"/>
    </row>
    <row r="248" spans="1:3">
      <c r="A248"/>
      <c r="B248"/>
      <c r="C248"/>
    </row>
    <row r="249" spans="1:3">
      <c r="A249"/>
      <c r="B249"/>
      <c r="C249"/>
    </row>
    <row r="250" spans="1:3">
      <c r="A250"/>
      <c r="B250"/>
      <c r="C250"/>
    </row>
    <row r="251" spans="1:3">
      <c r="A251"/>
      <c r="B251"/>
      <c r="C251"/>
    </row>
    <row r="252" spans="1:3">
      <c r="A252"/>
      <c r="B252"/>
      <c r="C252"/>
    </row>
    <row r="253" spans="1:3">
      <c r="A253"/>
      <c r="B253"/>
      <c r="C253"/>
    </row>
    <row r="254" spans="1:3">
      <c r="A254"/>
      <c r="B254"/>
      <c r="C254"/>
    </row>
    <row r="255" spans="1:3">
      <c r="A255"/>
      <c r="B255"/>
      <c r="C255"/>
    </row>
    <row r="256" spans="1:3">
      <c r="A256"/>
      <c r="B256"/>
      <c r="C256"/>
    </row>
    <row r="257" spans="1:3">
      <c r="A257"/>
      <c r="B257"/>
      <c r="C257"/>
    </row>
    <row r="258" spans="1:3">
      <c r="A258"/>
      <c r="B258"/>
      <c r="C258"/>
    </row>
    <row r="259" spans="1:3">
      <c r="A259"/>
      <c r="B259"/>
      <c r="C259"/>
    </row>
    <row r="260" spans="1:3">
      <c r="A260"/>
      <c r="B260"/>
      <c r="C260"/>
    </row>
    <row r="261" spans="1:3">
      <c r="A261"/>
      <c r="B261"/>
      <c r="C261"/>
    </row>
    <row r="262" spans="1:3">
      <c r="A262"/>
      <c r="B262"/>
      <c r="C262"/>
    </row>
    <row r="263" spans="1:3">
      <c r="A263"/>
      <c r="B263"/>
      <c r="C263"/>
    </row>
    <row r="264" spans="1:3">
      <c r="A264"/>
      <c r="B264"/>
      <c r="C264"/>
    </row>
    <row r="265" spans="1:3">
      <c r="A265"/>
      <c r="B265"/>
      <c r="C265"/>
    </row>
    <row r="266" spans="1:3">
      <c r="A266"/>
      <c r="B266"/>
      <c r="C266"/>
    </row>
    <row r="267" spans="1:3">
      <c r="A267"/>
      <c r="B267"/>
      <c r="C267"/>
    </row>
    <row r="268" spans="1:3">
      <c r="A268"/>
      <c r="B268"/>
      <c r="C268"/>
    </row>
  </sheetData>
  <sheetProtection algorithmName="SHA-512" hashValue="h43kXP5hPRuY3Tf89y896eXYLl7RCbJx3/aUv1UYtNlxNJ4FckHzMoFig734kQrid9rQ1QvFsr7ea5xF6bKOiw==" saltValue="fo/BJnVnzCdS1lIlIVqM6Q==" spinCount="100000" sheet="1" formatCells="0" formatColumns="0" formatRows="0"/>
  <autoFilter ref="A4:K4" xr:uid="{00000000-0001-0000-0E00-000000000000}"/>
  <pageMargins left="0.7" right="0.7" top="0.75" bottom="0.75" header="0.3" footer="0.3"/>
  <pageSetup scale="79" fitToHeight="3" orientation="portrait" r:id="rId1"/>
  <headerFooter>
    <oddFooter>&amp;L&amp;"Times New Roman,Italic"&amp;9&amp;Z&amp;F &amp;A&amp;R&amp;"Times New Roman,Italic"&amp;9&amp;D&amp;T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E5403-CD99-425C-9F91-841FFD932AF3}">
  <sheetPr>
    <tabColor rgb="FFFF0000"/>
  </sheetPr>
  <dimension ref="A1:L46"/>
  <sheetViews>
    <sheetView topLeftCell="A27" workbookViewId="0">
      <selection activeCell="P16" sqref="P16"/>
    </sheetView>
  </sheetViews>
  <sheetFormatPr defaultRowHeight="13.2"/>
  <cols>
    <col min="1" max="1" width="12.33203125" customWidth="1"/>
  </cols>
  <sheetData>
    <row r="1" spans="1:12" ht="21">
      <c r="A1" s="691" t="s">
        <v>670</v>
      </c>
      <c r="G1" s="714" t="s">
        <v>1568</v>
      </c>
      <c r="H1" s="715"/>
      <c r="I1" s="715"/>
      <c r="J1" s="716"/>
      <c r="K1" s="716"/>
    </row>
    <row r="2" spans="1:12">
      <c r="A2" t="s">
        <v>671</v>
      </c>
      <c r="G2" s="717"/>
      <c r="H2" s="717"/>
      <c r="I2" s="717"/>
      <c r="J2" s="692"/>
      <c r="K2" s="692"/>
      <c r="L2" s="692"/>
    </row>
    <row r="3" spans="1:12">
      <c r="A3" t="s">
        <v>1156</v>
      </c>
    </row>
    <row r="4" spans="1:12">
      <c r="A4" t="s">
        <v>758</v>
      </c>
    </row>
    <row r="5" spans="1:12">
      <c r="A5" t="s">
        <v>672</v>
      </c>
    </row>
    <row r="6" spans="1:12">
      <c r="A6" t="s">
        <v>673</v>
      </c>
    </row>
    <row r="7" spans="1:12">
      <c r="A7" t="s">
        <v>674</v>
      </c>
    </row>
    <row r="8" spans="1:12">
      <c r="A8" s="692" t="s">
        <v>1560</v>
      </c>
    </row>
    <row r="9" spans="1:12">
      <c r="A9" t="s">
        <v>1152</v>
      </c>
    </row>
    <row r="10" spans="1:12">
      <c r="A10" t="s">
        <v>675</v>
      </c>
    </row>
    <row r="11" spans="1:12">
      <c r="A11" t="s">
        <v>759</v>
      </c>
    </row>
    <row r="12" spans="1:12">
      <c r="A12" t="s">
        <v>676</v>
      </c>
    </row>
    <row r="13" spans="1:12">
      <c r="A13" s="692" t="s">
        <v>1561</v>
      </c>
    </row>
    <row r="14" spans="1:12">
      <c r="A14" t="s">
        <v>760</v>
      </c>
    </row>
    <row r="15" spans="1:12">
      <c r="A15" t="s">
        <v>677</v>
      </c>
    </row>
    <row r="16" spans="1:12">
      <c r="A16" t="s">
        <v>1153</v>
      </c>
    </row>
    <row r="17" spans="1:1">
      <c r="A17" t="s">
        <v>678</v>
      </c>
    </row>
    <row r="18" spans="1:1">
      <c r="A18" s="692" t="s">
        <v>1567</v>
      </c>
    </row>
    <row r="19" spans="1:1">
      <c r="A19" t="s">
        <v>679</v>
      </c>
    </row>
    <row r="20" spans="1:1">
      <c r="A20" t="s">
        <v>761</v>
      </c>
    </row>
    <row r="21" spans="1:1">
      <c r="A21" t="s">
        <v>762</v>
      </c>
    </row>
    <row r="22" spans="1:1">
      <c r="A22" s="692" t="s">
        <v>1562</v>
      </c>
    </row>
    <row r="23" spans="1:1">
      <c r="A23" t="s">
        <v>763</v>
      </c>
    </row>
    <row r="24" spans="1:1">
      <c r="A24" s="692" t="s">
        <v>1563</v>
      </c>
    </row>
    <row r="25" spans="1:1">
      <c r="A25" s="692" t="s">
        <v>1564</v>
      </c>
    </row>
    <row r="26" spans="1:1">
      <c r="A26" t="s">
        <v>680</v>
      </c>
    </row>
    <row r="27" spans="1:1">
      <c r="A27" t="s">
        <v>681</v>
      </c>
    </row>
    <row r="28" spans="1:1">
      <c r="A28" t="s">
        <v>1154</v>
      </c>
    </row>
    <row r="29" spans="1:1">
      <c r="A29" t="s">
        <v>1155</v>
      </c>
    </row>
    <row r="30" spans="1:1">
      <c r="A30" s="692" t="s">
        <v>682</v>
      </c>
    </row>
    <row r="31" spans="1:1">
      <c r="A31" t="s">
        <v>683</v>
      </c>
    </row>
    <row r="32" spans="1:1">
      <c r="A32" t="s">
        <v>684</v>
      </c>
    </row>
    <row r="33" spans="1:1">
      <c r="A33" t="s">
        <v>685</v>
      </c>
    </row>
    <row r="34" spans="1:1">
      <c r="A34" s="692" t="s">
        <v>1157</v>
      </c>
    </row>
    <row r="35" spans="1:1">
      <c r="A35" t="s">
        <v>686</v>
      </c>
    </row>
    <row r="36" spans="1:1">
      <c r="A36" t="s">
        <v>687</v>
      </c>
    </row>
    <row r="37" spans="1:1">
      <c r="A37" t="s">
        <v>688</v>
      </c>
    </row>
    <row r="38" spans="1:1">
      <c r="A38" s="692" t="s">
        <v>1565</v>
      </c>
    </row>
    <row r="39" spans="1:1">
      <c r="A39" t="s">
        <v>689</v>
      </c>
    </row>
    <row r="40" spans="1:1">
      <c r="A40" s="692" t="s">
        <v>1566</v>
      </c>
    </row>
    <row r="41" spans="1:1">
      <c r="A41" t="s">
        <v>764</v>
      </c>
    </row>
    <row r="42" spans="1:1">
      <c r="A42" t="s">
        <v>690</v>
      </c>
    </row>
    <row r="43" spans="1:1">
      <c r="A43" t="s">
        <v>1516</v>
      </c>
    </row>
    <row r="44" spans="1:1">
      <c r="A44" t="s">
        <v>691</v>
      </c>
    </row>
    <row r="45" spans="1:1">
      <c r="A45" t="s">
        <v>692</v>
      </c>
    </row>
    <row r="46" spans="1:1">
      <c r="A46" t="s">
        <v>1517</v>
      </c>
    </row>
  </sheetData>
  <sheetProtection algorithmName="SHA-512" hashValue="KMiPMhmuZCLaPGm/WW8pl2sF/NZrdtzauVO9rAwRrNecEcWU/HEKwBvybhteBLQJKDGR09O7+hPjF6rYCiP7/g==" saltValue="HE75TiQumDKhiHBZdlCgQQ==" spinCount="100000" sheet="1" objects="1" scenarios="1"/>
  <pageMargins left="0.7" right="0.7" top="0.75" bottom="0.75" header="0.3" footer="0.3"/>
  <pageSetup orientation="portrait" horizontalDpi="1200" verticalDpi="1200" r:id="rId1"/>
  <headerFooter>
    <oddFooter>&amp;L&amp;"Times New Roman,Italic"&amp;9&amp;Z&amp;F&amp;R&amp;D&amp;T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A9D4-FB08-4BD6-938D-F153F3BC0BF6}">
  <sheetPr>
    <tabColor theme="2" tint="-0.249977111117893"/>
  </sheetPr>
  <dimension ref="A1:F80"/>
  <sheetViews>
    <sheetView zoomScaleNormal="100" workbookViewId="0">
      <pane ySplit="5" topLeftCell="A8" activePane="bottomLeft" state="frozen"/>
      <selection pane="bottomLeft" activeCell="D43" sqref="D43"/>
    </sheetView>
  </sheetViews>
  <sheetFormatPr defaultColWidth="8.88671875" defaultRowHeight="13.2"/>
  <cols>
    <col min="1" max="1" width="5.109375" style="479" customWidth="1"/>
    <col min="2" max="2" width="4.6640625" style="479" customWidth="1"/>
    <col min="3" max="3" width="3.44140625" style="479" customWidth="1"/>
    <col min="4" max="4" width="81.5546875" style="479" customWidth="1"/>
    <col min="5" max="5" width="12.109375" style="479" customWidth="1"/>
    <col min="6" max="16384" width="8.88671875" style="479"/>
  </cols>
  <sheetData>
    <row r="1" spans="1:6">
      <c r="A1" s="478"/>
      <c r="B1" s="478"/>
      <c r="C1" s="478"/>
      <c r="D1" s="478"/>
    </row>
    <row r="2" spans="1:6" ht="15.6">
      <c r="A2" s="480"/>
      <c r="B2" s="480"/>
      <c r="C2" s="480"/>
      <c r="D2" s="481"/>
    </row>
    <row r="3" spans="1:6" ht="17.399999999999999">
      <c r="A3" s="480" t="s">
        <v>63</v>
      </c>
      <c r="B3" s="482"/>
      <c r="C3" s="480"/>
      <c r="D3" s="483" t="str">
        <f>+Instructions!C2&amp;" Checklist"</f>
        <v>Cash and Deposits  Checklist</v>
      </c>
      <c r="E3" s="484" t="s">
        <v>430</v>
      </c>
    </row>
    <row r="4" spans="1:6" ht="15" customHeight="1">
      <c r="A4" s="480"/>
      <c r="B4" s="482"/>
      <c r="C4" s="480"/>
      <c r="D4" s="441"/>
      <c r="E4" s="484" t="s">
        <v>537</v>
      </c>
    </row>
    <row r="5" spans="1:6" ht="15.6">
      <c r="A5" s="480" t="s">
        <v>40</v>
      </c>
      <c r="B5" s="482"/>
      <c r="C5" s="480"/>
      <c r="D5" s="494">
        <f>'SDP Deposit Detail'!E3</f>
        <v>0</v>
      </c>
      <c r="E5" s="484" t="s">
        <v>536</v>
      </c>
      <c r="F5" s="485"/>
    </row>
    <row r="6" spans="1:6" ht="15.6">
      <c r="A6" s="486"/>
      <c r="B6" s="480"/>
      <c r="C6" s="480"/>
      <c r="D6" s="699"/>
    </row>
    <row r="7" spans="1:6">
      <c r="A7" s="478"/>
      <c r="B7" s="487" t="s">
        <v>704</v>
      </c>
      <c r="C7" s="478"/>
      <c r="D7" s="478"/>
    </row>
    <row r="8" spans="1:6">
      <c r="A8" s="478"/>
      <c r="B8" s="478"/>
      <c r="C8" s="478"/>
      <c r="D8" s="478"/>
    </row>
    <row r="9" spans="1:6" ht="15.6">
      <c r="A9" s="478"/>
      <c r="B9" s="488"/>
      <c r="C9" s="478">
        <v>1</v>
      </c>
      <c r="D9" s="489" t="s">
        <v>1510</v>
      </c>
    </row>
    <row r="10" spans="1:6" ht="15.6">
      <c r="A10" s="478"/>
      <c r="B10" s="490"/>
      <c r="C10" s="478"/>
      <c r="D10" s="491"/>
    </row>
    <row r="11" spans="1:6" ht="46.8">
      <c r="A11" s="478"/>
      <c r="B11" s="488"/>
      <c r="C11" s="478">
        <v>2</v>
      </c>
      <c r="D11" s="489" t="s">
        <v>1509</v>
      </c>
    </row>
    <row r="12" spans="1:6" ht="15.6">
      <c r="A12" s="478"/>
      <c r="B12" s="490"/>
      <c r="C12" s="478"/>
      <c r="D12" s="491"/>
    </row>
    <row r="13" spans="1:6" ht="25.95" customHeight="1">
      <c r="A13" s="478"/>
      <c r="B13" s="488"/>
      <c r="C13" s="478">
        <v>3</v>
      </c>
      <c r="D13" s="489" t="s">
        <v>1537</v>
      </c>
    </row>
    <row r="14" spans="1:6">
      <c r="A14" s="478"/>
      <c r="B14" s="490"/>
      <c r="C14" s="478"/>
      <c r="D14" s="478"/>
    </row>
    <row r="15" spans="1:6">
      <c r="A15" s="478"/>
      <c r="B15" s="487" t="s">
        <v>705</v>
      </c>
      <c r="C15" s="478"/>
      <c r="D15" s="478"/>
    </row>
    <row r="16" spans="1:6">
      <c r="A16" s="478"/>
      <c r="B16" s="487"/>
      <c r="C16" s="478"/>
      <c r="D16" s="478"/>
    </row>
    <row r="17" spans="1:4" ht="15.6">
      <c r="A17" s="478"/>
      <c r="B17" s="488"/>
      <c r="C17" s="478">
        <v>4</v>
      </c>
      <c r="D17" s="491" t="s">
        <v>706</v>
      </c>
    </row>
    <row r="18" spans="1:4" ht="15.6">
      <c r="A18" s="478"/>
      <c r="B18" s="487"/>
      <c r="C18" s="478"/>
      <c r="D18" s="491"/>
    </row>
    <row r="19" spans="1:4" ht="15.6">
      <c r="A19" s="478"/>
      <c r="B19" s="488"/>
      <c r="C19" s="478">
        <v>5</v>
      </c>
      <c r="D19" s="491" t="s">
        <v>416</v>
      </c>
    </row>
    <row r="20" spans="1:4" ht="15.6">
      <c r="A20" s="478"/>
      <c r="B20" s="487"/>
      <c r="C20" s="478"/>
      <c r="D20" s="491"/>
    </row>
    <row r="21" spans="1:4" ht="31.2">
      <c r="A21" s="478"/>
      <c r="B21" s="488"/>
      <c r="C21" s="478">
        <v>6</v>
      </c>
      <c r="D21" s="489" t="s">
        <v>707</v>
      </c>
    </row>
    <row r="22" spans="1:4" ht="15.6">
      <c r="A22" s="478"/>
      <c r="B22" s="487"/>
      <c r="C22" s="478"/>
      <c r="D22" s="491"/>
    </row>
    <row r="23" spans="1:4" ht="31.2">
      <c r="A23" s="478"/>
      <c r="B23" s="488"/>
      <c r="C23" s="478">
        <v>7</v>
      </c>
      <c r="D23" s="489" t="s">
        <v>719</v>
      </c>
    </row>
    <row r="24" spans="1:4" ht="15.6">
      <c r="A24" s="478"/>
      <c r="B24" s="487"/>
      <c r="D24" s="491"/>
    </row>
    <row r="25" spans="1:4" ht="65.400000000000006" customHeight="1">
      <c r="A25" s="478"/>
      <c r="B25" s="488"/>
      <c r="C25" s="478">
        <v>8</v>
      </c>
      <c r="D25" s="489" t="s">
        <v>708</v>
      </c>
    </row>
    <row r="26" spans="1:4" ht="15.6">
      <c r="A26" s="478"/>
      <c r="B26" s="487"/>
      <c r="D26" s="491"/>
    </row>
    <row r="27" spans="1:4" ht="34.200000000000003" customHeight="1">
      <c r="A27" s="478"/>
      <c r="B27" s="488"/>
      <c r="C27" s="478">
        <v>9</v>
      </c>
      <c r="D27" s="489" t="s">
        <v>1534</v>
      </c>
    </row>
    <row r="28" spans="1:4" ht="34.200000000000003" customHeight="1">
      <c r="A28" s="478"/>
      <c r="B28" s="490"/>
      <c r="C28" s="478"/>
      <c r="D28" s="489"/>
    </row>
    <row r="29" spans="1:4" ht="34.200000000000003" customHeight="1">
      <c r="A29" s="478"/>
      <c r="B29" s="488"/>
      <c r="C29" s="478">
        <v>10</v>
      </c>
      <c r="D29" s="489" t="s">
        <v>1535</v>
      </c>
    </row>
    <row r="30" spans="1:4" ht="15.6">
      <c r="A30" s="478"/>
      <c r="B30" s="487"/>
      <c r="C30" s="478"/>
      <c r="D30" s="491"/>
    </row>
    <row r="31" spans="1:4" ht="34.200000000000003" customHeight="1">
      <c r="A31" s="478"/>
      <c r="B31" s="488"/>
      <c r="C31" s="478">
        <v>11</v>
      </c>
      <c r="D31" s="489" t="s">
        <v>1536</v>
      </c>
    </row>
    <row r="32" spans="1:4" ht="15.6">
      <c r="A32" s="478"/>
      <c r="B32" s="487"/>
      <c r="C32" s="478"/>
      <c r="D32" s="491"/>
    </row>
    <row r="33" spans="1:5" ht="52.2" customHeight="1">
      <c r="A33" s="478"/>
      <c r="B33" s="488"/>
      <c r="C33" s="478">
        <v>12</v>
      </c>
      <c r="D33" s="492" t="s">
        <v>709</v>
      </c>
    </row>
    <row r="34" spans="1:5" ht="15.6">
      <c r="A34" s="478"/>
      <c r="B34" s="487"/>
      <c r="C34" s="478"/>
      <c r="D34" s="491"/>
    </row>
    <row r="35" spans="1:5" ht="22.2" customHeight="1">
      <c r="A35" s="478"/>
      <c r="B35" s="488"/>
      <c r="C35" s="478">
        <v>13</v>
      </c>
      <c r="D35" s="489" t="s">
        <v>1537</v>
      </c>
      <c r="E35" s="493"/>
    </row>
    <row r="36" spans="1:5">
      <c r="A36" s="478"/>
      <c r="B36" s="487"/>
      <c r="C36" s="478"/>
      <c r="D36" s="478"/>
    </row>
    <row r="37" spans="1:5">
      <c r="A37" s="478"/>
      <c r="B37" s="487" t="s">
        <v>710</v>
      </c>
      <c r="C37" s="478"/>
      <c r="D37" s="478"/>
    </row>
    <row r="38" spans="1:5">
      <c r="A38" s="478"/>
      <c r="B38" s="487"/>
      <c r="C38" s="478"/>
      <c r="D38" s="478"/>
    </row>
    <row r="39" spans="1:5" ht="15.6">
      <c r="A39" s="478"/>
      <c r="B39" s="488"/>
      <c r="C39" s="478">
        <v>14</v>
      </c>
      <c r="D39" s="492" t="s">
        <v>711</v>
      </c>
    </row>
    <row r="40" spans="1:5">
      <c r="A40" s="478"/>
      <c r="B40" s="487"/>
      <c r="C40" s="478"/>
      <c r="D40" s="478"/>
    </row>
    <row r="41" spans="1:5" ht="31.2">
      <c r="A41" s="478"/>
      <c r="B41" s="488"/>
      <c r="C41" s="478">
        <v>15</v>
      </c>
      <c r="D41" s="492" t="s">
        <v>712</v>
      </c>
    </row>
    <row r="42" spans="1:5">
      <c r="A42" s="478"/>
      <c r="B42" s="487"/>
      <c r="C42" s="478"/>
      <c r="D42" s="478"/>
    </row>
    <row r="43" spans="1:5" ht="31.2">
      <c r="A43" s="478"/>
      <c r="B43" s="488"/>
      <c r="C43" s="478">
        <v>16</v>
      </c>
      <c r="D43" s="492" t="s">
        <v>1131</v>
      </c>
    </row>
    <row r="44" spans="1:5" ht="15.6">
      <c r="A44" s="478"/>
      <c r="B44" s="490"/>
      <c r="C44" s="478"/>
      <c r="D44" s="491"/>
    </row>
    <row r="45" spans="1:5" ht="46.8">
      <c r="A45" s="478"/>
      <c r="B45" s="488"/>
      <c r="C45" s="478">
        <v>17</v>
      </c>
      <c r="D45" s="492" t="s">
        <v>1158</v>
      </c>
    </row>
    <row r="46" spans="1:5" ht="15.6">
      <c r="A46" s="478"/>
      <c r="B46" s="490"/>
      <c r="C46" s="478"/>
      <c r="D46" s="491"/>
    </row>
    <row r="47" spans="1:5" ht="62.4">
      <c r="A47" s="478"/>
      <c r="B47" s="488"/>
      <c r="C47" s="478">
        <v>18</v>
      </c>
      <c r="D47" s="492" t="s">
        <v>713</v>
      </c>
    </row>
    <row r="48" spans="1:5" ht="15.6">
      <c r="A48" s="478"/>
      <c r="B48" s="490"/>
      <c r="C48" s="478"/>
      <c r="D48" s="491"/>
    </row>
    <row r="49" spans="1:4" ht="175.2" customHeight="1">
      <c r="A49" s="478"/>
      <c r="B49" s="488"/>
      <c r="C49" s="478">
        <v>19</v>
      </c>
      <c r="D49" s="492" t="s">
        <v>718</v>
      </c>
    </row>
    <row r="50" spans="1:4" ht="15.6">
      <c r="A50" s="478"/>
      <c r="B50" s="490"/>
      <c r="C50" s="478"/>
      <c r="D50" s="491"/>
    </row>
    <row r="51" spans="1:4" ht="93.6">
      <c r="A51" s="478"/>
      <c r="B51" s="488"/>
      <c r="C51" s="478">
        <v>20</v>
      </c>
      <c r="D51" s="492" t="s">
        <v>714</v>
      </c>
    </row>
    <row r="52" spans="1:4" ht="15.6">
      <c r="A52" s="478"/>
      <c r="B52" s="490"/>
      <c r="C52" s="478"/>
      <c r="D52" s="491"/>
    </row>
    <row r="53" spans="1:4" ht="46.8">
      <c r="A53" s="478"/>
      <c r="B53" s="488"/>
      <c r="C53" s="478">
        <v>21</v>
      </c>
      <c r="D53" s="492" t="s">
        <v>715</v>
      </c>
    </row>
    <row r="54" spans="1:4" ht="15.6">
      <c r="A54" s="478"/>
      <c r="B54" s="490"/>
      <c r="C54" s="478"/>
      <c r="D54" s="491"/>
    </row>
    <row r="55" spans="1:4" ht="31.2">
      <c r="A55" s="478"/>
      <c r="B55" s="488"/>
      <c r="C55" s="478">
        <v>22</v>
      </c>
      <c r="D55" s="492" t="s">
        <v>716</v>
      </c>
    </row>
    <row r="56" spans="1:4" ht="15.6">
      <c r="A56" s="478"/>
      <c r="B56" s="490"/>
      <c r="C56" s="478"/>
      <c r="D56" s="491"/>
    </row>
    <row r="57" spans="1:4" ht="15.6">
      <c r="A57" s="478"/>
      <c r="B57" s="488"/>
      <c r="C57" s="478">
        <v>23</v>
      </c>
      <c r="D57" s="492" t="s">
        <v>717</v>
      </c>
    </row>
    <row r="58" spans="1:4">
      <c r="A58" s="478"/>
      <c r="B58" s="490"/>
      <c r="C58" s="478"/>
      <c r="D58" s="478"/>
    </row>
    <row r="59" spans="1:4">
      <c r="A59" s="478"/>
      <c r="B59" s="487" t="s">
        <v>1506</v>
      </c>
      <c r="C59" s="478"/>
      <c r="D59" s="478"/>
    </row>
    <row r="60" spans="1:4">
      <c r="A60" s="478"/>
      <c r="B60" s="478"/>
      <c r="C60" s="478"/>
      <c r="D60" s="478"/>
    </row>
    <row r="61" spans="1:4" ht="31.2">
      <c r="A61" s="478"/>
      <c r="B61" s="488"/>
      <c r="C61" s="478">
        <v>24</v>
      </c>
      <c r="D61" s="492" t="s">
        <v>1507</v>
      </c>
    </row>
    <row r="62" spans="1:4">
      <c r="A62" s="478"/>
      <c r="B62" s="478"/>
      <c r="C62" s="478"/>
      <c r="D62" s="478"/>
    </row>
    <row r="63" spans="1:4" ht="15.6">
      <c r="A63" s="478"/>
      <c r="B63" s="488"/>
      <c r="C63" s="478">
        <v>25</v>
      </c>
      <c r="D63" s="492" t="s">
        <v>1508</v>
      </c>
    </row>
    <row r="64" spans="1:4">
      <c r="A64" s="478"/>
      <c r="B64" s="478"/>
      <c r="C64" s="478"/>
      <c r="D64" s="478"/>
    </row>
    <row r="65" spans="1:4">
      <c r="A65" s="478"/>
      <c r="B65" s="478"/>
      <c r="C65" s="478"/>
      <c r="D65" s="478"/>
    </row>
    <row r="66" spans="1:4">
      <c r="A66" s="478"/>
      <c r="B66" s="478"/>
      <c r="C66" s="478"/>
      <c r="D66" s="478"/>
    </row>
    <row r="67" spans="1:4">
      <c r="A67" s="478"/>
      <c r="B67" s="478"/>
      <c r="C67" s="478"/>
      <c r="D67" s="478"/>
    </row>
    <row r="68" spans="1:4">
      <c r="A68" s="478"/>
      <c r="B68" s="478"/>
      <c r="C68" s="478"/>
      <c r="D68" s="478"/>
    </row>
    <row r="69" spans="1:4">
      <c r="A69" s="478"/>
      <c r="B69" s="478"/>
      <c r="C69" s="478"/>
      <c r="D69" s="478"/>
    </row>
    <row r="70" spans="1:4">
      <c r="A70" s="478"/>
      <c r="B70" s="478"/>
      <c r="C70" s="478"/>
      <c r="D70" s="478"/>
    </row>
    <row r="71" spans="1:4">
      <c r="A71" s="478"/>
      <c r="B71" s="478"/>
      <c r="C71" s="478"/>
      <c r="D71" s="478"/>
    </row>
    <row r="72" spans="1:4">
      <c r="A72" s="478"/>
      <c r="B72" s="478"/>
      <c r="C72" s="478"/>
      <c r="D72" s="478"/>
    </row>
    <row r="73" spans="1:4">
      <c r="A73" s="478"/>
      <c r="B73" s="478"/>
      <c r="C73" s="478"/>
      <c r="D73" s="478"/>
    </row>
    <row r="74" spans="1:4">
      <c r="A74" s="478"/>
      <c r="B74" s="478"/>
      <c r="C74" s="478"/>
      <c r="D74" s="478"/>
    </row>
    <row r="75" spans="1:4">
      <c r="A75" s="478"/>
      <c r="B75" s="478"/>
      <c r="C75" s="478"/>
      <c r="D75" s="478"/>
    </row>
    <row r="76" spans="1:4">
      <c r="A76" s="478"/>
      <c r="B76" s="478"/>
      <c r="C76" s="478"/>
      <c r="D76" s="478"/>
    </row>
    <row r="77" spans="1:4">
      <c r="A77" s="478"/>
      <c r="B77" s="478"/>
      <c r="C77" s="478"/>
      <c r="D77" s="478"/>
    </row>
    <row r="78" spans="1:4">
      <c r="A78" s="478"/>
      <c r="B78" s="478"/>
      <c r="C78" s="478"/>
      <c r="D78" s="478"/>
    </row>
    <row r="79" spans="1:4">
      <c r="A79" s="478"/>
      <c r="B79" s="478"/>
      <c r="C79" s="478"/>
      <c r="D79" s="478"/>
    </row>
    <row r="80" spans="1:4">
      <c r="A80" s="478"/>
      <c r="B80" s="478"/>
      <c r="C80" s="478"/>
      <c r="D80" s="478"/>
    </row>
  </sheetData>
  <sheetProtection selectLockedCells="1"/>
  <pageMargins left="0.35" right="0.45" top="0.93" bottom="0.5" header="0.35" footer="0.25"/>
  <pageSetup scale="74" orientation="portrait" r:id="rId1"/>
  <headerFooter>
    <oddHeader xml:space="preserve">&amp;L&amp;"Times New Roman,Bold"&amp;12&amp;K870E00&amp;G&amp;R &amp;"Times New Roman,Bold"&amp;12 &amp;K870E002023 ACFR Information&amp;"Arial,Regular"&amp;10&amp;K000000
</oddHeader>
    <oddFooter>&amp;L&amp;"Times New Roman,Italic"&amp;9Page &amp;P of &amp;N
&amp;Z&amp;F &amp;A&amp;R&amp;"Times New Roman,Italic"&amp;9&amp;D &amp;T</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F64"/>
  <sheetViews>
    <sheetView zoomScaleNormal="100" workbookViewId="0">
      <selection activeCell="D15" sqref="D15:E15"/>
    </sheetView>
  </sheetViews>
  <sheetFormatPr defaultColWidth="9.109375" defaultRowHeight="13.2"/>
  <cols>
    <col min="1" max="1" width="8" style="78" customWidth="1"/>
    <col min="2" max="2" width="4.6640625" style="78" customWidth="1"/>
    <col min="3" max="3" width="3.44140625" style="78" customWidth="1"/>
    <col min="4" max="4" width="81.5546875" style="78" customWidth="1"/>
    <col min="5" max="5" width="17.44140625" style="78" customWidth="1"/>
    <col min="6" max="6" width="6.5546875" style="78" customWidth="1"/>
    <col min="7" max="16384" width="9.109375" style="78"/>
  </cols>
  <sheetData>
    <row r="1" spans="1:6">
      <c r="A1" s="90"/>
      <c r="B1" s="90"/>
      <c r="C1" s="90"/>
      <c r="D1" s="90"/>
    </row>
    <row r="2" spans="1:6" ht="15.6">
      <c r="A2" s="80"/>
      <c r="B2" s="80"/>
      <c r="C2" s="80"/>
      <c r="D2" s="67"/>
    </row>
    <row r="3" spans="1:6" ht="17.399999999999999">
      <c r="A3" s="80" t="s">
        <v>63</v>
      </c>
      <c r="B3" s="66"/>
      <c r="C3" s="80"/>
      <c r="D3" s="230" t="str">
        <f>+Instructions!C2&amp;" Checklist"</f>
        <v>Cash and Deposits  Checklist</v>
      </c>
    </row>
    <row r="4" spans="1:6" ht="15.6">
      <c r="A4" s="80"/>
      <c r="B4" s="66"/>
      <c r="C4" s="80"/>
      <c r="D4" s="64"/>
    </row>
    <row r="5" spans="1:6" ht="15.6">
      <c r="A5" s="80" t="s">
        <v>62</v>
      </c>
      <c r="B5" s="66"/>
      <c r="C5" s="80"/>
      <c r="D5" s="148" t="str">
        <f>Instructions!C4</f>
        <v>September 1, 2023</v>
      </c>
      <c r="E5" s="743" t="s">
        <v>542</v>
      </c>
      <c r="F5" s="743"/>
    </row>
    <row r="6" spans="1:6" ht="15.75" customHeight="1">
      <c r="A6" s="80"/>
      <c r="B6" s="66"/>
      <c r="C6" s="80"/>
      <c r="D6" s="148"/>
      <c r="E6" s="743"/>
      <c r="F6" s="743"/>
    </row>
    <row r="7" spans="1:6" ht="15.6">
      <c r="A7" s="80" t="s">
        <v>40</v>
      </c>
      <c r="B7" s="66"/>
      <c r="C7" s="80"/>
      <c r="D7" s="210">
        <f>'SDP Deposit Detail'!D3</f>
        <v>0</v>
      </c>
      <c r="E7" s="743"/>
      <c r="F7" s="743"/>
    </row>
    <row r="8" spans="1:6" ht="15.6">
      <c r="A8" s="63"/>
      <c r="B8" s="80"/>
      <c r="C8" s="80"/>
      <c r="D8" s="67"/>
    </row>
    <row r="9" spans="1:6" ht="25.5" customHeight="1">
      <c r="A9" s="744" t="s">
        <v>696</v>
      </c>
      <c r="B9" s="744"/>
      <c r="C9" s="744"/>
      <c r="D9" s="744"/>
      <c r="E9" s="744"/>
    </row>
    <row r="10" spans="1:6" ht="39.75" customHeight="1">
      <c r="A10" s="744"/>
      <c r="B10" s="744"/>
      <c r="C10" s="744"/>
      <c r="D10" s="744"/>
      <c r="E10" s="744"/>
      <c r="F10" s="436"/>
    </row>
    <row r="11" spans="1:6">
      <c r="A11" s="90"/>
      <c r="B11" s="90"/>
      <c r="C11" s="90"/>
      <c r="D11" s="90"/>
    </row>
    <row r="12" spans="1:6">
      <c r="A12" s="741" t="s">
        <v>550</v>
      </c>
      <c r="B12" s="741"/>
      <c r="C12" s="741"/>
      <c r="D12" s="741"/>
    </row>
    <row r="13" spans="1:6" ht="33" customHeight="1">
      <c r="A13" s="741"/>
      <c r="B13" s="741"/>
      <c r="C13" s="741"/>
      <c r="D13" s="741"/>
    </row>
    <row r="14" spans="1:6">
      <c r="A14" s="90"/>
      <c r="B14" s="90"/>
      <c r="C14" s="90"/>
      <c r="D14" s="90"/>
    </row>
    <row r="15" spans="1:6" ht="30" customHeight="1">
      <c r="A15" s="90"/>
      <c r="B15" s="136"/>
      <c r="C15" s="224" t="s">
        <v>115</v>
      </c>
      <c r="D15" s="742" t="s">
        <v>541</v>
      </c>
      <c r="E15" s="742"/>
    </row>
    <row r="16" spans="1:6">
      <c r="A16" s="90"/>
      <c r="B16" s="146"/>
      <c r="C16" s="90"/>
      <c r="D16" s="90"/>
    </row>
    <row r="17" spans="1:5" ht="30.75" customHeight="1">
      <c r="A17" s="90"/>
      <c r="B17" s="136"/>
      <c r="C17" s="224" t="s">
        <v>117</v>
      </c>
      <c r="D17" s="742" t="s">
        <v>246</v>
      </c>
      <c r="E17" s="742"/>
    </row>
    <row r="18" spans="1:5">
      <c r="A18" s="90"/>
      <c r="B18" s="146"/>
      <c r="C18" s="90"/>
      <c r="D18" s="90"/>
    </row>
    <row r="19" spans="1:5" ht="31.5" customHeight="1">
      <c r="A19" s="90"/>
      <c r="B19" s="136"/>
      <c r="C19" s="224" t="s">
        <v>200</v>
      </c>
      <c r="D19" s="742" t="s">
        <v>247</v>
      </c>
      <c r="E19" s="742"/>
    </row>
    <row r="20" spans="1:5">
      <c r="A20" s="90"/>
      <c r="B20" s="146"/>
      <c r="C20" s="224"/>
      <c r="D20" s="149"/>
    </row>
    <row r="21" spans="1:5" ht="15.6">
      <c r="A21" s="418" t="s">
        <v>615</v>
      </c>
      <c r="B21" s="419"/>
      <c r="C21" s="420"/>
      <c r="D21" s="421"/>
      <c r="E21" s="394"/>
    </row>
    <row r="22" spans="1:5">
      <c r="A22" s="90"/>
      <c r="B22" s="146"/>
      <c r="C22" s="224"/>
      <c r="D22" s="149"/>
    </row>
    <row r="23" spans="1:5" ht="15.6">
      <c r="A23" s="90"/>
      <c r="B23" s="136"/>
      <c r="C23" s="224" t="s">
        <v>467</v>
      </c>
      <c r="D23" s="740" t="s">
        <v>538</v>
      </c>
      <c r="E23" s="740"/>
    </row>
    <row r="24" spans="1:5">
      <c r="A24" s="90"/>
      <c r="B24" s="146"/>
      <c r="C24" s="90"/>
      <c r="D24" s="90"/>
    </row>
    <row r="25" spans="1:5" ht="15.6">
      <c r="A25" s="387" t="s">
        <v>248</v>
      </c>
      <c r="B25" s="5"/>
      <c r="C25" s="90"/>
      <c r="D25" s="90"/>
    </row>
    <row r="26" spans="1:5">
      <c r="A26" s="90"/>
      <c r="B26" s="147"/>
      <c r="C26" s="90"/>
      <c r="D26" s="90"/>
    </row>
    <row r="27" spans="1:5" ht="15.6">
      <c r="A27" s="90"/>
      <c r="B27" s="136"/>
      <c r="C27" s="224" t="s">
        <v>468</v>
      </c>
      <c r="D27" s="740" t="s">
        <v>193</v>
      </c>
      <c r="E27" s="740"/>
    </row>
    <row r="28" spans="1:5">
      <c r="A28" s="90"/>
      <c r="B28" s="147"/>
      <c r="C28" s="90"/>
      <c r="D28" s="90"/>
    </row>
    <row r="29" spans="1:5" ht="15.6">
      <c r="A29" s="90"/>
      <c r="B29" s="136"/>
      <c r="C29" s="224" t="s">
        <v>469</v>
      </c>
      <c r="D29" s="740" t="s">
        <v>244</v>
      </c>
      <c r="E29" s="740"/>
    </row>
    <row r="30" spans="1:5">
      <c r="A30" s="90"/>
      <c r="B30" s="146"/>
      <c r="C30" s="90"/>
      <c r="D30" s="90"/>
    </row>
    <row r="31" spans="1:5" ht="15.75" customHeight="1">
      <c r="A31" s="90"/>
      <c r="B31" s="136"/>
      <c r="C31" s="224" t="s">
        <v>470</v>
      </c>
      <c r="D31" s="742" t="s">
        <v>513</v>
      </c>
      <c r="E31" s="742"/>
    </row>
    <row r="32" spans="1:5" ht="16.5" customHeight="1">
      <c r="A32" s="90"/>
      <c r="B32" s="147"/>
      <c r="C32" s="90"/>
      <c r="D32" s="742"/>
      <c r="E32" s="742"/>
    </row>
    <row r="33" spans="1:5">
      <c r="A33" s="90"/>
      <c r="B33" s="147"/>
      <c r="C33" s="90"/>
      <c r="D33" s="90"/>
    </row>
    <row r="34" spans="1:5" ht="15.6">
      <c r="A34" s="387" t="s">
        <v>249</v>
      </c>
      <c r="B34" s="5"/>
      <c r="C34" s="90"/>
      <c r="D34" s="90"/>
    </row>
    <row r="35" spans="1:5">
      <c r="A35" s="90"/>
      <c r="B35" s="147"/>
      <c r="C35" s="90"/>
      <c r="D35" s="90"/>
    </row>
    <row r="36" spans="1:5" ht="48" customHeight="1">
      <c r="A36" s="90"/>
      <c r="B36" s="136"/>
      <c r="C36" s="224" t="s">
        <v>471</v>
      </c>
      <c r="D36" s="742" t="s">
        <v>474</v>
      </c>
      <c r="E36" s="742"/>
    </row>
    <row r="37" spans="1:5">
      <c r="A37" s="90"/>
      <c r="B37" s="146"/>
      <c r="C37" s="90"/>
      <c r="D37" s="90"/>
    </row>
    <row r="38" spans="1:5" ht="32.25" customHeight="1">
      <c r="A38" s="90"/>
      <c r="B38" s="136"/>
      <c r="C38" s="224" t="s">
        <v>472</v>
      </c>
      <c r="D38" s="742" t="s">
        <v>551</v>
      </c>
      <c r="E38" s="742"/>
    </row>
    <row r="39" spans="1:5">
      <c r="A39" s="90"/>
      <c r="B39" s="146"/>
      <c r="C39" s="90"/>
      <c r="D39" s="90"/>
    </row>
    <row r="40" spans="1:5" ht="46.5" customHeight="1">
      <c r="A40" s="90"/>
      <c r="B40" s="136"/>
      <c r="C40" s="224" t="s">
        <v>473</v>
      </c>
      <c r="D40" s="742" t="s">
        <v>250</v>
      </c>
      <c r="E40" s="742"/>
    </row>
    <row r="41" spans="1:5">
      <c r="A41" s="90"/>
      <c r="B41" s="146"/>
      <c r="D41" s="90"/>
    </row>
    <row r="42" spans="1:5" ht="32.25" customHeight="1">
      <c r="A42" s="90"/>
      <c r="B42" s="136"/>
      <c r="C42" s="388" t="s">
        <v>539</v>
      </c>
      <c r="D42" s="742" t="s">
        <v>251</v>
      </c>
      <c r="E42" s="742"/>
    </row>
    <row r="43" spans="1:5">
      <c r="A43" s="90"/>
      <c r="B43" s="90"/>
      <c r="C43" s="90"/>
      <c r="D43" s="90"/>
    </row>
    <row r="44" spans="1:5">
      <c r="A44" s="90"/>
      <c r="B44" s="90"/>
      <c r="C44" s="90"/>
      <c r="D44" s="90"/>
    </row>
    <row r="45" spans="1:5">
      <c r="A45" s="90"/>
      <c r="B45" s="90"/>
      <c r="C45" s="90"/>
      <c r="D45" s="90"/>
    </row>
    <row r="46" spans="1:5">
      <c r="A46" s="90"/>
      <c r="B46" s="90"/>
      <c r="C46" s="90"/>
      <c r="D46" s="90"/>
    </row>
    <row r="47" spans="1:5">
      <c r="A47" s="90"/>
      <c r="B47" s="90"/>
      <c r="C47" s="90"/>
      <c r="D47" s="90"/>
    </row>
    <row r="48" spans="1:5">
      <c r="A48" s="90"/>
      <c r="B48" s="90"/>
      <c r="C48" s="90"/>
      <c r="D48" s="90"/>
    </row>
    <row r="49" spans="1:4">
      <c r="A49" s="90"/>
      <c r="B49" s="90"/>
      <c r="C49" s="90"/>
      <c r="D49" s="90"/>
    </row>
    <row r="50" spans="1:4">
      <c r="A50" s="90"/>
      <c r="B50" s="90"/>
      <c r="C50" s="90"/>
      <c r="D50" s="90"/>
    </row>
    <row r="51" spans="1:4">
      <c r="A51" s="90"/>
      <c r="B51" s="90"/>
      <c r="C51" s="90"/>
      <c r="D51" s="90"/>
    </row>
    <row r="52" spans="1:4">
      <c r="A52" s="90"/>
      <c r="B52" s="90"/>
      <c r="C52" s="90"/>
      <c r="D52" s="90"/>
    </row>
    <row r="53" spans="1:4">
      <c r="A53" s="90"/>
      <c r="B53" s="90"/>
      <c r="C53" s="90"/>
      <c r="D53" s="90"/>
    </row>
    <row r="54" spans="1:4">
      <c r="A54" s="90"/>
      <c r="B54" s="90"/>
      <c r="C54" s="90"/>
      <c r="D54" s="90"/>
    </row>
    <row r="55" spans="1:4">
      <c r="A55" s="90"/>
      <c r="B55" s="90"/>
      <c r="C55" s="90"/>
      <c r="D55" s="90"/>
    </row>
    <row r="56" spans="1:4">
      <c r="A56" s="90"/>
      <c r="B56" s="90"/>
      <c r="C56" s="90"/>
      <c r="D56" s="90"/>
    </row>
    <row r="57" spans="1:4">
      <c r="A57" s="90"/>
      <c r="B57" s="90"/>
      <c r="C57" s="90"/>
      <c r="D57" s="90"/>
    </row>
    <row r="58" spans="1:4">
      <c r="A58" s="90"/>
      <c r="B58" s="90"/>
      <c r="C58" s="90"/>
      <c r="D58" s="90"/>
    </row>
    <row r="59" spans="1:4">
      <c r="A59" s="90"/>
      <c r="B59" s="90"/>
      <c r="C59" s="90"/>
      <c r="D59" s="90"/>
    </row>
    <row r="60" spans="1:4">
      <c r="A60" s="90"/>
      <c r="B60" s="90"/>
      <c r="C60" s="90"/>
      <c r="D60" s="90"/>
    </row>
    <row r="61" spans="1:4">
      <c r="A61" s="90"/>
      <c r="B61" s="90"/>
      <c r="C61" s="90"/>
      <c r="D61" s="90"/>
    </row>
    <row r="62" spans="1:4">
      <c r="A62" s="90"/>
      <c r="B62" s="90"/>
      <c r="C62" s="90"/>
      <c r="D62" s="90"/>
    </row>
    <row r="63" spans="1:4">
      <c r="A63" s="90"/>
      <c r="B63" s="90"/>
      <c r="C63" s="90"/>
      <c r="D63" s="90"/>
    </row>
    <row r="64" spans="1:4">
      <c r="A64" s="90"/>
      <c r="B64" s="90"/>
      <c r="C64" s="90"/>
      <c r="D64" s="90"/>
    </row>
  </sheetData>
  <sheetProtection formatCells="0" formatColumns="0"/>
  <mergeCells count="14">
    <mergeCell ref="E5:F7"/>
    <mergeCell ref="A9:E10"/>
    <mergeCell ref="D15:E15"/>
    <mergeCell ref="D17:E17"/>
    <mergeCell ref="D19:E19"/>
    <mergeCell ref="D23:E23"/>
    <mergeCell ref="A12:D13"/>
    <mergeCell ref="D42:E42"/>
    <mergeCell ref="D31:E32"/>
    <mergeCell ref="D27:E27"/>
    <mergeCell ref="D29:E29"/>
    <mergeCell ref="D36:E36"/>
    <mergeCell ref="D38:E38"/>
    <mergeCell ref="D40:E40"/>
  </mergeCells>
  <dataValidations count="1">
    <dataValidation type="list" allowBlank="1" showInputMessage="1" showErrorMessage="1" sqref="B30 B20" xr:uid="{00000000-0002-0000-0200-000000000000}">
      <formula1>YN</formula1>
    </dataValidation>
  </dataValidations>
  <pageMargins left="0.35" right="0.45" top="1.18" bottom="0.75" header="0.35" footer="0.5"/>
  <pageSetup scale="75" orientation="portrait" r:id="rId1"/>
  <headerFooter>
    <oddHeader xml:space="preserve">&amp;L&amp;"Times New Roman,Bold"&amp;12&amp;K870E00&amp;G&amp;R &amp;"Times New Roman,Bold"&amp;12 &amp;K870E002023 ACFR Information&amp;"Arial,Regular"&amp;10&amp;K000000
</oddHeader>
    <oddFooter>&amp;L&amp;"Times New Roman,Italic"&amp;9Page &amp;P of &amp;N
&amp;Z&amp;F &amp;A&amp;R&amp;"Times New Roman,Italic"&amp;9&amp;D &amp;T</oddFooter>
  </headerFooter>
  <customProperties>
    <customPr name="WORKBKFUNCTIONCACHE" r:id="rId2"/>
  </customProperties>
  <ignoredErrors>
    <ignoredError sqref="B16:C16 C38:C42 C15 B18:C18 C17 B20:C22 C19 B24:C26 C23 B28:C37 C27" numberStoredAsText="1"/>
  </ignoredErrors>
  <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6B1DF4DB-76C6-48F4-A050-79851148697C}">
          <x14:formula1>
            <xm:f>'Entity List for forms 6.30.23'!$G$3:$G$5</xm:f>
          </x14:formula1>
          <xm:sqref>B15 B17 B19 B23 B27 B29 B31 B36 B38 B40 B42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70E00"/>
  </sheetPr>
  <dimension ref="A1:O131"/>
  <sheetViews>
    <sheetView showGridLines="0" tabSelected="1" zoomScaleNormal="100" zoomScaleSheetLayoutView="50" workbookViewId="0">
      <selection activeCell="C5" sqref="C5"/>
    </sheetView>
  </sheetViews>
  <sheetFormatPr defaultColWidth="9.109375" defaultRowHeight="15.6"/>
  <cols>
    <col min="1" max="1" width="16.33203125" style="67" customWidth="1"/>
    <col min="2" max="2" width="5" style="69" customWidth="1"/>
    <col min="3" max="3" width="4.109375" style="66" customWidth="1"/>
    <col min="4" max="4" width="2.6640625" style="63" customWidth="1"/>
    <col min="5" max="5" width="2.88671875" style="63" customWidth="1"/>
    <col min="6" max="6" width="16.109375" style="63" customWidth="1"/>
    <col min="7" max="7" width="12.5546875" style="63" customWidth="1"/>
    <col min="8" max="8" width="22.88671875" style="63" customWidth="1"/>
    <col min="9" max="9" width="13.6640625" style="63" customWidth="1"/>
    <col min="10" max="10" width="12" style="63" customWidth="1"/>
    <col min="11" max="11" width="23.44140625" style="63" customWidth="1"/>
    <col min="12" max="12" width="26.5546875" style="63" customWidth="1"/>
    <col min="13" max="13" width="13" style="63" customWidth="1"/>
    <col min="14" max="14" width="1.33203125" style="63" customWidth="1"/>
    <col min="15" max="16384" width="9.109375" style="63"/>
  </cols>
  <sheetData>
    <row r="1" spans="1:13">
      <c r="A1" s="64"/>
      <c r="B1" s="80"/>
      <c r="C1" s="80"/>
      <c r="D1" s="66"/>
    </row>
    <row r="2" spans="1:13" ht="17.399999999999999">
      <c r="A2" s="64" t="s">
        <v>63</v>
      </c>
      <c r="B2" s="65"/>
      <c r="C2" s="230" t="s">
        <v>437</v>
      </c>
    </row>
    <row r="3" spans="1:13">
      <c r="A3" s="64"/>
      <c r="B3" s="65"/>
    </row>
    <row r="4" spans="1:13">
      <c r="A4" s="64" t="s">
        <v>62</v>
      </c>
      <c r="B4" s="65"/>
      <c r="C4" s="753" t="s">
        <v>1571</v>
      </c>
      <c r="D4" s="754"/>
      <c r="E4" s="754"/>
      <c r="F4" s="754"/>
      <c r="G4" s="754"/>
      <c r="H4" s="754"/>
      <c r="I4" s="754"/>
      <c r="J4" s="754"/>
      <c r="K4" s="754"/>
      <c r="L4" s="754"/>
      <c r="M4" s="754"/>
    </row>
    <row r="5" spans="1:13">
      <c r="A5" s="64"/>
      <c r="B5" s="80"/>
      <c r="C5" s="80"/>
      <c r="D5" s="66"/>
    </row>
    <row r="6" spans="1:13" ht="33.6" customHeight="1">
      <c r="A6" s="64" t="s">
        <v>65</v>
      </c>
      <c r="B6" s="65"/>
      <c r="C6" s="750" t="s">
        <v>543</v>
      </c>
      <c r="D6" s="750"/>
      <c r="E6" s="750"/>
      <c r="F6" s="750"/>
      <c r="G6" s="750"/>
      <c r="H6" s="750"/>
      <c r="I6" s="750"/>
      <c r="J6" s="750"/>
      <c r="K6" s="750"/>
      <c r="L6" s="750"/>
      <c r="M6" s="750"/>
    </row>
    <row r="7" spans="1:13" ht="16.2" thickBot="1">
      <c r="A7" s="64"/>
      <c r="B7" s="65"/>
    </row>
    <row r="8" spans="1:13" ht="66" customHeight="1" thickBot="1">
      <c r="A8" s="64" t="s">
        <v>61</v>
      </c>
      <c r="B8" s="65"/>
      <c r="C8" s="757" t="s">
        <v>1556</v>
      </c>
      <c r="D8" s="758"/>
      <c r="E8" s="758"/>
      <c r="F8" s="758"/>
      <c r="G8" s="758"/>
      <c r="H8" s="758"/>
      <c r="I8" s="758"/>
      <c r="J8" s="758"/>
      <c r="K8" s="758"/>
      <c r="L8" s="758"/>
      <c r="M8" s="759"/>
    </row>
    <row r="9" spans="1:13" ht="17.25" customHeight="1">
      <c r="A9" s="64"/>
      <c r="B9" s="65"/>
    </row>
    <row r="10" spans="1:13" ht="51" customHeight="1">
      <c r="A10" s="64" t="s">
        <v>60</v>
      </c>
      <c r="B10" s="65"/>
      <c r="C10" s="749" t="s">
        <v>438</v>
      </c>
      <c r="D10" s="749"/>
      <c r="E10" s="749"/>
      <c r="F10" s="749"/>
      <c r="G10" s="749"/>
      <c r="H10" s="749"/>
      <c r="I10" s="749"/>
      <c r="J10" s="749"/>
      <c r="K10" s="749"/>
      <c r="L10" s="749"/>
      <c r="M10" s="749"/>
    </row>
    <row r="11" spans="1:13">
      <c r="A11" s="64"/>
      <c r="B11" s="65"/>
    </row>
    <row r="12" spans="1:13" ht="54.6" customHeight="1">
      <c r="A12" s="338" t="s">
        <v>64</v>
      </c>
      <c r="B12" s="65"/>
      <c r="C12" s="755" t="s">
        <v>508</v>
      </c>
      <c r="D12" s="755"/>
      <c r="E12" s="755"/>
      <c r="F12" s="755"/>
      <c r="G12" s="755"/>
      <c r="H12" s="755"/>
      <c r="I12" s="755"/>
      <c r="J12" s="755"/>
      <c r="K12" s="755"/>
      <c r="L12" s="755"/>
      <c r="M12" s="755"/>
    </row>
    <row r="13" spans="1:13">
      <c r="A13" s="338"/>
      <c r="B13" s="65"/>
      <c r="C13" s="339" t="s">
        <v>59</v>
      </c>
      <c r="D13" s="340"/>
      <c r="E13" s="340"/>
      <c r="F13" s="340"/>
      <c r="G13" s="340"/>
      <c r="H13" s="340"/>
      <c r="I13" s="340"/>
      <c r="J13" s="340"/>
      <c r="K13" s="340"/>
      <c r="L13" s="340"/>
      <c r="M13" s="340"/>
    </row>
    <row r="14" spans="1:13">
      <c r="A14" s="338"/>
      <c r="B14" s="65"/>
      <c r="C14" s="339" t="s">
        <v>58</v>
      </c>
      <c r="D14" s="340"/>
      <c r="E14" s="340"/>
      <c r="F14" s="340"/>
      <c r="G14" s="340"/>
      <c r="H14" s="340"/>
      <c r="I14" s="340"/>
      <c r="J14" s="340"/>
      <c r="K14" s="340"/>
      <c r="L14" s="340"/>
      <c r="M14" s="340"/>
    </row>
    <row r="15" spans="1:13" ht="15.75" customHeight="1">
      <c r="A15" s="338"/>
      <c r="B15" s="65"/>
      <c r="C15" s="339" t="s">
        <v>475</v>
      </c>
      <c r="D15" s="339"/>
      <c r="E15" s="339"/>
      <c r="F15" s="339"/>
      <c r="G15" s="339"/>
      <c r="H15" s="339"/>
      <c r="I15" s="339"/>
      <c r="J15" s="339"/>
      <c r="K15" s="339"/>
      <c r="L15" s="339"/>
      <c r="M15" s="339"/>
    </row>
    <row r="16" spans="1:13" ht="15.75" customHeight="1">
      <c r="A16" s="338"/>
      <c r="B16" s="65"/>
      <c r="C16" s="339" t="s">
        <v>509</v>
      </c>
      <c r="D16" s="339"/>
      <c r="E16" s="339"/>
      <c r="F16" s="339"/>
      <c r="G16" s="339"/>
      <c r="H16" s="339"/>
      <c r="I16" s="339"/>
      <c r="J16" s="339"/>
      <c r="K16" s="339"/>
      <c r="L16" s="339"/>
      <c r="M16" s="339"/>
    </row>
    <row r="17" spans="1:13">
      <c r="A17" s="338"/>
      <c r="B17" s="65"/>
      <c r="C17" s="339"/>
      <c r="D17" s="339" t="s">
        <v>510</v>
      </c>
      <c r="E17" s="339"/>
      <c r="F17" s="339"/>
      <c r="G17" s="339"/>
      <c r="H17" s="339"/>
      <c r="I17" s="339"/>
      <c r="J17" s="339"/>
      <c r="K17" s="339"/>
      <c r="L17" s="339"/>
      <c r="M17" s="339"/>
    </row>
    <row r="18" spans="1:13" ht="18.600000000000001" customHeight="1">
      <c r="A18" s="441" t="s">
        <v>698</v>
      </c>
      <c r="B18" s="65"/>
      <c r="C18" s="761" t="s">
        <v>699</v>
      </c>
      <c r="D18" s="761"/>
      <c r="E18" s="761"/>
      <c r="F18" s="761"/>
      <c r="G18" s="761"/>
      <c r="H18" s="761"/>
      <c r="I18" s="761"/>
      <c r="J18" s="761"/>
      <c r="K18" s="761"/>
      <c r="L18" s="761"/>
      <c r="M18" s="339"/>
    </row>
    <row r="19" spans="1:13" ht="13.95" customHeight="1">
      <c r="A19" s="64"/>
      <c r="B19" s="65"/>
      <c r="C19" s="762" t="s">
        <v>431</v>
      </c>
      <c r="D19" s="762"/>
      <c r="E19" s="762"/>
      <c r="F19" s="762"/>
      <c r="G19" s="762"/>
      <c r="H19" s="762"/>
      <c r="I19" s="145"/>
      <c r="J19" s="145"/>
      <c r="K19" s="145"/>
      <c r="L19" s="145"/>
      <c r="M19" s="145"/>
    </row>
    <row r="20" spans="1:13">
      <c r="A20" s="64"/>
      <c r="B20" s="65"/>
      <c r="D20" s="441"/>
      <c r="E20" s="760"/>
      <c r="F20" s="760"/>
      <c r="G20" s="760"/>
      <c r="H20" s="760"/>
    </row>
    <row r="21" spans="1:13">
      <c r="A21" s="64" t="s">
        <v>57</v>
      </c>
      <c r="B21" s="65"/>
      <c r="C21" s="409" t="s">
        <v>665</v>
      </c>
    </row>
    <row r="22" spans="1:13">
      <c r="A22" s="64"/>
      <c r="B22" s="65"/>
      <c r="C22" s="763" t="s">
        <v>666</v>
      </c>
      <c r="D22" s="763"/>
      <c r="E22" s="763"/>
      <c r="F22" s="763"/>
      <c r="G22" s="763"/>
      <c r="H22" s="763"/>
    </row>
    <row r="23" spans="1:13">
      <c r="A23" s="64"/>
      <c r="B23" s="65"/>
      <c r="C23" s="589" t="s">
        <v>1132</v>
      </c>
      <c r="D23" s="588"/>
      <c r="E23" s="588"/>
      <c r="F23" s="588"/>
    </row>
    <row r="24" spans="1:13" ht="9" customHeight="1">
      <c r="A24" s="64"/>
      <c r="B24" s="65"/>
      <c r="C24" s="63"/>
    </row>
    <row r="25" spans="1:13" ht="83.25" customHeight="1">
      <c r="A25" s="64" t="s">
        <v>67</v>
      </c>
      <c r="B25" s="65"/>
      <c r="C25" s="756" t="s">
        <v>134</v>
      </c>
      <c r="D25" s="756"/>
      <c r="E25" s="756"/>
      <c r="F25" s="756"/>
      <c r="G25" s="756"/>
      <c r="H25" s="756"/>
      <c r="I25" s="756"/>
      <c r="J25" s="756"/>
      <c r="K25" s="756"/>
      <c r="L25" s="756"/>
      <c r="M25" s="756"/>
    </row>
    <row r="26" spans="1:13" ht="10.95" customHeight="1">
      <c r="A26" s="64"/>
      <c r="B26" s="65"/>
      <c r="C26" s="273"/>
      <c r="D26" s="273"/>
      <c r="E26" s="273"/>
      <c r="F26" s="273"/>
      <c r="G26" s="273"/>
      <c r="H26" s="273"/>
      <c r="I26" s="273"/>
      <c r="J26" s="273"/>
      <c r="K26" s="273"/>
      <c r="L26" s="273"/>
      <c r="M26" s="273"/>
    </row>
    <row r="27" spans="1:13" ht="97.2" customHeight="1">
      <c r="A27" s="64"/>
      <c r="B27" s="65"/>
      <c r="C27" s="749" t="s">
        <v>439</v>
      </c>
      <c r="D27" s="749"/>
      <c r="E27" s="749"/>
      <c r="F27" s="749"/>
      <c r="G27" s="749"/>
      <c r="H27" s="749"/>
      <c r="I27" s="749"/>
      <c r="J27" s="749"/>
      <c r="K27" s="749"/>
      <c r="L27" s="749"/>
      <c r="M27" s="749"/>
    </row>
    <row r="28" spans="1:13" ht="10.95" customHeight="1">
      <c r="A28" s="64"/>
      <c r="B28" s="65"/>
      <c r="C28" s="75"/>
      <c r="D28" s="75"/>
      <c r="E28" s="75"/>
      <c r="F28" s="75"/>
      <c r="G28" s="75"/>
      <c r="H28" s="75"/>
      <c r="I28" s="75"/>
      <c r="J28" s="75"/>
      <c r="K28" s="75"/>
      <c r="L28" s="75"/>
      <c r="M28" s="75"/>
    </row>
    <row r="29" spans="1:13" s="66" customFormat="1" ht="49.5" customHeight="1">
      <c r="A29" s="64"/>
      <c r="B29" s="65"/>
      <c r="C29" s="745" t="s">
        <v>428</v>
      </c>
      <c r="D29" s="745"/>
      <c r="E29" s="745"/>
      <c r="F29" s="745"/>
      <c r="G29" s="745"/>
      <c r="H29" s="745"/>
      <c r="I29" s="745"/>
      <c r="J29" s="745"/>
      <c r="K29" s="745"/>
      <c r="L29" s="745"/>
      <c r="M29" s="745"/>
    </row>
    <row r="30" spans="1:13" s="66" customFormat="1" ht="10.95" customHeight="1">
      <c r="A30" s="64"/>
      <c r="B30" s="65"/>
      <c r="C30" s="216"/>
      <c r="D30" s="216"/>
      <c r="E30" s="216"/>
      <c r="F30" s="216"/>
      <c r="G30" s="216"/>
      <c r="H30" s="216"/>
      <c r="I30" s="216"/>
      <c r="J30" s="216"/>
      <c r="K30" s="216"/>
      <c r="L30" s="216"/>
      <c r="M30" s="216"/>
    </row>
    <row r="31" spans="1:13" ht="32.25" customHeight="1">
      <c r="A31" s="64"/>
      <c r="B31" s="65"/>
      <c r="C31" s="749" t="s">
        <v>133</v>
      </c>
      <c r="D31" s="749"/>
      <c r="E31" s="749"/>
      <c r="F31" s="749"/>
      <c r="G31" s="749"/>
      <c r="H31" s="749"/>
      <c r="I31" s="749"/>
      <c r="J31" s="749"/>
      <c r="K31" s="749"/>
      <c r="L31" s="749"/>
      <c r="M31" s="749"/>
    </row>
    <row r="32" spans="1:13" ht="8.25" customHeight="1">
      <c r="A32" s="64"/>
      <c r="B32" s="65"/>
      <c r="C32" s="75"/>
      <c r="D32" s="75"/>
      <c r="E32" s="75"/>
      <c r="F32" s="75"/>
      <c r="G32" s="75"/>
      <c r="H32" s="75"/>
      <c r="I32" s="75"/>
      <c r="J32" s="75"/>
      <c r="K32" s="75"/>
      <c r="L32" s="75"/>
      <c r="M32" s="75"/>
    </row>
    <row r="33" spans="1:14" ht="63" customHeight="1">
      <c r="A33" s="64"/>
      <c r="B33" s="65"/>
      <c r="C33" s="749" t="s">
        <v>432</v>
      </c>
      <c r="D33" s="749"/>
      <c r="E33" s="749"/>
      <c r="F33" s="749"/>
      <c r="G33" s="749"/>
      <c r="H33" s="749"/>
      <c r="I33" s="749"/>
      <c r="J33" s="749"/>
      <c r="K33" s="749"/>
      <c r="L33" s="749"/>
      <c r="M33" s="749"/>
    </row>
    <row r="34" spans="1:14" ht="7.5" customHeight="1">
      <c r="A34" s="64"/>
      <c r="B34" s="65"/>
      <c r="C34" s="75"/>
      <c r="D34" s="75"/>
      <c r="E34" s="75"/>
      <c r="F34" s="75"/>
      <c r="G34" s="75"/>
      <c r="H34" s="75"/>
      <c r="I34" s="75"/>
      <c r="J34" s="75"/>
      <c r="K34" s="75"/>
      <c r="L34" s="75"/>
      <c r="M34" s="75"/>
    </row>
    <row r="35" spans="1:14" ht="128.25" customHeight="1">
      <c r="A35" s="406"/>
      <c r="B35" s="65"/>
      <c r="C35" s="784" t="s">
        <v>617</v>
      </c>
      <c r="D35" s="784"/>
      <c r="E35" s="784"/>
      <c r="F35" s="784"/>
      <c r="G35" s="784"/>
      <c r="H35" s="784"/>
      <c r="I35" s="784"/>
      <c r="J35" s="784"/>
      <c r="K35" s="784"/>
      <c r="L35" s="784"/>
      <c r="M35" s="784"/>
    </row>
    <row r="36" spans="1:14" ht="5.25" customHeight="1">
      <c r="A36" s="64"/>
      <c r="B36" s="65"/>
      <c r="C36" s="75"/>
      <c r="D36" s="75"/>
      <c r="E36" s="75"/>
      <c r="F36" s="75"/>
      <c r="G36" s="75"/>
      <c r="H36" s="75"/>
      <c r="I36" s="75"/>
      <c r="J36" s="75"/>
      <c r="K36" s="75"/>
      <c r="L36" s="75"/>
      <c r="M36" s="75"/>
    </row>
    <row r="37" spans="1:14" ht="80.25" customHeight="1">
      <c r="A37" s="64"/>
      <c r="B37" s="65"/>
      <c r="C37" s="749" t="s">
        <v>476</v>
      </c>
      <c r="D37" s="749"/>
      <c r="E37" s="749"/>
      <c r="F37" s="749"/>
      <c r="G37" s="749"/>
      <c r="H37" s="749"/>
      <c r="I37" s="749"/>
      <c r="J37" s="749"/>
      <c r="K37" s="749"/>
      <c r="L37" s="749"/>
      <c r="M37" s="749"/>
    </row>
    <row r="38" spans="1:14" ht="5.25" customHeight="1">
      <c r="A38" s="64"/>
      <c r="B38" s="65"/>
      <c r="C38" s="75"/>
      <c r="D38" s="75"/>
      <c r="E38" s="75"/>
      <c r="F38" s="75"/>
      <c r="G38" s="75"/>
      <c r="H38" s="75"/>
      <c r="I38" s="75"/>
      <c r="J38" s="75"/>
      <c r="K38" s="75"/>
      <c r="L38" s="75"/>
      <c r="M38" s="75"/>
    </row>
    <row r="39" spans="1:14" ht="64.5" customHeight="1">
      <c r="A39" s="64"/>
      <c r="B39" s="65"/>
      <c r="C39" s="783" t="s">
        <v>433</v>
      </c>
      <c r="D39" s="783"/>
      <c r="E39" s="783"/>
      <c r="F39" s="783"/>
      <c r="G39" s="783"/>
      <c r="H39" s="783"/>
      <c r="I39" s="783"/>
      <c r="J39" s="783"/>
      <c r="K39" s="783"/>
      <c r="L39" s="783"/>
      <c r="M39" s="783"/>
    </row>
    <row r="40" spans="1:14" ht="3" customHeight="1">
      <c r="A40" s="64"/>
      <c r="B40" s="65"/>
      <c r="C40" s="217"/>
      <c r="D40" s="217"/>
      <c r="E40" s="217"/>
      <c r="F40" s="217"/>
      <c r="G40" s="217"/>
      <c r="H40" s="217"/>
      <c r="I40" s="217"/>
      <c r="J40" s="217"/>
      <c r="K40" s="217"/>
      <c r="L40" s="217"/>
      <c r="M40" s="217"/>
    </row>
    <row r="41" spans="1:14">
      <c r="A41" s="64"/>
      <c r="B41" s="65"/>
      <c r="C41" s="749" t="s">
        <v>66</v>
      </c>
      <c r="D41" s="749"/>
      <c r="E41" s="749"/>
      <c r="F41" s="749"/>
      <c r="G41" s="749"/>
      <c r="H41" s="749"/>
      <c r="I41" s="749"/>
      <c r="J41" s="749"/>
      <c r="K41" s="749"/>
      <c r="L41" s="749"/>
      <c r="M41" s="749"/>
    </row>
    <row r="42" spans="1:14">
      <c r="A42" s="64"/>
      <c r="B42" s="80"/>
      <c r="C42" s="80"/>
      <c r="D42" s="66"/>
    </row>
    <row r="43" spans="1:14" ht="15.75" customHeight="1" thickBot="1">
      <c r="A43" s="64" t="s">
        <v>68</v>
      </c>
      <c r="B43" s="337" t="s">
        <v>527</v>
      </c>
      <c r="C43" s="386"/>
      <c r="D43" s="68"/>
      <c r="E43" s="68"/>
      <c r="F43" s="68"/>
      <c r="G43" s="68"/>
      <c r="H43" s="68"/>
      <c r="I43" s="68"/>
      <c r="J43" s="68"/>
      <c r="K43" s="68"/>
      <c r="L43" s="68"/>
    </row>
    <row r="44" spans="1:14" ht="15.75" customHeight="1" thickBot="1">
      <c r="A44" s="64"/>
      <c r="B44" s="337"/>
      <c r="C44" s="780" t="s">
        <v>720</v>
      </c>
      <c r="D44" s="781"/>
      <c r="E44" s="781"/>
      <c r="F44" s="781"/>
      <c r="G44" s="781"/>
      <c r="H44" s="782"/>
      <c r="I44" s="68"/>
      <c r="J44" s="68"/>
      <c r="K44" s="68"/>
      <c r="L44" s="68"/>
    </row>
    <row r="45" spans="1:14" ht="15.75" customHeight="1">
      <c r="A45" s="63"/>
      <c r="B45" s="76"/>
      <c r="C45" s="779" t="s">
        <v>726</v>
      </c>
      <c r="D45" s="779"/>
      <c r="E45" s="779"/>
      <c r="F45" s="779"/>
      <c r="G45" s="779"/>
      <c r="H45" s="779"/>
      <c r="I45" s="779"/>
      <c r="J45" s="779"/>
      <c r="K45" s="779"/>
      <c r="L45" s="779"/>
      <c r="M45" s="779"/>
      <c r="N45" s="67"/>
    </row>
    <row r="46" spans="1:14" ht="15.75" customHeight="1">
      <c r="A46" s="64"/>
      <c r="B46" s="76"/>
      <c r="C46" s="779"/>
      <c r="D46" s="779"/>
      <c r="E46" s="779"/>
      <c r="F46" s="779"/>
      <c r="G46" s="779"/>
      <c r="H46" s="779"/>
      <c r="I46" s="779"/>
      <c r="J46" s="779"/>
      <c r="K46" s="779"/>
      <c r="L46" s="779"/>
      <c r="M46" s="779"/>
      <c r="N46" s="67"/>
    </row>
    <row r="47" spans="1:14" ht="15.75" customHeight="1">
      <c r="A47" s="64"/>
      <c r="B47" s="76"/>
      <c r="C47" s="779"/>
      <c r="D47" s="779"/>
      <c r="E47" s="779"/>
      <c r="F47" s="779"/>
      <c r="G47" s="779"/>
      <c r="H47" s="779"/>
      <c r="I47" s="779"/>
      <c r="J47" s="779"/>
      <c r="K47" s="779"/>
      <c r="L47" s="779"/>
      <c r="M47" s="779"/>
      <c r="N47" s="67"/>
    </row>
    <row r="48" spans="1:14" ht="19.95" customHeight="1">
      <c r="A48" s="64"/>
      <c r="B48" s="76"/>
      <c r="C48" s="779"/>
      <c r="D48" s="779"/>
      <c r="E48" s="779"/>
      <c r="F48" s="779"/>
      <c r="G48" s="779"/>
      <c r="H48" s="779"/>
      <c r="I48" s="779"/>
      <c r="J48" s="779"/>
      <c r="K48" s="779"/>
      <c r="L48" s="779"/>
      <c r="M48" s="779"/>
      <c r="N48" s="386"/>
    </row>
    <row r="49" spans="1:14" ht="21.75" customHeight="1">
      <c r="A49" s="64"/>
      <c r="B49" s="76"/>
      <c r="C49" s="788" t="s">
        <v>544</v>
      </c>
      <c r="D49" s="789"/>
      <c r="E49" s="789"/>
      <c r="F49" s="789"/>
      <c r="G49" s="789"/>
      <c r="H49" s="789"/>
      <c r="I49" s="789"/>
      <c r="J49" s="790"/>
      <c r="K49" s="788" t="s">
        <v>548</v>
      </c>
      <c r="L49" s="789"/>
      <c r="M49" s="790"/>
      <c r="N49" s="386"/>
    </row>
    <row r="50" spans="1:14" ht="30.75" customHeight="1">
      <c r="A50" s="64"/>
      <c r="B50" s="76"/>
      <c r="C50" s="764" t="s">
        <v>545</v>
      </c>
      <c r="D50" s="765"/>
      <c r="E50" s="765"/>
      <c r="F50" s="765"/>
      <c r="G50" s="765"/>
      <c r="H50" s="765"/>
      <c r="I50" s="765"/>
      <c r="J50" s="390"/>
      <c r="K50" s="764" t="s">
        <v>613</v>
      </c>
      <c r="L50" s="765"/>
      <c r="M50" s="766"/>
      <c r="N50" s="386"/>
    </row>
    <row r="51" spans="1:14" ht="48.75" customHeight="1">
      <c r="A51" s="64"/>
      <c r="B51" s="76"/>
      <c r="C51" s="764" t="s">
        <v>546</v>
      </c>
      <c r="D51" s="765"/>
      <c r="E51" s="765"/>
      <c r="F51" s="765"/>
      <c r="G51" s="765"/>
      <c r="H51" s="765"/>
      <c r="I51" s="765"/>
      <c r="J51" s="389"/>
      <c r="K51" s="764" t="s">
        <v>614</v>
      </c>
      <c r="L51" s="765"/>
      <c r="M51" s="766"/>
      <c r="N51" s="386"/>
    </row>
    <row r="52" spans="1:14" ht="46.5" customHeight="1">
      <c r="A52" s="64"/>
      <c r="B52" s="76"/>
      <c r="C52" s="764" t="s">
        <v>547</v>
      </c>
      <c r="D52" s="765"/>
      <c r="E52" s="765"/>
      <c r="F52" s="765"/>
      <c r="G52" s="765"/>
      <c r="H52" s="765"/>
      <c r="I52" s="765"/>
      <c r="J52" s="389"/>
      <c r="K52" s="764" t="s">
        <v>552</v>
      </c>
      <c r="L52" s="765"/>
      <c r="M52" s="766"/>
      <c r="N52" s="386"/>
    </row>
    <row r="53" spans="1:14" ht="11.25" customHeight="1">
      <c r="A53" s="64"/>
      <c r="B53" s="76"/>
      <c r="C53" s="386"/>
      <c r="D53" s="386"/>
      <c r="E53" s="386"/>
      <c r="F53" s="386"/>
      <c r="G53" s="386"/>
      <c r="H53" s="386"/>
      <c r="I53" s="386"/>
      <c r="J53" s="386"/>
      <c r="K53" s="386"/>
      <c r="L53" s="386"/>
      <c r="M53" s="386"/>
      <c r="N53" s="386"/>
    </row>
    <row r="54" spans="1:14" ht="31.5" customHeight="1">
      <c r="A54" s="64" t="s">
        <v>233</v>
      </c>
      <c r="B54" s="65"/>
      <c r="C54" s="751" t="s">
        <v>528</v>
      </c>
      <c r="D54" s="751"/>
      <c r="E54" s="751"/>
      <c r="F54" s="751"/>
      <c r="G54" s="751"/>
      <c r="H54" s="751"/>
      <c r="I54" s="751"/>
      <c r="J54" s="751"/>
      <c r="K54" s="751"/>
      <c r="L54" s="751"/>
      <c r="M54" s="751"/>
    </row>
    <row r="55" spans="1:14" ht="12" customHeight="1">
      <c r="A55" s="64"/>
      <c r="B55" s="65"/>
      <c r="C55" s="142"/>
      <c r="D55" s="142"/>
      <c r="E55" s="142"/>
      <c r="F55" s="142"/>
      <c r="G55" s="142"/>
      <c r="H55" s="142"/>
      <c r="I55" s="142"/>
      <c r="J55" s="142"/>
      <c r="K55" s="142"/>
      <c r="L55" s="142"/>
      <c r="M55" s="142"/>
    </row>
    <row r="56" spans="1:14" ht="34.5" customHeight="1">
      <c r="A56" s="64" t="s">
        <v>234</v>
      </c>
      <c r="B56" s="65">
        <v>1</v>
      </c>
      <c r="C56" s="751" t="s">
        <v>693</v>
      </c>
      <c r="D56" s="751"/>
      <c r="E56" s="751"/>
      <c r="F56" s="751"/>
      <c r="G56" s="751"/>
      <c r="H56" s="751"/>
      <c r="I56" s="751"/>
      <c r="J56" s="751"/>
      <c r="K56" s="751"/>
      <c r="L56" s="751"/>
      <c r="M56" s="751"/>
    </row>
    <row r="57" spans="1:14">
      <c r="A57" s="64"/>
      <c r="B57" s="65">
        <v>2</v>
      </c>
      <c r="C57" s="751" t="s">
        <v>694</v>
      </c>
      <c r="D57" s="751"/>
      <c r="E57" s="751"/>
      <c r="F57" s="751"/>
      <c r="G57" s="751"/>
      <c r="H57" s="751"/>
      <c r="I57" s="751"/>
      <c r="J57" s="751"/>
      <c r="K57" s="751"/>
      <c r="L57" s="751"/>
      <c r="M57" s="751"/>
    </row>
    <row r="58" spans="1:14">
      <c r="A58" s="64"/>
      <c r="B58" s="65"/>
      <c r="C58" s="751"/>
      <c r="D58" s="751"/>
      <c r="E58" s="751"/>
      <c r="F58" s="751"/>
      <c r="G58" s="751"/>
      <c r="H58" s="751"/>
      <c r="I58" s="751"/>
      <c r="J58" s="751"/>
      <c r="K58" s="751"/>
      <c r="L58" s="751"/>
      <c r="M58" s="751"/>
    </row>
    <row r="59" spans="1:14">
      <c r="A59" s="64"/>
      <c r="B59" s="65">
        <v>3</v>
      </c>
      <c r="C59" s="747" t="s">
        <v>534</v>
      </c>
      <c r="D59" s="747"/>
      <c r="E59" s="747"/>
      <c r="F59" s="747"/>
      <c r="G59" s="747"/>
      <c r="H59" s="747"/>
      <c r="I59" s="747"/>
      <c r="J59" s="747"/>
      <c r="K59" s="747"/>
      <c r="L59" s="747"/>
      <c r="M59" s="747"/>
    </row>
    <row r="60" spans="1:14" ht="5.25" customHeight="1">
      <c r="A60" s="64"/>
      <c r="B60" s="65"/>
      <c r="C60" s="273"/>
      <c r="D60" s="273"/>
      <c r="E60" s="273"/>
      <c r="F60" s="273"/>
      <c r="G60" s="273"/>
      <c r="H60" s="273"/>
      <c r="I60" s="273"/>
      <c r="J60" s="273"/>
      <c r="K60" s="273"/>
      <c r="L60" s="273"/>
      <c r="M60" s="273"/>
    </row>
    <row r="61" spans="1:14">
      <c r="A61" s="64"/>
      <c r="B61" s="65"/>
      <c r="C61" s="141"/>
      <c r="D61" s="63" t="s">
        <v>30</v>
      </c>
      <c r="E61" s="32"/>
      <c r="F61" s="32"/>
      <c r="G61" s="32"/>
      <c r="H61" s="32"/>
      <c r="I61" s="32"/>
      <c r="J61" s="32"/>
      <c r="K61" s="32"/>
      <c r="L61" s="32"/>
      <c r="M61" s="206"/>
    </row>
    <row r="62" spans="1:14">
      <c r="A62" s="64"/>
      <c r="B62" s="65"/>
      <c r="C62" s="141"/>
      <c r="E62" s="363"/>
      <c r="F62" s="366"/>
      <c r="G62" s="368"/>
      <c r="H62" s="370"/>
      <c r="I62" s="773" t="s">
        <v>13</v>
      </c>
      <c r="J62" s="774"/>
      <c r="K62" s="373" t="s">
        <v>521</v>
      </c>
      <c r="L62" s="375" t="s">
        <v>521</v>
      </c>
      <c r="M62" s="206"/>
    </row>
    <row r="63" spans="1:14">
      <c r="A63" s="64"/>
      <c r="B63" s="65"/>
      <c r="C63" s="141"/>
      <c r="E63" s="364"/>
      <c r="F63" s="366"/>
      <c r="G63" s="368"/>
      <c r="H63" s="370"/>
      <c r="I63" s="773" t="s">
        <v>19</v>
      </c>
      <c r="J63" s="774"/>
      <c r="K63" s="373" t="s">
        <v>529</v>
      </c>
      <c r="L63" s="375" t="s">
        <v>525</v>
      </c>
      <c r="M63" s="377"/>
    </row>
    <row r="64" spans="1:14">
      <c r="A64" s="64"/>
      <c r="B64" s="65"/>
      <c r="C64" s="141"/>
      <c r="E64" s="381" t="s">
        <v>366</v>
      </c>
      <c r="F64" s="380"/>
      <c r="G64" s="378" t="s">
        <v>17</v>
      </c>
      <c r="H64" s="378" t="s">
        <v>18</v>
      </c>
      <c r="I64" s="775" t="s">
        <v>369</v>
      </c>
      <c r="J64" s="776"/>
      <c r="K64" s="374" t="s">
        <v>669</v>
      </c>
      <c r="L64" s="376" t="s">
        <v>522</v>
      </c>
      <c r="M64" s="365"/>
    </row>
    <row r="65" spans="1:15">
      <c r="A65" s="64"/>
      <c r="B65" s="65"/>
      <c r="C65" s="141"/>
      <c r="E65" s="358" t="s">
        <v>523</v>
      </c>
      <c r="F65" s="367"/>
      <c r="G65" s="369">
        <v>123456</v>
      </c>
      <c r="H65" s="369" t="s">
        <v>524</v>
      </c>
      <c r="I65" s="358">
        <v>7140</v>
      </c>
      <c r="J65" s="367"/>
      <c r="K65" s="371">
        <v>75250.33</v>
      </c>
      <c r="L65" s="360">
        <v>97500.65</v>
      </c>
      <c r="M65" s="206"/>
    </row>
    <row r="66" spans="1:15">
      <c r="A66" s="64"/>
      <c r="B66" s="65"/>
      <c r="C66" s="141"/>
      <c r="E66" s="358" t="s">
        <v>523</v>
      </c>
      <c r="F66" s="367"/>
      <c r="G66" s="369">
        <v>111222</v>
      </c>
      <c r="H66" s="369" t="s">
        <v>531</v>
      </c>
      <c r="I66" s="358">
        <v>5211</v>
      </c>
      <c r="J66" s="371"/>
      <c r="K66" s="372">
        <v>116085.66</v>
      </c>
      <c r="L66" s="360">
        <v>67948</v>
      </c>
      <c r="M66" s="206"/>
    </row>
    <row r="67" spans="1:15">
      <c r="A67" s="64"/>
      <c r="B67" s="65"/>
      <c r="C67" s="141"/>
      <c r="E67" s="358" t="s">
        <v>532</v>
      </c>
      <c r="F67" s="367"/>
      <c r="G67" s="369">
        <v>101202</v>
      </c>
      <c r="H67" s="369" t="s">
        <v>533</v>
      </c>
      <c r="I67" s="358">
        <v>9874</v>
      </c>
      <c r="J67" s="371"/>
      <c r="K67" s="372">
        <v>12687.36</v>
      </c>
      <c r="L67" s="360">
        <v>87050.74</v>
      </c>
      <c r="M67" s="206"/>
    </row>
    <row r="68" spans="1:15">
      <c r="A68" s="64"/>
      <c r="B68" s="65"/>
      <c r="C68" s="141"/>
      <c r="E68" s="32"/>
      <c r="F68" s="32"/>
      <c r="G68" s="32"/>
      <c r="H68" s="32"/>
      <c r="I68" s="32"/>
      <c r="J68" s="32"/>
      <c r="K68" s="32"/>
      <c r="L68" s="32"/>
      <c r="M68" s="206"/>
    </row>
    <row r="69" spans="1:15" ht="13.5" customHeight="1" thickBot="1">
      <c r="A69" s="337" t="s">
        <v>1133</v>
      </c>
      <c r="B69" s="65"/>
      <c r="C69" s="141"/>
      <c r="D69" s="206"/>
      <c r="E69" s="206"/>
      <c r="F69" s="206"/>
      <c r="G69" s="206"/>
      <c r="H69" s="206"/>
      <c r="I69" s="206"/>
      <c r="J69" s="206"/>
      <c r="K69" s="206"/>
      <c r="L69" s="206"/>
      <c r="M69" s="206"/>
    </row>
    <row r="70" spans="1:15" s="417" customFormat="1" ht="16.2" customHeight="1" thickBot="1">
      <c r="A70" s="428" t="s">
        <v>695</v>
      </c>
      <c r="B70" s="429"/>
      <c r="C70" s="429"/>
      <c r="D70" s="429"/>
      <c r="E70" s="429"/>
      <c r="F70" s="429"/>
      <c r="G70" s="429"/>
      <c r="H70" s="429"/>
      <c r="I70" s="429"/>
      <c r="J70" s="430"/>
      <c r="K70" s="425"/>
      <c r="L70" s="425"/>
      <c r="M70" s="425"/>
      <c r="N70" s="431"/>
    </row>
    <row r="71" spans="1:15" s="417" customFormat="1" ht="7.95" customHeight="1" thickBot="1">
      <c r="B71" s="423"/>
      <c r="C71" s="426"/>
      <c r="D71" s="426"/>
      <c r="E71" s="426"/>
      <c r="F71" s="426"/>
      <c r="G71" s="426"/>
      <c r="H71" s="426"/>
      <c r="I71" s="426"/>
      <c r="J71" s="426"/>
      <c r="K71" s="426"/>
      <c r="L71" s="426"/>
      <c r="M71" s="426"/>
      <c r="N71" s="426"/>
      <c r="O71" s="426"/>
    </row>
    <row r="72" spans="1:15" s="417" customFormat="1" ht="16.95" customHeight="1" thickBot="1">
      <c r="A72" s="422"/>
      <c r="B72" s="423"/>
      <c r="C72" s="780" t="s">
        <v>720</v>
      </c>
      <c r="D72" s="781"/>
      <c r="E72" s="781"/>
      <c r="F72" s="781"/>
      <c r="G72" s="781"/>
      <c r="H72" s="782"/>
      <c r="J72" s="791"/>
      <c r="K72" s="792"/>
      <c r="L72" s="423"/>
      <c r="M72" s="423"/>
      <c r="N72" s="424"/>
      <c r="O72" s="424"/>
    </row>
    <row r="73" spans="1:15">
      <c r="A73" s="64" t="s">
        <v>233</v>
      </c>
      <c r="B73" s="65"/>
      <c r="C73" s="751" t="s">
        <v>530</v>
      </c>
      <c r="D73" s="751"/>
      <c r="E73" s="751"/>
      <c r="F73" s="751"/>
      <c r="G73" s="751"/>
      <c r="H73" s="751"/>
      <c r="I73" s="751"/>
      <c r="J73" s="751"/>
      <c r="K73" s="751"/>
      <c r="L73" s="751"/>
      <c r="M73" s="751"/>
    </row>
    <row r="74" spans="1:15" ht="2.25" customHeight="1">
      <c r="A74" s="337"/>
      <c r="B74" s="65"/>
      <c r="C74" s="751"/>
      <c r="D74" s="751"/>
      <c r="E74" s="751"/>
      <c r="F74" s="751"/>
      <c r="G74" s="751"/>
      <c r="H74" s="751"/>
      <c r="I74" s="751"/>
      <c r="J74" s="751"/>
      <c r="K74" s="751"/>
      <c r="L74" s="751"/>
      <c r="M74" s="751"/>
    </row>
    <row r="75" spans="1:15" ht="21" hidden="1" customHeight="1">
      <c r="A75" s="337"/>
      <c r="B75" s="65"/>
      <c r="C75" s="751"/>
      <c r="D75" s="751"/>
      <c r="E75" s="751"/>
      <c r="F75" s="751"/>
      <c r="G75" s="751"/>
      <c r="H75" s="751"/>
      <c r="I75" s="751"/>
      <c r="J75" s="751"/>
      <c r="K75" s="751"/>
      <c r="L75" s="751"/>
      <c r="M75" s="751"/>
    </row>
    <row r="76" spans="1:15" ht="68.25" customHeight="1">
      <c r="A76" s="64" t="s">
        <v>234</v>
      </c>
      <c r="B76" s="65">
        <v>1</v>
      </c>
      <c r="C76" s="778" t="s">
        <v>442</v>
      </c>
      <c r="D76" s="778"/>
      <c r="E76" s="778"/>
      <c r="F76" s="778"/>
      <c r="G76" s="778"/>
      <c r="H76" s="778"/>
      <c r="I76" s="778"/>
      <c r="J76" s="778"/>
      <c r="K76" s="778"/>
      <c r="L76" s="778"/>
      <c r="M76" s="778"/>
    </row>
    <row r="77" spans="1:15" ht="54.75" customHeight="1">
      <c r="A77" s="64"/>
      <c r="B77" s="65">
        <v>2</v>
      </c>
      <c r="C77" s="749" t="s">
        <v>368</v>
      </c>
      <c r="D77" s="749"/>
      <c r="E77" s="749"/>
      <c r="F77" s="749"/>
      <c r="G77" s="749"/>
      <c r="H77" s="749"/>
      <c r="I77" s="749"/>
      <c r="J77" s="749"/>
      <c r="K77" s="749"/>
      <c r="L77" s="749"/>
      <c r="M77" s="749"/>
    </row>
    <row r="78" spans="1:15">
      <c r="A78" s="64"/>
      <c r="B78" s="65">
        <v>3</v>
      </c>
      <c r="C78" s="756" t="s">
        <v>235</v>
      </c>
      <c r="D78" s="756"/>
      <c r="E78" s="756"/>
      <c r="F78" s="756"/>
      <c r="G78" s="756"/>
      <c r="H78" s="756"/>
      <c r="I78" s="756"/>
      <c r="J78" s="756"/>
      <c r="K78" s="756"/>
      <c r="L78" s="756"/>
      <c r="M78" s="756"/>
    </row>
    <row r="79" spans="1:15">
      <c r="B79" s="65">
        <v>4</v>
      </c>
      <c r="C79" s="747" t="s">
        <v>236</v>
      </c>
      <c r="D79" s="747"/>
      <c r="E79" s="747"/>
      <c r="F79" s="747"/>
      <c r="G79" s="747"/>
      <c r="H79" s="747"/>
      <c r="I79" s="747"/>
      <c r="J79" s="747"/>
      <c r="K79" s="747"/>
      <c r="L79" s="747"/>
      <c r="M79" s="747"/>
    </row>
    <row r="80" spans="1:15" ht="82.5" customHeight="1">
      <c r="B80" s="65">
        <v>5</v>
      </c>
      <c r="C80" s="749" t="s">
        <v>553</v>
      </c>
      <c r="D80" s="749"/>
      <c r="E80" s="749"/>
      <c r="F80" s="749"/>
      <c r="G80" s="749"/>
      <c r="H80" s="749"/>
      <c r="I80" s="749"/>
      <c r="J80" s="749"/>
      <c r="K80" s="749"/>
      <c r="L80" s="749"/>
      <c r="M80" s="749"/>
    </row>
    <row r="81" spans="2:13">
      <c r="B81" s="65"/>
      <c r="C81" s="77"/>
      <c r="D81" s="63" t="s">
        <v>30</v>
      </c>
      <c r="E81" s="32"/>
      <c r="F81" s="32"/>
      <c r="G81" s="32"/>
      <c r="H81" s="32"/>
      <c r="I81" s="32"/>
      <c r="J81" s="32"/>
      <c r="K81" s="32"/>
      <c r="L81" s="32"/>
    </row>
    <row r="82" spans="2:13">
      <c r="B82" s="65"/>
      <c r="C82" s="77"/>
      <c r="D82" s="32"/>
      <c r="E82" s="32"/>
      <c r="F82" s="32"/>
      <c r="G82" s="32"/>
      <c r="H82" s="32"/>
      <c r="I82" s="32"/>
      <c r="J82" s="32"/>
      <c r="K82" s="32"/>
      <c r="L82" s="32"/>
      <c r="M82" s="97"/>
    </row>
    <row r="83" spans="2:13">
      <c r="B83" s="65"/>
      <c r="C83" s="77"/>
      <c r="D83" s="32"/>
      <c r="E83" s="32"/>
      <c r="F83" s="32"/>
      <c r="G83" s="32"/>
      <c r="H83" s="785" t="s">
        <v>12</v>
      </c>
      <c r="I83" s="786"/>
      <c r="J83" s="786"/>
      <c r="K83" s="786"/>
      <c r="L83" s="786"/>
      <c r="M83" s="787"/>
    </row>
    <row r="84" spans="2:13">
      <c r="B84" s="65"/>
      <c r="C84" s="77"/>
      <c r="D84" s="63" t="s">
        <v>31</v>
      </c>
      <c r="G84" s="32"/>
      <c r="H84" s="10"/>
      <c r="I84" s="11" t="s">
        <v>15</v>
      </c>
      <c r="J84" s="767" t="s">
        <v>16</v>
      </c>
      <c r="K84" s="768"/>
      <c r="L84" s="768"/>
      <c r="M84" s="769"/>
    </row>
    <row r="85" spans="2:13">
      <c r="B85" s="65"/>
      <c r="C85" s="77"/>
      <c r="E85" s="63" t="s">
        <v>26</v>
      </c>
      <c r="G85" s="32"/>
      <c r="H85" s="12" t="s">
        <v>21</v>
      </c>
      <c r="I85" s="13" t="s">
        <v>22</v>
      </c>
      <c r="J85" s="14" t="s">
        <v>23</v>
      </c>
      <c r="K85" s="15" t="s">
        <v>24</v>
      </c>
      <c r="L85" s="93" t="s">
        <v>25</v>
      </c>
      <c r="M85" s="391" t="s">
        <v>191</v>
      </c>
    </row>
    <row r="86" spans="2:13">
      <c r="B86" s="63"/>
      <c r="C86" s="63"/>
      <c r="F86" s="63" t="s">
        <v>32</v>
      </c>
      <c r="G86" s="32"/>
      <c r="H86" s="72">
        <v>297243.25</v>
      </c>
      <c r="I86" s="72">
        <v>250000</v>
      </c>
      <c r="J86" s="72"/>
      <c r="K86" s="72"/>
      <c r="L86" s="72"/>
      <c r="M86" s="72">
        <v>47243.25</v>
      </c>
    </row>
    <row r="87" spans="2:13">
      <c r="F87" s="63" t="s">
        <v>33</v>
      </c>
      <c r="G87" s="32"/>
      <c r="H87" s="72">
        <v>87421.33</v>
      </c>
      <c r="I87" s="72"/>
      <c r="J87" s="72"/>
      <c r="K87" s="72"/>
      <c r="L87" s="72"/>
      <c r="M87" s="72">
        <v>87421.33</v>
      </c>
    </row>
    <row r="88" spans="2:13">
      <c r="G88" s="32"/>
      <c r="H88" s="73">
        <f t="shared" ref="H88:M88" si="0">SUM(H86:H87)</f>
        <v>384664.58</v>
      </c>
      <c r="I88" s="73">
        <f t="shared" si="0"/>
        <v>250000</v>
      </c>
      <c r="J88" s="73">
        <f t="shared" si="0"/>
        <v>0</v>
      </c>
      <c r="K88" s="73">
        <f t="shared" si="0"/>
        <v>0</v>
      </c>
      <c r="L88" s="73">
        <f t="shared" si="0"/>
        <v>0</v>
      </c>
      <c r="M88" s="73">
        <f t="shared" si="0"/>
        <v>134664.58000000002</v>
      </c>
    </row>
    <row r="89" spans="2:13">
      <c r="G89" s="32"/>
      <c r="H89" s="72"/>
      <c r="I89" s="23" t="s">
        <v>54</v>
      </c>
      <c r="J89" s="72"/>
      <c r="K89" s="72"/>
      <c r="L89" s="72"/>
      <c r="M89" s="72"/>
    </row>
    <row r="90" spans="2:13">
      <c r="E90" s="71" t="s">
        <v>27</v>
      </c>
      <c r="G90" s="32"/>
      <c r="H90" s="72"/>
      <c r="I90" s="72"/>
      <c r="J90" s="72"/>
      <c r="K90" s="72"/>
      <c r="L90" s="72"/>
      <c r="M90" s="72"/>
    </row>
    <row r="91" spans="2:13">
      <c r="F91" s="63" t="s">
        <v>32</v>
      </c>
      <c r="G91" s="32"/>
      <c r="H91" s="72">
        <v>142375</v>
      </c>
      <c r="I91" s="72">
        <v>142375</v>
      </c>
      <c r="J91" s="72"/>
      <c r="K91" s="72"/>
      <c r="L91" s="72"/>
      <c r="M91" s="72"/>
    </row>
    <row r="92" spans="2:13">
      <c r="F92" s="63" t="s">
        <v>33</v>
      </c>
      <c r="G92" s="32"/>
      <c r="H92" s="72">
        <v>221556.3</v>
      </c>
      <c r="I92" s="72">
        <f>150000-42375</f>
        <v>107625</v>
      </c>
      <c r="J92" s="72"/>
      <c r="K92" s="72">
        <v>30000</v>
      </c>
      <c r="L92" s="72"/>
      <c r="M92" s="72">
        <v>83931.3</v>
      </c>
    </row>
    <row r="93" spans="2:13">
      <c r="D93" s="32"/>
      <c r="E93" s="32"/>
      <c r="F93" s="32"/>
      <c r="G93" s="32"/>
      <c r="H93" s="73">
        <f t="shared" ref="H93:M93" si="1">SUM(H91:H92)</f>
        <v>363931.3</v>
      </c>
      <c r="I93" s="73">
        <f t="shared" si="1"/>
        <v>250000</v>
      </c>
      <c r="J93" s="73">
        <f t="shared" si="1"/>
        <v>0</v>
      </c>
      <c r="K93" s="73">
        <f t="shared" si="1"/>
        <v>30000</v>
      </c>
      <c r="L93" s="73">
        <f t="shared" si="1"/>
        <v>0</v>
      </c>
      <c r="M93" s="73">
        <f t="shared" si="1"/>
        <v>83931.3</v>
      </c>
    </row>
    <row r="94" spans="2:13">
      <c r="D94" s="32"/>
      <c r="E94" s="32"/>
      <c r="F94" s="32"/>
      <c r="G94" s="32"/>
      <c r="H94" s="32"/>
      <c r="I94" s="23" t="s">
        <v>54</v>
      </c>
      <c r="J94" s="32"/>
      <c r="K94" s="32"/>
      <c r="L94" s="32"/>
    </row>
    <row r="95" spans="2:13">
      <c r="D95" s="32"/>
      <c r="E95" s="32"/>
      <c r="F95" s="32"/>
      <c r="G95" s="32"/>
      <c r="H95" s="32"/>
      <c r="I95" s="23"/>
      <c r="J95" s="32"/>
      <c r="K95" s="32"/>
      <c r="L95" s="32"/>
    </row>
    <row r="96" spans="2:13" ht="15.6" customHeight="1">
      <c r="C96" s="442" t="s">
        <v>697</v>
      </c>
      <c r="D96" s="442"/>
      <c r="E96" s="442"/>
      <c r="F96" s="442"/>
      <c r="G96" s="442"/>
      <c r="H96" s="442"/>
      <c r="I96" s="23"/>
      <c r="J96" s="32"/>
      <c r="K96" s="32"/>
      <c r="L96" s="32"/>
    </row>
    <row r="97" spans="1:13">
      <c r="B97" s="472"/>
      <c r="C97" s="473" t="s">
        <v>422</v>
      </c>
      <c r="D97" s="474"/>
      <c r="E97" s="474"/>
      <c r="F97" s="475"/>
      <c r="G97" s="475"/>
      <c r="H97" s="475"/>
      <c r="I97" s="23"/>
      <c r="J97" s="32"/>
      <c r="K97" s="32"/>
      <c r="L97" s="32"/>
    </row>
    <row r="98" spans="1:13">
      <c r="B98" s="472"/>
      <c r="C98" s="473" t="s">
        <v>423</v>
      </c>
      <c r="D98" s="474"/>
      <c r="E98" s="474"/>
      <c r="F98" s="475"/>
      <c r="G98" s="475"/>
      <c r="H98" s="475"/>
      <c r="I98" s="23"/>
      <c r="J98" s="32"/>
      <c r="K98" s="32"/>
      <c r="L98" s="32"/>
    </row>
    <row r="99" spans="1:13">
      <c r="B99" s="472"/>
      <c r="C99" s="473" t="s">
        <v>540</v>
      </c>
      <c r="D99" s="474"/>
      <c r="E99" s="474"/>
      <c r="F99" s="476"/>
      <c r="G99" s="476"/>
      <c r="H99" s="476"/>
    </row>
    <row r="100" spans="1:13" ht="11.25" customHeight="1">
      <c r="B100" s="472"/>
      <c r="C100" s="474"/>
      <c r="D100" s="474"/>
      <c r="E100" s="474"/>
      <c r="F100" s="476"/>
      <c r="G100" s="476"/>
      <c r="H100" s="476"/>
    </row>
    <row r="101" spans="1:13" ht="105" customHeight="1">
      <c r="B101" s="65">
        <v>6</v>
      </c>
      <c r="C101" s="749" t="s">
        <v>608</v>
      </c>
      <c r="D101" s="749"/>
      <c r="E101" s="749"/>
      <c r="F101" s="749"/>
      <c r="G101" s="749"/>
      <c r="H101" s="749"/>
      <c r="I101" s="749"/>
      <c r="J101" s="749"/>
      <c r="K101" s="749"/>
      <c r="L101" s="749"/>
      <c r="M101" s="749"/>
    </row>
    <row r="102" spans="1:13" ht="53.25" customHeight="1" thickBot="1">
      <c r="B102" s="65">
        <v>7</v>
      </c>
      <c r="C102" s="749" t="s">
        <v>216</v>
      </c>
      <c r="D102" s="749"/>
      <c r="E102" s="749"/>
      <c r="F102" s="749"/>
      <c r="G102" s="749"/>
      <c r="H102" s="749"/>
      <c r="I102" s="749"/>
      <c r="J102" s="749"/>
      <c r="K102" s="749"/>
      <c r="L102" s="749"/>
      <c r="M102" s="749"/>
    </row>
    <row r="103" spans="1:13" ht="31.5" customHeight="1" thickBot="1">
      <c r="A103" s="63"/>
      <c r="B103" s="223"/>
      <c r="C103" s="770" t="s">
        <v>466</v>
      </c>
      <c r="D103" s="771"/>
      <c r="E103" s="771"/>
      <c r="F103" s="771"/>
      <c r="G103" s="771"/>
      <c r="H103" s="771"/>
      <c r="I103" s="771"/>
      <c r="J103" s="771"/>
      <c r="K103" s="771"/>
      <c r="L103" s="771"/>
      <c r="M103" s="772"/>
    </row>
    <row r="104" spans="1:13" ht="66" customHeight="1">
      <c r="A104" s="272"/>
      <c r="B104" s="225" t="s">
        <v>471</v>
      </c>
      <c r="C104" s="779" t="s">
        <v>479</v>
      </c>
      <c r="D104" s="779"/>
      <c r="E104" s="779"/>
      <c r="F104" s="779"/>
      <c r="G104" s="779"/>
      <c r="H104" s="779"/>
      <c r="I104" s="779"/>
      <c r="J104" s="779"/>
      <c r="K104" s="779"/>
      <c r="L104" s="779"/>
      <c r="M104" s="779"/>
    </row>
    <row r="105" spans="1:13">
      <c r="B105" s="225" t="s">
        <v>472</v>
      </c>
      <c r="C105" s="70" t="s">
        <v>512</v>
      </c>
    </row>
    <row r="106" spans="1:13">
      <c r="C106" s="74" t="s">
        <v>70</v>
      </c>
      <c r="D106" s="752" t="s">
        <v>434</v>
      </c>
      <c r="E106" s="752"/>
      <c r="F106" s="752"/>
      <c r="G106" s="752"/>
      <c r="H106" s="752"/>
      <c r="I106" s="752"/>
      <c r="J106" s="752"/>
      <c r="K106" s="752"/>
      <c r="L106" s="752"/>
    </row>
    <row r="107" spans="1:13">
      <c r="C107" s="74" t="s">
        <v>71</v>
      </c>
      <c r="D107" s="752" t="s">
        <v>435</v>
      </c>
      <c r="E107" s="752"/>
      <c r="F107" s="752"/>
      <c r="G107" s="752"/>
      <c r="H107" s="752"/>
      <c r="I107" s="752"/>
      <c r="J107" s="752"/>
      <c r="K107" s="752"/>
      <c r="L107" s="752"/>
    </row>
    <row r="108" spans="1:13" ht="48" customHeight="1">
      <c r="C108" s="74" t="s">
        <v>72</v>
      </c>
      <c r="D108" s="749" t="s">
        <v>554</v>
      </c>
      <c r="E108" s="749"/>
      <c r="F108" s="749"/>
      <c r="G108" s="749"/>
      <c r="H108" s="749"/>
      <c r="I108" s="749"/>
      <c r="J108" s="749"/>
      <c r="K108" s="749"/>
      <c r="L108" s="749"/>
    </row>
    <row r="109" spans="1:13" ht="31.5" customHeight="1">
      <c r="A109" s="63"/>
      <c r="C109" s="74" t="s">
        <v>73</v>
      </c>
      <c r="D109" s="749" t="s">
        <v>76</v>
      </c>
      <c r="E109" s="749"/>
      <c r="F109" s="749"/>
      <c r="G109" s="749"/>
      <c r="H109" s="749"/>
      <c r="I109" s="749"/>
      <c r="J109" s="749"/>
      <c r="K109" s="749"/>
      <c r="L109" s="749"/>
    </row>
    <row r="110" spans="1:13">
      <c r="A110" s="63"/>
      <c r="C110" s="74" t="s">
        <v>74</v>
      </c>
      <c r="D110" s="747" t="s">
        <v>77</v>
      </c>
      <c r="E110" s="747"/>
      <c r="F110" s="747"/>
      <c r="G110" s="747"/>
      <c r="H110" s="747"/>
      <c r="I110" s="747"/>
      <c r="J110" s="747"/>
      <c r="K110" s="747"/>
      <c r="L110" s="747"/>
    </row>
    <row r="111" spans="1:13" s="66" customFormat="1" ht="16.5" customHeight="1">
      <c r="B111" s="69"/>
      <c r="D111" s="66" t="s">
        <v>79</v>
      </c>
      <c r="E111" s="750" t="s">
        <v>436</v>
      </c>
      <c r="F111" s="750"/>
      <c r="G111" s="750"/>
      <c r="H111" s="750"/>
      <c r="I111" s="750"/>
      <c r="J111" s="750"/>
      <c r="K111" s="750"/>
      <c r="L111" s="750"/>
    </row>
    <row r="112" spans="1:13">
      <c r="A112" s="63"/>
      <c r="C112" s="74"/>
      <c r="D112" s="63" t="s">
        <v>78</v>
      </c>
      <c r="E112" s="748" t="s">
        <v>147</v>
      </c>
      <c r="F112" s="749"/>
      <c r="G112" s="749"/>
      <c r="H112" s="749"/>
      <c r="I112" s="749"/>
      <c r="J112" s="749"/>
      <c r="K112" s="749"/>
      <c r="L112" s="749"/>
    </row>
    <row r="113" spans="1:14">
      <c r="C113" s="74" t="s">
        <v>75</v>
      </c>
      <c r="D113" s="747" t="s">
        <v>477</v>
      </c>
      <c r="E113" s="747"/>
      <c r="F113" s="747"/>
      <c r="G113" s="747"/>
      <c r="H113" s="747"/>
      <c r="I113" s="747"/>
      <c r="J113" s="747"/>
      <c r="K113" s="747"/>
      <c r="L113" s="747"/>
    </row>
    <row r="114" spans="1:14">
      <c r="D114" s="746" t="s">
        <v>80</v>
      </c>
      <c r="E114" s="746"/>
      <c r="F114" s="746"/>
      <c r="G114" s="746"/>
      <c r="H114" s="746"/>
      <c r="I114" s="746"/>
      <c r="J114" s="746"/>
      <c r="K114" s="746"/>
      <c r="L114" s="746"/>
    </row>
    <row r="115" spans="1:14">
      <c r="C115" s="63"/>
    </row>
    <row r="117" spans="1:14">
      <c r="A117" s="337" t="s">
        <v>0</v>
      </c>
      <c r="B117" s="76"/>
      <c r="C117" s="76"/>
      <c r="D117" s="76"/>
      <c r="E117" s="76"/>
      <c r="F117" s="76"/>
      <c r="G117" s="76"/>
      <c r="H117" s="76"/>
      <c r="I117" s="76"/>
      <c r="J117" s="76"/>
      <c r="K117" s="76"/>
      <c r="L117" s="76"/>
      <c r="M117" s="76"/>
    </row>
    <row r="118" spans="1:14">
      <c r="A118" s="64" t="s">
        <v>233</v>
      </c>
      <c r="B118" s="751" t="s">
        <v>530</v>
      </c>
      <c r="C118" s="751"/>
      <c r="D118" s="751"/>
      <c r="E118" s="751"/>
      <c r="F118" s="751"/>
      <c r="G118" s="751"/>
      <c r="H118" s="751"/>
      <c r="I118" s="751"/>
      <c r="J118" s="751"/>
      <c r="K118" s="751"/>
      <c r="L118" s="751"/>
      <c r="M118" s="76"/>
    </row>
    <row r="119" spans="1:14" ht="31.5" customHeight="1" thickBot="1">
      <c r="A119" s="64" t="s">
        <v>234</v>
      </c>
      <c r="B119" s="747" t="s">
        <v>81</v>
      </c>
      <c r="C119" s="747"/>
      <c r="D119" s="747"/>
      <c r="E119" s="747"/>
      <c r="F119" s="747"/>
      <c r="G119" s="747"/>
      <c r="H119" s="747"/>
      <c r="I119" s="747"/>
      <c r="J119" s="747"/>
      <c r="K119" s="747"/>
      <c r="L119" s="747"/>
      <c r="M119" s="747"/>
    </row>
    <row r="120" spans="1:14" ht="16.2" thickBot="1">
      <c r="A120" s="708" t="s">
        <v>1557</v>
      </c>
      <c r="B120" s="709" t="s">
        <v>1558</v>
      </c>
      <c r="C120" s="710"/>
      <c r="D120" s="710"/>
      <c r="E120" s="710"/>
      <c r="F120" s="710"/>
      <c r="G120" s="710"/>
      <c r="H120" s="710"/>
      <c r="I120" s="710"/>
      <c r="J120" s="710"/>
      <c r="K120" s="711"/>
      <c r="L120" s="273"/>
      <c r="M120" s="273"/>
    </row>
    <row r="121" spans="1:14" ht="15.75" customHeight="1">
      <c r="B121" s="747" t="s">
        <v>82</v>
      </c>
      <c r="C121" s="747"/>
      <c r="D121" s="747"/>
      <c r="E121" s="747"/>
      <c r="F121" s="747"/>
      <c r="G121" s="747"/>
      <c r="H121" s="747"/>
      <c r="I121" s="747"/>
      <c r="J121" s="747"/>
      <c r="K121" s="747"/>
      <c r="L121" s="747"/>
      <c r="M121" s="747"/>
    </row>
    <row r="122" spans="1:14" ht="110.25" customHeight="1">
      <c r="B122" s="65">
        <v>1</v>
      </c>
      <c r="C122" s="749" t="s">
        <v>616</v>
      </c>
      <c r="D122" s="749"/>
      <c r="E122" s="749"/>
      <c r="F122" s="749"/>
      <c r="G122" s="749"/>
      <c r="H122" s="749"/>
      <c r="I122" s="749"/>
      <c r="J122" s="749"/>
      <c r="K122" s="749"/>
      <c r="L122" s="749"/>
      <c r="M122" s="749"/>
    </row>
    <row r="123" spans="1:14">
      <c r="A123" s="63"/>
      <c r="B123" s="65">
        <v>2</v>
      </c>
      <c r="C123" s="749" t="s">
        <v>1</v>
      </c>
      <c r="D123" s="749"/>
      <c r="E123" s="749"/>
      <c r="F123" s="749"/>
      <c r="G123" s="749"/>
      <c r="H123" s="749"/>
      <c r="I123" s="749"/>
      <c r="J123" s="749"/>
      <c r="K123" s="749"/>
      <c r="L123" s="749"/>
      <c r="M123" s="749"/>
    </row>
    <row r="124" spans="1:14" s="66" customFormat="1" ht="34.5" customHeight="1">
      <c r="A124" s="67"/>
      <c r="B124" s="65">
        <v>3</v>
      </c>
      <c r="C124" s="749" t="s">
        <v>136</v>
      </c>
      <c r="D124" s="749"/>
      <c r="E124" s="749"/>
      <c r="F124" s="749"/>
      <c r="G124" s="749"/>
      <c r="H124" s="749"/>
      <c r="I124" s="749"/>
      <c r="J124" s="749"/>
      <c r="K124" s="749"/>
      <c r="L124" s="749"/>
      <c r="M124" s="749"/>
    </row>
    <row r="125" spans="1:14" ht="32.25" customHeight="1">
      <c r="B125" s="65">
        <v>4</v>
      </c>
      <c r="C125" s="750" t="s">
        <v>2</v>
      </c>
      <c r="D125" s="750"/>
      <c r="E125" s="750"/>
      <c r="F125" s="750"/>
      <c r="G125" s="750"/>
      <c r="H125" s="750"/>
      <c r="I125" s="750"/>
      <c r="J125" s="750"/>
      <c r="K125" s="750"/>
      <c r="L125" s="750"/>
      <c r="M125" s="750"/>
    </row>
    <row r="126" spans="1:14" ht="32.25" customHeight="1">
      <c r="B126" s="65">
        <v>5</v>
      </c>
      <c r="C126" s="752" t="s">
        <v>506</v>
      </c>
      <c r="D126" s="752"/>
      <c r="E126" s="752"/>
      <c r="F126" s="752"/>
      <c r="G126" s="752"/>
      <c r="H126" s="752"/>
      <c r="I126" s="752"/>
      <c r="J126" s="752"/>
      <c r="K126" s="752"/>
      <c r="L126" s="752"/>
      <c r="M126" s="752"/>
    </row>
    <row r="127" spans="1:14" ht="31.5" customHeight="1">
      <c r="A127" s="63"/>
      <c r="B127" s="65">
        <v>6</v>
      </c>
      <c r="C127" s="747" t="s">
        <v>83</v>
      </c>
      <c r="D127" s="747"/>
      <c r="E127" s="747"/>
      <c r="F127" s="747"/>
      <c r="G127" s="747"/>
      <c r="H127" s="747"/>
      <c r="I127" s="747"/>
      <c r="J127" s="747"/>
      <c r="K127" s="747"/>
      <c r="L127" s="747"/>
      <c r="M127" s="747"/>
    </row>
    <row r="128" spans="1:14" ht="15.75" customHeight="1">
      <c r="A128" s="777"/>
      <c r="C128" s="745"/>
      <c r="D128" s="745"/>
      <c r="E128" s="745"/>
      <c r="F128" s="745"/>
      <c r="G128" s="745"/>
      <c r="H128" s="745"/>
      <c r="I128" s="745"/>
      <c r="J128" s="745"/>
      <c r="K128" s="745"/>
      <c r="L128" s="745"/>
      <c r="M128" s="745"/>
      <c r="N128" s="67"/>
    </row>
    <row r="129" spans="1:14">
      <c r="A129" s="777"/>
      <c r="C129" s="745"/>
      <c r="D129" s="745"/>
      <c r="E129" s="745"/>
      <c r="F129" s="745"/>
      <c r="G129" s="745"/>
      <c r="H129" s="745"/>
      <c r="I129" s="745"/>
      <c r="J129" s="745"/>
      <c r="K129" s="745"/>
      <c r="L129" s="745"/>
      <c r="M129" s="745"/>
      <c r="N129" s="67"/>
    </row>
    <row r="130" spans="1:14">
      <c r="A130" s="777"/>
      <c r="C130" s="745"/>
      <c r="D130" s="745"/>
      <c r="E130" s="745"/>
      <c r="F130" s="745"/>
      <c r="G130" s="745"/>
      <c r="H130" s="745"/>
      <c r="I130" s="745"/>
      <c r="J130" s="745"/>
      <c r="K130" s="745"/>
      <c r="L130" s="745"/>
      <c r="M130" s="745"/>
      <c r="N130" s="67"/>
    </row>
    <row r="131" spans="1:14">
      <c r="A131" s="777"/>
      <c r="C131" s="745"/>
      <c r="D131" s="745"/>
      <c r="E131" s="745"/>
      <c r="F131" s="745"/>
      <c r="G131" s="745"/>
      <c r="H131" s="745"/>
      <c r="I131" s="745"/>
      <c r="J131" s="745"/>
      <c r="K131" s="745"/>
      <c r="L131" s="745"/>
      <c r="M131" s="745"/>
      <c r="N131" s="67"/>
    </row>
  </sheetData>
  <mergeCells count="70">
    <mergeCell ref="C44:H44"/>
    <mergeCell ref="C39:M39"/>
    <mergeCell ref="C35:M35"/>
    <mergeCell ref="C37:M37"/>
    <mergeCell ref="H83:M83"/>
    <mergeCell ref="C45:M48"/>
    <mergeCell ref="C54:M54"/>
    <mergeCell ref="K49:M49"/>
    <mergeCell ref="C49:J49"/>
    <mergeCell ref="C50:I50"/>
    <mergeCell ref="K50:M50"/>
    <mergeCell ref="K51:M51"/>
    <mergeCell ref="C51:I51"/>
    <mergeCell ref="I62:J62"/>
    <mergeCell ref="J72:K72"/>
    <mergeCell ref="C72:H72"/>
    <mergeCell ref="A128:A131"/>
    <mergeCell ref="C27:M27"/>
    <mergeCell ref="C33:M33"/>
    <mergeCell ref="C79:M79"/>
    <mergeCell ref="C78:M78"/>
    <mergeCell ref="C77:M77"/>
    <mergeCell ref="C76:M76"/>
    <mergeCell ref="C104:M104"/>
    <mergeCell ref="C122:M122"/>
    <mergeCell ref="C123:M123"/>
    <mergeCell ref="C29:M29"/>
    <mergeCell ref="C31:M31"/>
    <mergeCell ref="C80:M80"/>
    <mergeCell ref="C124:M124"/>
    <mergeCell ref="C41:M41"/>
    <mergeCell ref="D106:L106"/>
    <mergeCell ref="C102:M102"/>
    <mergeCell ref="C101:M101"/>
    <mergeCell ref="D107:L107"/>
    <mergeCell ref="D109:L109"/>
    <mergeCell ref="K52:M52"/>
    <mergeCell ref="C52:I52"/>
    <mergeCell ref="C57:M58"/>
    <mergeCell ref="C56:M56"/>
    <mergeCell ref="J84:M84"/>
    <mergeCell ref="D108:L108"/>
    <mergeCell ref="C103:M103"/>
    <mergeCell ref="C59:M59"/>
    <mergeCell ref="C73:M73"/>
    <mergeCell ref="C74:M75"/>
    <mergeCell ref="I63:J63"/>
    <mergeCell ref="I64:J64"/>
    <mergeCell ref="C4:M4"/>
    <mergeCell ref="C6:M6"/>
    <mergeCell ref="C10:M10"/>
    <mergeCell ref="C12:M12"/>
    <mergeCell ref="C25:M25"/>
    <mergeCell ref="C8:M8"/>
    <mergeCell ref="E20:H20"/>
    <mergeCell ref="C18:L18"/>
    <mergeCell ref="C19:H19"/>
    <mergeCell ref="C22:H22"/>
    <mergeCell ref="C128:M131"/>
    <mergeCell ref="D114:L114"/>
    <mergeCell ref="D110:L110"/>
    <mergeCell ref="E112:L112"/>
    <mergeCell ref="E111:L111"/>
    <mergeCell ref="C127:M127"/>
    <mergeCell ref="B119:M119"/>
    <mergeCell ref="B121:M121"/>
    <mergeCell ref="B118:L118"/>
    <mergeCell ref="C125:M125"/>
    <mergeCell ref="C126:M126"/>
    <mergeCell ref="D113:L113"/>
  </mergeCells>
  <phoneticPr fontId="36" type="noConversion"/>
  <hyperlinks>
    <hyperlink ref="C19" r:id="rId1" display="http://www.cviog.uga.edu/endofyear " xr:uid="{00000000-0004-0000-0300-000001000000}"/>
    <hyperlink ref="C19:G19" r:id="rId2" display="http://sao.georgia.gov/year-end-training-videos" xr:uid="{00000000-0004-0000-0300-000002000000}"/>
    <hyperlink ref="C98" r:id="rId3" xr:uid="{00000000-0004-0000-0300-000004000000}"/>
    <hyperlink ref="C97:E97" r:id="rId4" display="http://www.fdic.gov/deposit/deposits/FactSheet.html" xr:uid="{00000000-0004-0000-0300-000005000000}"/>
    <hyperlink ref="C22" r:id="rId5" xr:uid="{D45E4942-591A-4DE0-A036-04C26A6173FD}"/>
    <hyperlink ref="C99" r:id="rId6" xr:uid="{9BDC04B3-8B64-4581-B4E2-EE1A9161BDF7}"/>
    <hyperlink ref="C97" r:id="rId7" xr:uid="{5B5D6D20-B989-4EFD-9E8F-0BB1C7BB2B7C}"/>
  </hyperlinks>
  <pageMargins left="0.35" right="0.35" top="1.25" bottom="0.75" header="0.35" footer="0.25"/>
  <pageSetup scale="53" fitToHeight="4" orientation="portrait" r:id="rId8"/>
  <headerFooter>
    <oddHeader>&amp;L&amp;"Arial,Bold"&amp;12&amp;G&amp;R&amp;"Times New Roman,Bold"&amp;12&amp;K09-039 2023 ACFR Information</oddHeader>
    <oddFooter>&amp;L&amp;"Times New Roman,Italic"&amp;9Page &amp;P of &amp;N
&amp;Z&amp;F &amp;A&amp;R&amp;"Times New Roman,Italic"&amp;9&amp;D &amp;T</oddFooter>
  </headerFooter>
  <rowBreaks count="1" manualBreakCount="1">
    <brk id="41" max="16383" man="1"/>
  </rowBreaks>
  <drawing r:id="rId9"/>
  <legacyDrawingHF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M33"/>
  <sheetViews>
    <sheetView showGridLines="0" zoomScale="120" zoomScaleNormal="120" workbookViewId="0">
      <selection activeCell="J25" sqref="J25"/>
    </sheetView>
  </sheetViews>
  <sheetFormatPr defaultColWidth="9.109375" defaultRowHeight="15.6"/>
  <cols>
    <col min="1" max="1" width="15.5546875" style="67" customWidth="1"/>
    <col min="2" max="2" width="5" style="69" customWidth="1"/>
    <col min="3" max="3" width="4.109375" style="66" customWidth="1"/>
    <col min="4" max="4" width="2.6640625" style="63" customWidth="1"/>
    <col min="5" max="5" width="2.88671875" style="63" customWidth="1"/>
    <col min="6" max="6" width="13.33203125" style="63" customWidth="1"/>
    <col min="7" max="7" width="18.88671875" style="63" customWidth="1"/>
    <col min="8" max="12" width="11.6640625" style="63" customWidth="1"/>
    <col min="13" max="13" width="8.33203125" style="63" customWidth="1"/>
    <col min="14" max="14" width="1.33203125" style="63" customWidth="1"/>
    <col min="15" max="16384" width="9.109375" style="63"/>
  </cols>
  <sheetData>
    <row r="1" spans="1:13" ht="30.75" customHeight="1">
      <c r="A1" s="399"/>
      <c r="B1" s="400"/>
      <c r="C1" s="84"/>
      <c r="D1" s="84"/>
      <c r="E1" s="84"/>
      <c r="F1" s="84"/>
      <c r="G1" s="233"/>
      <c r="H1" s="84"/>
      <c r="I1" s="84"/>
      <c r="J1" s="84"/>
      <c r="K1" s="84"/>
      <c r="L1" s="84"/>
      <c r="M1" s="84"/>
    </row>
    <row r="2" spans="1:13">
      <c r="A2" s="796" t="s">
        <v>1520</v>
      </c>
      <c r="B2" s="796"/>
      <c r="C2" s="796"/>
      <c r="D2" s="796"/>
      <c r="E2" s="796"/>
      <c r="F2" s="796"/>
      <c r="G2" s="796"/>
      <c r="H2" s="796"/>
      <c r="I2" s="796"/>
    </row>
    <row r="3" spans="1:13">
      <c r="A3" s="796" t="s">
        <v>664</v>
      </c>
      <c r="B3" s="796"/>
      <c r="C3" s="796"/>
      <c r="D3" s="796"/>
      <c r="E3" s="796"/>
      <c r="F3" s="796"/>
      <c r="G3" s="796"/>
      <c r="H3" s="796"/>
      <c r="I3" s="796"/>
    </row>
    <row r="4" spans="1:13">
      <c r="A4" s="796" t="s">
        <v>1521</v>
      </c>
      <c r="B4" s="796"/>
      <c r="C4" s="796"/>
      <c r="D4" s="796"/>
      <c r="E4" s="796"/>
      <c r="F4" s="796"/>
      <c r="G4" s="796"/>
      <c r="H4" s="796"/>
      <c r="I4" s="796"/>
    </row>
    <row r="5" spans="1:13">
      <c r="A5" s="408" t="s">
        <v>667</v>
      </c>
      <c r="B5" s="65"/>
    </row>
    <row r="6" spans="1:13">
      <c r="A6" s="64"/>
      <c r="B6" s="65"/>
      <c r="C6" s="793"/>
      <c r="D6" s="793"/>
      <c r="E6" s="793"/>
      <c r="F6" s="793"/>
      <c r="G6" s="793"/>
      <c r="H6" s="793"/>
      <c r="I6" s="793"/>
      <c r="J6" s="793"/>
      <c r="K6" s="793"/>
      <c r="L6" s="793"/>
      <c r="M6" s="793"/>
    </row>
    <row r="7" spans="1:13">
      <c r="A7" s="64"/>
      <c r="B7" s="80"/>
      <c r="C7" s="80"/>
      <c r="D7" s="66"/>
    </row>
    <row r="9" spans="1:13">
      <c r="A9" s="86"/>
      <c r="B9" s="87"/>
      <c r="C9" s="88"/>
      <c r="D9" s="88"/>
      <c r="E9" s="88"/>
      <c r="F9" s="88"/>
      <c r="G9" s="88"/>
      <c r="H9" s="88"/>
      <c r="I9" s="88"/>
      <c r="J9" s="88"/>
      <c r="K9" s="88"/>
      <c r="L9" s="88"/>
      <c r="M9" s="88"/>
    </row>
    <row r="10" spans="1:13">
      <c r="B10" s="89"/>
    </row>
    <row r="11" spans="1:13">
      <c r="B11" s="89"/>
      <c r="C11" s="794"/>
      <c r="D11" s="794"/>
      <c r="E11" s="794"/>
      <c r="F11" s="794"/>
      <c r="G11" s="794"/>
      <c r="H11" s="794"/>
      <c r="I11" s="794"/>
      <c r="J11" s="794"/>
      <c r="K11" s="794"/>
      <c r="L11" s="794"/>
    </row>
    <row r="12" spans="1:13">
      <c r="B12" s="89"/>
      <c r="C12" s="794"/>
      <c r="D12" s="794"/>
      <c r="E12" s="794"/>
      <c r="F12" s="794"/>
      <c r="G12" s="794"/>
      <c r="H12" s="794"/>
      <c r="I12" s="794"/>
      <c r="J12" s="794"/>
      <c r="K12" s="794"/>
      <c r="L12" s="794"/>
    </row>
    <row r="13" spans="1:13" ht="22.8">
      <c r="B13" s="89"/>
      <c r="C13" s="795"/>
      <c r="D13" s="795"/>
      <c r="E13" s="795"/>
      <c r="F13" s="795"/>
      <c r="G13" s="795"/>
      <c r="H13" s="795"/>
      <c r="I13" s="795"/>
      <c r="J13" s="795"/>
      <c r="K13" s="795"/>
      <c r="L13" s="795"/>
    </row>
    <row r="14" spans="1:13">
      <c r="B14" s="89"/>
    </row>
    <row r="15" spans="1:13">
      <c r="B15" s="87"/>
      <c r="C15" s="88"/>
      <c r="D15" s="88"/>
      <c r="E15" s="88"/>
      <c r="F15" s="88"/>
      <c r="G15" s="88"/>
      <c r="H15" s="88"/>
      <c r="I15" s="88"/>
      <c r="J15" s="88"/>
      <c r="K15" s="88"/>
      <c r="L15" s="88"/>
      <c r="M15" s="88"/>
    </row>
    <row r="16" spans="1:13">
      <c r="B16" s="200"/>
      <c r="C16" s="88"/>
      <c r="D16" s="88"/>
      <c r="E16" s="88"/>
      <c r="F16" s="88"/>
      <c r="G16" s="88"/>
      <c r="H16" s="88"/>
      <c r="I16" s="88"/>
      <c r="J16" s="88"/>
      <c r="K16" s="88"/>
      <c r="L16" s="88"/>
      <c r="M16" s="88"/>
    </row>
    <row r="17" spans="1:13">
      <c r="B17" s="200"/>
      <c r="C17" s="88"/>
      <c r="D17" s="88"/>
      <c r="E17" s="88"/>
      <c r="F17" s="88"/>
      <c r="G17" s="88"/>
      <c r="H17" s="88"/>
      <c r="I17" s="88"/>
      <c r="J17" s="88"/>
      <c r="K17" s="88"/>
      <c r="L17" s="88"/>
      <c r="M17" s="88"/>
    </row>
    <row r="18" spans="1:13">
      <c r="A18" s="86"/>
      <c r="B18" s="87"/>
      <c r="C18" s="88"/>
      <c r="D18" s="88"/>
      <c r="E18" s="88"/>
      <c r="F18" s="88"/>
      <c r="G18" s="88"/>
      <c r="H18" s="88"/>
      <c r="I18" s="88"/>
      <c r="J18" s="88"/>
      <c r="K18" s="88"/>
      <c r="L18" s="88"/>
      <c r="M18" s="88"/>
    </row>
    <row r="19" spans="1:13">
      <c r="C19" s="63"/>
      <c r="D19" s="89"/>
    </row>
    <row r="20" spans="1:13">
      <c r="C20" s="63"/>
      <c r="D20" s="89"/>
    </row>
    <row r="21" spans="1:13">
      <c r="C21" s="63"/>
      <c r="D21" s="89"/>
    </row>
    <row r="25" spans="1:13">
      <c r="A25" s="86"/>
      <c r="B25" s="87"/>
      <c r="C25" s="88"/>
      <c r="D25" s="88"/>
      <c r="E25" s="88"/>
      <c r="F25" s="88"/>
      <c r="G25" s="88"/>
      <c r="H25" s="88"/>
      <c r="I25" s="88"/>
      <c r="J25" s="88"/>
      <c r="K25" s="88"/>
      <c r="L25" s="88"/>
      <c r="M25" s="88"/>
    </row>
    <row r="26" spans="1:13" ht="16.5" customHeight="1">
      <c r="A26" s="86"/>
      <c r="B26" s="89"/>
      <c r="C26" s="88"/>
      <c r="D26" s="88"/>
      <c r="E26" s="88"/>
      <c r="F26" s="88"/>
      <c r="G26" s="229"/>
      <c r="H26" s="229"/>
      <c r="I26" s="229"/>
      <c r="J26" s="229"/>
      <c r="K26" s="229"/>
      <c r="L26" s="229"/>
      <c r="M26" s="88"/>
    </row>
    <row r="27" spans="1:13">
      <c r="B27" s="201"/>
    </row>
    <row r="28" spans="1:13">
      <c r="B28" s="201"/>
    </row>
    <row r="29" spans="1:13">
      <c r="B29" s="201"/>
    </row>
    <row r="30" spans="1:13">
      <c r="A30" s="86"/>
      <c r="B30" s="96"/>
    </row>
    <row r="31" spans="1:13">
      <c r="B31" s="89"/>
    </row>
    <row r="32" spans="1:13">
      <c r="A32" s="86"/>
      <c r="B32" s="87"/>
      <c r="C32" s="88"/>
      <c r="D32" s="88"/>
      <c r="E32" s="88"/>
      <c r="F32" s="88"/>
      <c r="G32" s="88"/>
      <c r="H32" s="88"/>
      <c r="I32" s="88"/>
      <c r="J32" s="88"/>
      <c r="K32" s="88"/>
      <c r="L32" s="88"/>
      <c r="M32" s="88"/>
    </row>
    <row r="33" spans="2:2">
      <c r="B33" s="89"/>
    </row>
  </sheetData>
  <mergeCells count="7">
    <mergeCell ref="C6:M6"/>
    <mergeCell ref="C11:L11"/>
    <mergeCell ref="C12:L12"/>
    <mergeCell ref="C13:L13"/>
    <mergeCell ref="A2:I2"/>
    <mergeCell ref="A3:I3"/>
    <mergeCell ref="A4:I4"/>
  </mergeCells>
  <hyperlinks>
    <hyperlink ref="A5" r:id="rId1" xr:uid="{4DE41C71-3AD3-4F7D-9E84-3F5522D7A84B}"/>
  </hyperlinks>
  <pageMargins left="0.35" right="0.45" top="1.1299999999999999" bottom="0.75" header="0.35" footer="0.25"/>
  <pageSetup scale="71" fitToHeight="4" orientation="portrait" r:id="rId2"/>
  <headerFooter>
    <oddHeader>&amp;L&amp;"Arial,Bold"&amp;12&amp;G&amp;C&amp;"Arial,Bold"&amp;12
&amp;R&amp;"Times New Roman,Bold"&amp;12 &amp;K870E002023 ACFR Information</oddHeader>
    <oddFooter>&amp;L&amp;"Times New Roman,Italic"&amp;9Page &amp;P of &amp;N
&amp;Z&amp;F &amp;A&amp;R&amp;"Times New Roman,Italic"&amp;9&amp;D &amp;T</oddFooter>
  </headerFooter>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N51"/>
  <sheetViews>
    <sheetView showGridLines="0" zoomScaleNormal="100" zoomScaleSheetLayoutView="70" workbookViewId="0">
      <selection activeCell="B50" sqref="B50"/>
    </sheetView>
  </sheetViews>
  <sheetFormatPr defaultRowHeight="13.2"/>
  <cols>
    <col min="1" max="1" width="2.88671875" customWidth="1"/>
    <col min="2" max="2" width="27.6640625" style="412" customWidth="1"/>
    <col min="3" max="3" width="19" customWidth="1"/>
    <col min="4" max="4" width="29.6640625" customWidth="1"/>
    <col min="5" max="5" width="19.44140625" customWidth="1"/>
    <col min="6" max="6" width="25.6640625" customWidth="1"/>
    <col min="7" max="7" width="23.88671875" customWidth="1"/>
    <col min="8" max="8" width="11.33203125" customWidth="1"/>
    <col min="9" max="9" width="3.6640625" customWidth="1"/>
    <col min="10" max="10" width="9.5546875" customWidth="1"/>
  </cols>
  <sheetData>
    <row r="1" spans="1:14" ht="17.399999999999999">
      <c r="A1" s="231" t="s">
        <v>69</v>
      </c>
      <c r="B1" s="8"/>
      <c r="C1" s="3"/>
      <c r="D1" s="3"/>
      <c r="E1" s="3"/>
      <c r="F1" s="3"/>
    </row>
    <row r="2" spans="1:14" ht="6.75" customHeight="1" thickBot="1">
      <c r="A2" s="5"/>
      <c r="B2" s="8"/>
      <c r="C2" s="3"/>
      <c r="D2" s="3"/>
      <c r="E2" s="3"/>
      <c r="F2" s="3"/>
    </row>
    <row r="3" spans="1:14" ht="13.5" customHeight="1">
      <c r="A3" s="109" t="s">
        <v>232</v>
      </c>
      <c r="B3" s="452" t="s">
        <v>4</v>
      </c>
      <c r="C3" s="456"/>
      <c r="D3" s="800"/>
      <c r="E3" s="801"/>
      <c r="F3" s="3"/>
      <c r="G3" s="205"/>
    </row>
    <row r="4" spans="1:14" ht="13.5" customHeight="1">
      <c r="A4" s="5"/>
      <c r="B4" s="453" t="s">
        <v>5</v>
      </c>
      <c r="C4" s="457"/>
      <c r="D4" s="802" t="e">
        <f>VLOOKUP(D3,'Entity List for forms 6.30.23'!A1:C132,2,FALSE)</f>
        <v>#N/A</v>
      </c>
      <c r="E4" s="803"/>
      <c r="F4" s="3"/>
    </row>
    <row r="5" spans="1:14" ht="13.5" customHeight="1">
      <c r="A5" s="5"/>
      <c r="B5" s="454" t="s">
        <v>84</v>
      </c>
      <c r="C5" s="458"/>
      <c r="D5" s="804"/>
      <c r="E5" s="805"/>
      <c r="F5" s="3"/>
    </row>
    <row r="6" spans="1:14" ht="13.5" customHeight="1">
      <c r="A6" s="5"/>
      <c r="B6" s="453" t="s">
        <v>85</v>
      </c>
      <c r="C6" s="457"/>
      <c r="D6" s="806"/>
      <c r="E6" s="807"/>
      <c r="F6" s="3"/>
    </row>
    <row r="7" spans="1:14" ht="13.5" customHeight="1" thickBot="1">
      <c r="A7" s="5"/>
      <c r="B7" s="455" t="s">
        <v>365</v>
      </c>
      <c r="C7" s="459"/>
      <c r="D7" s="808"/>
      <c r="E7" s="809"/>
      <c r="F7" s="3"/>
    </row>
    <row r="8" spans="1:14" ht="11.25" customHeight="1"/>
    <row r="10" spans="1:14" ht="12.75" customHeight="1">
      <c r="B10" s="751" t="s">
        <v>609</v>
      </c>
      <c r="C10" s="751"/>
      <c r="D10" s="751"/>
      <c r="E10" s="751"/>
      <c r="F10" s="751"/>
      <c r="G10" s="751"/>
      <c r="H10" s="392"/>
      <c r="I10" s="392"/>
      <c r="J10" s="392"/>
      <c r="K10" s="392"/>
      <c r="L10" s="392"/>
      <c r="M10" s="392"/>
      <c r="N10" s="392"/>
    </row>
    <row r="11" spans="1:14" ht="12.75" customHeight="1">
      <c r="B11" s="751"/>
      <c r="C11" s="751"/>
      <c r="D11" s="751"/>
      <c r="E11" s="751"/>
      <c r="F11" s="751"/>
      <c r="G11" s="751"/>
      <c r="H11" s="392"/>
      <c r="I11" s="392"/>
      <c r="J11" s="392"/>
      <c r="K11" s="392"/>
      <c r="L11" s="392"/>
      <c r="M11" s="392"/>
      <c r="N11" s="392"/>
    </row>
    <row r="12" spans="1:14" ht="32.25" customHeight="1">
      <c r="B12" s="751"/>
      <c r="C12" s="751"/>
      <c r="D12" s="751"/>
      <c r="E12" s="751"/>
      <c r="F12" s="751"/>
      <c r="G12" s="751"/>
      <c r="H12" s="392"/>
      <c r="I12" s="392"/>
      <c r="J12" s="392"/>
      <c r="K12" s="392"/>
      <c r="L12" s="392"/>
      <c r="M12" s="392"/>
      <c r="N12" s="392"/>
    </row>
    <row r="13" spans="1:14" ht="15.6" customHeight="1" thickBot="1">
      <c r="B13" s="413"/>
      <c r="C13" s="393"/>
      <c r="D13" s="393"/>
      <c r="E13" s="393"/>
      <c r="F13" s="393"/>
      <c r="G13" s="393"/>
      <c r="H13" s="393"/>
      <c r="I13" s="393"/>
      <c r="J13" s="393"/>
      <c r="K13" s="393"/>
      <c r="L13" s="393"/>
      <c r="M13" s="393"/>
      <c r="N13" s="393"/>
    </row>
    <row r="14" spans="1:14" ht="19.2" customHeight="1" thickBot="1">
      <c r="B14" s="797" t="s">
        <v>765</v>
      </c>
      <c r="C14" s="798"/>
      <c r="D14" s="798"/>
      <c r="E14" s="798"/>
      <c r="F14" s="798"/>
      <c r="G14" s="799"/>
      <c r="H14" s="554"/>
      <c r="I14" s="554"/>
      <c r="J14" s="554"/>
      <c r="K14" s="392"/>
      <c r="L14" s="392"/>
      <c r="M14" s="392"/>
      <c r="N14" s="392"/>
    </row>
    <row r="15" spans="1:14" ht="19.2" customHeight="1" thickBot="1">
      <c r="B15" s="592"/>
      <c r="C15" s="592"/>
      <c r="D15" s="592"/>
      <c r="E15" s="592"/>
      <c r="F15" s="592"/>
      <c r="G15" s="592"/>
      <c r="H15" s="554"/>
      <c r="I15" s="554"/>
      <c r="J15" s="554"/>
      <c r="K15" s="392"/>
      <c r="L15" s="392"/>
      <c r="M15" s="392"/>
      <c r="N15" s="392"/>
    </row>
    <row r="16" spans="1:14" ht="13.95" customHeight="1" thickBot="1">
      <c r="B16" s="780" t="s">
        <v>720</v>
      </c>
      <c r="C16" s="781"/>
      <c r="D16" s="781"/>
      <c r="E16" s="781"/>
      <c r="F16" s="781"/>
      <c r="G16" s="782"/>
      <c r="H16" s="426"/>
      <c r="I16" s="426"/>
      <c r="J16" s="426"/>
      <c r="K16" s="393"/>
      <c r="L16" s="393"/>
      <c r="M16" s="393"/>
      <c r="N16" s="393"/>
    </row>
    <row r="17" spans="1:14" ht="13.95" customHeight="1" thickBot="1">
      <c r="B17" s="591"/>
      <c r="C17" s="591"/>
      <c r="D17" s="591"/>
      <c r="E17" s="591"/>
      <c r="F17" s="591"/>
      <c r="G17" s="591"/>
      <c r="H17" s="426"/>
      <c r="I17" s="426"/>
      <c r="J17" s="426"/>
      <c r="K17" s="393"/>
      <c r="L17" s="393"/>
      <c r="M17" s="393"/>
      <c r="N17" s="393"/>
    </row>
    <row r="18" spans="1:14" ht="15.6">
      <c r="A18" s="109" t="s">
        <v>231</v>
      </c>
      <c r="B18" s="540"/>
      <c r="C18" s="543"/>
      <c r="D18" s="545"/>
      <c r="E18" s="547" t="s">
        <v>13</v>
      </c>
      <c r="F18" s="551" t="s">
        <v>521</v>
      </c>
      <c r="G18" s="548" t="s">
        <v>521</v>
      </c>
    </row>
    <row r="19" spans="1:14" ht="13.8">
      <c r="B19" s="541" t="s">
        <v>722</v>
      </c>
      <c r="C19" s="539" t="s">
        <v>721</v>
      </c>
      <c r="D19" s="541" t="s">
        <v>18</v>
      </c>
      <c r="E19" s="539" t="s">
        <v>19</v>
      </c>
      <c r="F19" s="541" t="s">
        <v>529</v>
      </c>
      <c r="G19" s="549" t="s">
        <v>525</v>
      </c>
    </row>
    <row r="20" spans="1:14" s="359" customFormat="1" ht="14.4" thickBot="1">
      <c r="B20" s="542"/>
      <c r="C20" s="544"/>
      <c r="D20" s="546"/>
      <c r="E20" s="544" t="s">
        <v>369</v>
      </c>
      <c r="F20" s="546" t="s">
        <v>669</v>
      </c>
      <c r="G20" s="550" t="s">
        <v>522</v>
      </c>
    </row>
    <row r="21" spans="1:14" ht="24.9" customHeight="1">
      <c r="B21" s="535"/>
      <c r="C21" s="536"/>
      <c r="D21" s="536"/>
      <c r="E21" s="536"/>
      <c r="F21" s="537"/>
      <c r="G21" s="538"/>
    </row>
    <row r="22" spans="1:14" ht="24.9" customHeight="1">
      <c r="B22" s="529"/>
      <c r="C22" s="395"/>
      <c r="D22" s="395"/>
      <c r="E22" s="395"/>
      <c r="F22" s="396"/>
      <c r="G22" s="530"/>
    </row>
    <row r="23" spans="1:14" ht="24.9" customHeight="1">
      <c r="B23" s="529"/>
      <c r="C23" s="395"/>
      <c r="D23" s="395"/>
      <c r="E23" s="395"/>
      <c r="F23" s="396"/>
      <c r="G23" s="530"/>
    </row>
    <row r="24" spans="1:14" ht="24.9" customHeight="1">
      <c r="B24" s="529"/>
      <c r="C24" s="395"/>
      <c r="D24" s="395"/>
      <c r="E24" s="395"/>
      <c r="F24" s="396"/>
      <c r="G24" s="530"/>
    </row>
    <row r="25" spans="1:14" ht="24.9" customHeight="1">
      <c r="B25" s="529"/>
      <c r="C25" s="395"/>
      <c r="D25" s="395"/>
      <c r="E25" s="395"/>
      <c r="F25" s="396"/>
      <c r="G25" s="530"/>
    </row>
    <row r="26" spans="1:14" ht="24.9" customHeight="1">
      <c r="B26" s="529"/>
      <c r="C26" s="395"/>
      <c r="D26" s="395"/>
      <c r="E26" s="395"/>
      <c r="F26" s="396"/>
      <c r="G26" s="530"/>
    </row>
    <row r="27" spans="1:14" ht="24.9" customHeight="1">
      <c r="B27" s="529"/>
      <c r="C27" s="395"/>
      <c r="D27" s="395"/>
      <c r="E27" s="395"/>
      <c r="F27" s="396"/>
      <c r="G27" s="530"/>
    </row>
    <row r="28" spans="1:14" ht="24.9" customHeight="1">
      <c r="B28" s="529"/>
      <c r="C28" s="395"/>
      <c r="D28" s="395"/>
      <c r="E28" s="395"/>
      <c r="F28" s="396"/>
      <c r="G28" s="530"/>
    </row>
    <row r="29" spans="1:14" ht="24.9" customHeight="1">
      <c r="B29" s="529"/>
      <c r="C29" s="395"/>
      <c r="D29" s="395"/>
      <c r="E29" s="395"/>
      <c r="F29" s="396"/>
      <c r="G29" s="530"/>
    </row>
    <row r="30" spans="1:14" ht="24.9" customHeight="1">
      <c r="B30" s="529"/>
      <c r="C30" s="395"/>
      <c r="D30" s="395"/>
      <c r="E30" s="395"/>
      <c r="F30" s="396"/>
      <c r="G30" s="530"/>
    </row>
    <row r="31" spans="1:14" ht="24.9" customHeight="1">
      <c r="B31" s="529"/>
      <c r="C31" s="395"/>
      <c r="D31" s="395"/>
      <c r="E31" s="395"/>
      <c r="F31" s="396"/>
      <c r="G31" s="530"/>
    </row>
    <row r="32" spans="1:14" ht="24.9" customHeight="1">
      <c r="B32" s="529"/>
      <c r="C32" s="395"/>
      <c r="D32" s="395"/>
      <c r="E32" s="395"/>
      <c r="F32" s="396"/>
      <c r="G32" s="530"/>
    </row>
    <row r="33" spans="2:7" ht="24.9" customHeight="1">
      <c r="B33" s="529"/>
      <c r="C33" s="395"/>
      <c r="D33" s="395"/>
      <c r="E33" s="395"/>
      <c r="F33" s="396"/>
      <c r="G33" s="530"/>
    </row>
    <row r="34" spans="2:7" ht="24.9" customHeight="1">
      <c r="B34" s="529"/>
      <c r="C34" s="395"/>
      <c r="D34" s="395"/>
      <c r="E34" s="395"/>
      <c r="F34" s="396"/>
      <c r="G34" s="530"/>
    </row>
    <row r="35" spans="2:7" ht="24.9" customHeight="1">
      <c r="B35" s="529"/>
      <c r="C35" s="395"/>
      <c r="D35" s="395"/>
      <c r="E35" s="395"/>
      <c r="F35" s="396"/>
      <c r="G35" s="530"/>
    </row>
    <row r="36" spans="2:7" ht="24.9" customHeight="1">
      <c r="B36" s="529"/>
      <c r="C36" s="395"/>
      <c r="D36" s="395"/>
      <c r="E36" s="395"/>
      <c r="F36" s="396"/>
      <c r="G36" s="530"/>
    </row>
    <row r="37" spans="2:7" ht="24.9" customHeight="1">
      <c r="B37" s="529"/>
      <c r="C37" s="395"/>
      <c r="D37" s="395"/>
      <c r="E37" s="395"/>
      <c r="F37" s="396"/>
      <c r="G37" s="530"/>
    </row>
    <row r="38" spans="2:7" ht="24.9" customHeight="1">
      <c r="B38" s="529"/>
      <c r="C38" s="395"/>
      <c r="D38" s="395"/>
      <c r="E38" s="395"/>
      <c r="F38" s="396"/>
      <c r="G38" s="530"/>
    </row>
    <row r="39" spans="2:7" ht="24.9" customHeight="1">
      <c r="B39" s="529"/>
      <c r="C39" s="395"/>
      <c r="D39" s="395"/>
      <c r="E39" s="395"/>
      <c r="F39" s="396"/>
      <c r="G39" s="530"/>
    </row>
    <row r="40" spans="2:7" ht="24.9" customHeight="1">
      <c r="B40" s="529"/>
      <c r="C40" s="395"/>
      <c r="D40" s="395"/>
      <c r="E40" s="395"/>
      <c r="F40" s="396"/>
      <c r="G40" s="530"/>
    </row>
    <row r="41" spans="2:7" ht="24.9" customHeight="1">
      <c r="B41" s="529"/>
      <c r="C41" s="395"/>
      <c r="D41" s="395"/>
      <c r="E41" s="395"/>
      <c r="F41" s="396"/>
      <c r="G41" s="530"/>
    </row>
    <row r="42" spans="2:7" ht="24.9" customHeight="1">
      <c r="B42" s="529"/>
      <c r="C42" s="395"/>
      <c r="D42" s="395"/>
      <c r="E42" s="395"/>
      <c r="F42" s="396"/>
      <c r="G42" s="530"/>
    </row>
    <row r="43" spans="2:7" ht="24.9" customHeight="1">
      <c r="B43" s="529"/>
      <c r="C43" s="395"/>
      <c r="D43" s="395"/>
      <c r="E43" s="395"/>
      <c r="F43" s="396"/>
      <c r="G43" s="530"/>
    </row>
    <row r="44" spans="2:7" ht="24.9" customHeight="1">
      <c r="B44" s="529"/>
      <c r="C44" s="395"/>
      <c r="D44" s="395"/>
      <c r="E44" s="395"/>
      <c r="F44" s="396"/>
      <c r="G44" s="530"/>
    </row>
    <row r="45" spans="2:7" ht="24.9" customHeight="1">
      <c r="B45" s="529"/>
      <c r="C45" s="395"/>
      <c r="D45" s="395"/>
      <c r="E45" s="395"/>
      <c r="F45" s="396"/>
      <c r="G45" s="530"/>
    </row>
    <row r="46" spans="2:7" ht="24.9" customHeight="1">
      <c r="B46" s="529"/>
      <c r="C46" s="395"/>
      <c r="D46" s="395"/>
      <c r="E46" s="395"/>
      <c r="F46" s="396"/>
      <c r="G46" s="530"/>
    </row>
    <row r="47" spans="2:7" ht="24.9" customHeight="1">
      <c r="B47" s="529"/>
      <c r="C47" s="395"/>
      <c r="D47" s="395"/>
      <c r="E47" s="395"/>
      <c r="F47" s="396"/>
      <c r="G47" s="530"/>
    </row>
    <row r="48" spans="2:7" ht="24.9" customHeight="1">
      <c r="B48" s="529"/>
      <c r="C48" s="395"/>
      <c r="D48" s="395"/>
      <c r="E48" s="395"/>
      <c r="F48" s="396"/>
      <c r="G48" s="530"/>
    </row>
    <row r="49" spans="1:7" ht="24.9" customHeight="1">
      <c r="B49" s="529"/>
      <c r="C49" s="395"/>
      <c r="D49" s="395"/>
      <c r="E49" s="395"/>
      <c r="F49" s="396"/>
      <c r="G49" s="530"/>
    </row>
    <row r="50" spans="1:7" ht="24.9" customHeight="1" thickBot="1">
      <c r="B50" s="531"/>
      <c r="C50" s="532"/>
      <c r="D50" s="532"/>
      <c r="E50" s="532"/>
      <c r="F50" s="533"/>
      <c r="G50" s="534"/>
    </row>
    <row r="51" spans="1:7" s="362" customFormat="1" ht="17.399999999999999">
      <c r="A51" s="397" t="s">
        <v>41</v>
      </c>
      <c r="B51" s="414"/>
      <c r="C51" s="397"/>
      <c r="D51" s="397"/>
      <c r="E51" s="397"/>
      <c r="F51" s="398">
        <f>SUM(F21:F50)</f>
        <v>0</v>
      </c>
      <c r="G51" s="398">
        <f>SUM(G21:G50)</f>
        <v>0</v>
      </c>
    </row>
  </sheetData>
  <sheetProtection algorithmName="SHA-512" hashValue="MnbrUwjaR47737BYUzDVNFCgvnaRD9Nyfw9YtHoEA6zHLv84szrz/PsSEcP/KbBXGFKcvxof8d0d30UiLqaRww==" saltValue="l01hUaUz0eLVzRcyMyNuwg==" spinCount="100000" sheet="1" formatCells="0" insertRows="0" sort="0"/>
  <mergeCells count="8">
    <mergeCell ref="B16:G16"/>
    <mergeCell ref="B14:G14"/>
    <mergeCell ref="B10:G12"/>
    <mergeCell ref="D3:E3"/>
    <mergeCell ref="D4:E4"/>
    <mergeCell ref="D5:E5"/>
    <mergeCell ref="D6:E6"/>
    <mergeCell ref="D7:E7"/>
  </mergeCells>
  <pageMargins left="0.35" right="0.45" top="0.88" bottom="0.75" header="0.35" footer="0.25"/>
  <pageSetup scale="55" fitToHeight="4" orientation="portrait" r:id="rId1"/>
  <headerFooter>
    <oddHeader>&amp;L&amp;"Arial,Bold"&amp;12&amp;G&amp;C&amp;"Arial,Bold"&amp;12
&amp;R&amp;"Times New Roman,Bold"&amp;12 &amp;K870E002023 ACFR Information</oddHeader>
    <oddFooter>&amp;L&amp;"Times New Roman,Italic"&amp;9Page &amp;P of &amp;N
&amp;Z&amp;F &amp;A&amp;R&amp;"Times New Roman,Italic"&amp;9&amp;D &amp;T</oddFooter>
  </headerFooter>
  <rowBreaks count="1" manualBreakCount="1">
    <brk id="51" max="12" man="1"/>
  </rowBreaks>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2000000}">
          <x14:formula1>
            <xm:f>'Entity List for forms 6.30.23'!$A:$A</xm:f>
          </x14:formula1>
          <xm:sqref>D3:E3</xm:sqref>
        </x14:dataValidation>
        <x14:dataValidation type="list" allowBlank="1" showInputMessage="1" showErrorMessage="1" xr:uid="{8E1C60B1-C6F8-4635-BE7A-2051AA017D36}">
          <x14:formula1>
            <xm:f>'SDP Bank List - For SAO Only'!$A$2:$A$46</xm:f>
          </x14:formula1>
          <xm:sqref>B21:B50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DD174"/>
  <sheetViews>
    <sheetView zoomScale="85" zoomScaleNormal="85" workbookViewId="0">
      <selection activeCell="J45" sqref="J45"/>
    </sheetView>
  </sheetViews>
  <sheetFormatPr defaultColWidth="9.109375" defaultRowHeight="13.2"/>
  <cols>
    <col min="1" max="1" width="3.109375" style="5" bestFit="1" customWidth="1"/>
    <col min="2" max="3" width="2.6640625" style="3" customWidth="1"/>
    <col min="4" max="4" width="11" style="3" customWidth="1"/>
    <col min="5" max="5" width="50.88671875" style="3" customWidth="1"/>
    <col min="6" max="6" width="21.109375" style="3" customWidth="1"/>
    <col min="7" max="7" width="21.33203125" style="3" customWidth="1"/>
    <col min="8" max="8" width="1.33203125" style="3" customWidth="1"/>
    <col min="9" max="9" width="17.44140625" style="4" customWidth="1"/>
    <col min="10" max="10" width="15.33203125" style="4" customWidth="1"/>
    <col min="11" max="11" width="14.88671875" style="4" customWidth="1"/>
    <col min="12" max="12" width="14" style="4" customWidth="1"/>
    <col min="13" max="13" width="19.109375" style="4" customWidth="1"/>
    <col min="14" max="14" width="14" style="5" customWidth="1"/>
    <col min="15" max="15" width="18.109375" style="5" customWidth="1"/>
    <col min="16" max="16" width="9.109375" style="5" collapsed="1"/>
    <col min="17" max="17" width="9.109375" style="5"/>
    <col min="18" max="18" width="17" style="78" customWidth="1"/>
    <col min="19" max="28" width="9.109375" style="5"/>
    <col min="29" max="29" width="6" style="5" bestFit="1" customWidth="1"/>
    <col min="30" max="30" width="70.44140625" style="5" bestFit="1" customWidth="1"/>
    <col min="31" max="31" width="10.44140625" style="5" bestFit="1" customWidth="1"/>
    <col min="32" max="104" width="9.109375" style="5"/>
    <col min="105" max="105" width="9.109375" style="5" customWidth="1"/>
    <col min="106" max="106" width="64.109375" style="5" customWidth="1"/>
    <col min="107" max="108" width="9.109375" style="5" customWidth="1"/>
    <col min="109" max="16384" width="9.109375" style="5"/>
  </cols>
  <sheetData>
    <row r="1" spans="1:108" ht="19.2" customHeight="1">
      <c r="A1" s="231" t="s">
        <v>69</v>
      </c>
      <c r="DA1" s="9"/>
      <c r="DB1" s="78"/>
      <c r="DC1" s="78"/>
      <c r="DD1" s="78"/>
    </row>
    <row r="2" spans="1:108" ht="7.2" customHeight="1" thickBot="1">
      <c r="DA2" s="9"/>
      <c r="DB2" s="78"/>
      <c r="DC2" s="9"/>
      <c r="DD2" s="207"/>
    </row>
    <row r="3" spans="1:108" ht="15.6">
      <c r="A3" s="109" t="s">
        <v>232</v>
      </c>
      <c r="B3" s="460" t="s">
        <v>4</v>
      </c>
      <c r="C3" s="450"/>
      <c r="D3" s="461"/>
      <c r="E3" s="560">
        <f>'SDP Deposit Detail'!D3</f>
        <v>0</v>
      </c>
      <c r="F3" s="379" t="s">
        <v>441</v>
      </c>
      <c r="G3" s="379"/>
      <c r="K3" s="91"/>
      <c r="L3" s="36"/>
      <c r="M3" s="92"/>
      <c r="AB3" s="3"/>
      <c r="DA3" s="9"/>
      <c r="DB3" s="78"/>
      <c r="DC3" s="9"/>
      <c r="DD3" s="207"/>
    </row>
    <row r="4" spans="1:108" ht="15.6">
      <c r="B4" s="462" t="s">
        <v>5</v>
      </c>
      <c r="C4" s="238"/>
      <c r="D4" s="463"/>
      <c r="E4" s="468" t="e">
        <f>'SDP Deposit Detail'!D4</f>
        <v>#N/A</v>
      </c>
      <c r="F4" s="379" t="s">
        <v>526</v>
      </c>
      <c r="G4" s="379"/>
      <c r="K4" s="92"/>
      <c r="L4" s="92"/>
      <c r="M4" s="92"/>
      <c r="AB4" s="3"/>
      <c r="DA4" s="9"/>
      <c r="DB4" s="78"/>
      <c r="DC4" s="9"/>
      <c r="DD4" s="207"/>
    </row>
    <row r="5" spans="1:108" ht="15.6" customHeight="1">
      <c r="B5" s="464" t="s">
        <v>84</v>
      </c>
      <c r="C5" s="239"/>
      <c r="D5" s="465"/>
      <c r="E5" s="469">
        <f>'SDP Deposit Detail'!D5</f>
        <v>0</v>
      </c>
      <c r="DA5" s="9"/>
      <c r="DB5" s="78"/>
      <c r="DC5" s="9"/>
      <c r="DD5" s="207"/>
    </row>
    <row r="6" spans="1:108" ht="15.6">
      <c r="B6" s="462" t="s">
        <v>85</v>
      </c>
      <c r="C6" s="238"/>
      <c r="D6" s="463"/>
      <c r="E6" s="470">
        <f>'SDP Deposit Detail'!D6</f>
        <v>0</v>
      </c>
      <c r="DA6" s="9"/>
      <c r="DB6" s="78"/>
      <c r="DC6" s="9"/>
      <c r="DD6" s="207"/>
    </row>
    <row r="7" spans="1:108" ht="16.2" thickBot="1">
      <c r="B7" s="466" t="s">
        <v>365</v>
      </c>
      <c r="C7" s="451"/>
      <c r="D7" s="467"/>
      <c r="E7" s="471">
        <f>'SDP Deposit Detail'!D7</f>
        <v>0</v>
      </c>
      <c r="DA7" s="9"/>
      <c r="DB7" s="78"/>
      <c r="DC7" s="9"/>
      <c r="DD7" s="207"/>
    </row>
    <row r="8" spans="1:108" ht="24.6" customHeight="1" thickBot="1">
      <c r="B8" s="114"/>
      <c r="C8" s="115"/>
      <c r="D8" s="115"/>
      <c r="E8" s="115"/>
      <c r="F8" s="115"/>
      <c r="G8" s="115"/>
      <c r="H8" s="115"/>
      <c r="I8" s="115"/>
      <c r="J8" s="115"/>
      <c r="K8" s="115"/>
      <c r="L8" s="115"/>
      <c r="M8" s="115"/>
      <c r="DA8" s="9"/>
      <c r="DB8" s="78"/>
      <c r="DC8" s="9"/>
      <c r="DD8" s="207"/>
    </row>
    <row r="9" spans="1:108" ht="21.75" customHeight="1" thickBot="1">
      <c r="A9" s="427"/>
      <c r="B9" s="114"/>
      <c r="C9" s="114"/>
      <c r="D9" s="813" t="s">
        <v>695</v>
      </c>
      <c r="E9" s="814"/>
      <c r="F9" s="814"/>
      <c r="G9" s="814"/>
      <c r="H9" s="814"/>
      <c r="I9" s="814"/>
      <c r="J9" s="814"/>
      <c r="K9" s="814"/>
      <c r="L9" s="814"/>
      <c r="M9" s="815"/>
      <c r="R9" s="5"/>
      <c r="DA9" s="9"/>
      <c r="DB9" s="78"/>
      <c r="DC9" s="9"/>
      <c r="DD9" s="207"/>
    </row>
    <row r="10" spans="1:108" ht="9.6" customHeight="1" thickBot="1">
      <c r="A10" s="427"/>
      <c r="B10" s="114"/>
      <c r="C10" s="114"/>
      <c r="D10" s="114"/>
      <c r="E10" s="114"/>
      <c r="F10" s="114"/>
      <c r="G10" s="114"/>
      <c r="H10" s="114"/>
      <c r="I10" s="114"/>
      <c r="J10" s="114"/>
      <c r="K10" s="114"/>
      <c r="L10" s="114"/>
      <c r="M10" s="114"/>
      <c r="R10" s="5"/>
      <c r="DA10" s="9"/>
      <c r="DB10" s="78"/>
      <c r="DC10" s="9"/>
      <c r="DD10" s="207"/>
    </row>
    <row r="11" spans="1:108" ht="21.75" customHeight="1" thickBot="1">
      <c r="A11" s="427"/>
      <c r="B11" s="114"/>
      <c r="C11" s="114"/>
      <c r="D11" s="810" t="s">
        <v>720</v>
      </c>
      <c r="E11" s="811"/>
      <c r="F11" s="812"/>
      <c r="G11" s="792"/>
      <c r="H11" s="114"/>
      <c r="I11" s="114"/>
      <c r="J11" s="114"/>
      <c r="K11" s="114"/>
      <c r="L11" s="114"/>
      <c r="M11" s="114"/>
      <c r="R11" s="5"/>
      <c r="DA11" s="9"/>
      <c r="DB11" s="78"/>
      <c r="DC11" s="9"/>
      <c r="DD11" s="207"/>
    </row>
    <row r="12" spans="1:108" ht="10.5" customHeight="1">
      <c r="B12" s="114"/>
      <c r="C12" s="115"/>
      <c r="D12" s="115"/>
      <c r="E12" s="115"/>
      <c r="F12" s="115"/>
      <c r="G12" s="115"/>
      <c r="H12" s="115"/>
      <c r="I12" s="115"/>
      <c r="J12" s="115"/>
      <c r="K12" s="115"/>
      <c r="L12" s="115"/>
      <c r="M12" s="115"/>
      <c r="DA12" s="9"/>
      <c r="DB12" s="78"/>
      <c r="DC12" s="9"/>
      <c r="DD12" s="207"/>
    </row>
    <row r="13" spans="1:108" ht="12" customHeight="1">
      <c r="B13" s="208"/>
      <c r="C13" s="208"/>
      <c r="D13" s="208"/>
      <c r="E13" s="208"/>
      <c r="F13" s="115"/>
      <c r="G13" s="115"/>
      <c r="H13" s="115"/>
      <c r="I13" s="115"/>
      <c r="J13" s="115"/>
      <c r="K13" s="115"/>
      <c r="L13" s="115"/>
      <c r="M13" s="115"/>
      <c r="DA13" s="9"/>
      <c r="DB13" s="78"/>
      <c r="DC13" s="9"/>
      <c r="DD13" s="207"/>
    </row>
    <row r="14" spans="1:108" ht="17.399999999999999">
      <c r="A14" s="109" t="s">
        <v>231</v>
      </c>
      <c r="B14" s="115" t="s">
        <v>6</v>
      </c>
      <c r="C14" s="5"/>
      <c r="D14" s="5"/>
      <c r="E14" s="5"/>
      <c r="DA14" s="9"/>
      <c r="DB14" s="78"/>
      <c r="DC14" s="9"/>
      <c r="DD14" s="207"/>
    </row>
    <row r="15" spans="1:108" ht="15.6">
      <c r="B15" s="5"/>
      <c r="C15" s="5"/>
      <c r="D15" s="5"/>
      <c r="E15" s="5"/>
      <c r="G15" s="116" t="s">
        <v>7</v>
      </c>
      <c r="H15" s="7"/>
      <c r="DA15" s="9"/>
      <c r="DB15" s="78"/>
      <c r="DC15" s="9"/>
      <c r="DD15" s="207"/>
    </row>
    <row r="16" spans="1:108" ht="15.6">
      <c r="G16" s="117" t="s">
        <v>8</v>
      </c>
      <c r="H16" s="8"/>
      <c r="I16" s="817" t="s">
        <v>194</v>
      </c>
      <c r="J16" s="817"/>
      <c r="K16" s="817"/>
      <c r="L16" s="817"/>
      <c r="M16" s="817"/>
      <c r="N16" s="817"/>
      <c r="O16" s="270"/>
      <c r="DA16" s="9"/>
      <c r="DB16" s="78"/>
      <c r="DC16" s="9"/>
      <c r="DD16" s="207"/>
    </row>
    <row r="17" spans="2:108" ht="15.6">
      <c r="G17" s="528" t="s">
        <v>9</v>
      </c>
      <c r="H17" s="520"/>
      <c r="I17" s="818" t="s">
        <v>12</v>
      </c>
      <c r="J17" s="819"/>
      <c r="K17" s="819"/>
      <c r="L17" s="819"/>
      <c r="M17" s="819"/>
      <c r="N17" s="819"/>
      <c r="O17" s="251" t="s">
        <v>457</v>
      </c>
      <c r="DA17" s="9"/>
      <c r="DB17" s="78"/>
      <c r="DC17" s="9"/>
      <c r="DD17" s="207"/>
    </row>
    <row r="18" spans="2:108" ht="16.2" thickBot="1">
      <c r="G18" s="253" t="s">
        <v>10</v>
      </c>
      <c r="H18" s="520"/>
      <c r="I18" s="118"/>
      <c r="J18" s="119"/>
      <c r="K18" s="237"/>
      <c r="L18" s="237"/>
      <c r="M18" s="237"/>
      <c r="N18" s="237"/>
      <c r="O18" s="250" t="s">
        <v>458</v>
      </c>
      <c r="DA18" s="9"/>
      <c r="DB18" s="78"/>
      <c r="DC18" s="9"/>
      <c r="DD18" s="207"/>
    </row>
    <row r="19" spans="2:108" ht="16.2" thickBot="1">
      <c r="D19" s="822" t="s">
        <v>440</v>
      </c>
      <c r="E19" s="823"/>
      <c r="F19" s="240" t="s">
        <v>13</v>
      </c>
      <c r="G19" s="253" t="s">
        <v>11</v>
      </c>
      <c r="H19" s="520"/>
      <c r="I19" s="120"/>
      <c r="J19" s="244" t="s">
        <v>190</v>
      </c>
      <c r="K19" s="244" t="s">
        <v>190</v>
      </c>
      <c r="L19" s="244" t="s">
        <v>192</v>
      </c>
      <c r="M19" s="244" t="s">
        <v>192</v>
      </c>
      <c r="N19" s="244" t="s">
        <v>192</v>
      </c>
      <c r="O19" s="250" t="s">
        <v>459</v>
      </c>
      <c r="DA19" s="9"/>
      <c r="DB19" s="78"/>
      <c r="DC19" s="9"/>
      <c r="DD19" s="207"/>
    </row>
    <row r="20" spans="2:108" ht="15.6">
      <c r="D20" s="239"/>
      <c r="E20" s="239"/>
      <c r="F20" s="241" t="s">
        <v>19</v>
      </c>
      <c r="G20" s="241" t="s">
        <v>14</v>
      </c>
      <c r="H20" s="520"/>
      <c r="I20" s="245"/>
      <c r="J20" s="246" t="s">
        <v>15</v>
      </c>
      <c r="K20" s="820" t="s">
        <v>16</v>
      </c>
      <c r="L20" s="820"/>
      <c r="M20" s="820"/>
      <c r="N20" s="820"/>
      <c r="O20" s="252" t="s">
        <v>460</v>
      </c>
      <c r="DA20" s="9"/>
      <c r="DB20" s="78"/>
      <c r="DC20" s="9"/>
      <c r="DD20" s="207"/>
    </row>
    <row r="21" spans="2:108" ht="15.6">
      <c r="B21" s="5"/>
      <c r="C21" s="5"/>
      <c r="D21" s="242" t="s">
        <v>17</v>
      </c>
      <c r="E21" s="242" t="s">
        <v>18</v>
      </c>
      <c r="F21" s="243" t="s">
        <v>369</v>
      </c>
      <c r="G21" s="254" t="s">
        <v>20</v>
      </c>
      <c r="H21" s="520"/>
      <c r="I21" s="247" t="s">
        <v>21</v>
      </c>
      <c r="J21" s="248" t="s">
        <v>22</v>
      </c>
      <c r="K21" s="249" t="s">
        <v>23</v>
      </c>
      <c r="L21" s="249" t="s">
        <v>24</v>
      </c>
      <c r="M21" s="249" t="s">
        <v>25</v>
      </c>
      <c r="N21" s="249" t="s">
        <v>191</v>
      </c>
      <c r="P21" s="17"/>
      <c r="Q21" s="17"/>
      <c r="R21" s="137"/>
      <c r="S21" s="17"/>
      <c r="T21" s="17"/>
      <c r="DA21" s="9"/>
      <c r="DB21" s="78"/>
      <c r="DC21" s="9"/>
      <c r="DD21" s="207"/>
    </row>
    <row r="22" spans="2:108" ht="15.6">
      <c r="B22" s="236" t="s">
        <v>366</v>
      </c>
      <c r="C22" s="5"/>
      <c r="D22" s="19"/>
      <c r="G22" s="8"/>
      <c r="H22" s="520"/>
      <c r="I22" s="20"/>
      <c r="J22" s="16"/>
      <c r="K22" s="16"/>
      <c r="L22" s="16"/>
      <c r="M22" s="16"/>
      <c r="N22" s="16"/>
      <c r="O22" s="16"/>
      <c r="P22" s="17"/>
      <c r="Q22" s="17"/>
      <c r="R22" s="137"/>
      <c r="S22" s="17"/>
      <c r="T22" s="17"/>
      <c r="DA22" s="9"/>
      <c r="DB22" s="78"/>
      <c r="DC22" s="9"/>
      <c r="DD22" s="207"/>
    </row>
    <row r="23" spans="2:108" ht="15.6">
      <c r="B23" s="5"/>
      <c r="C23" s="237" t="s">
        <v>26</v>
      </c>
      <c r="D23" s="19"/>
      <c r="G23" s="218"/>
      <c r="H23" s="524"/>
      <c r="I23" s="24"/>
      <c r="J23" s="219"/>
      <c r="K23" s="220"/>
      <c r="L23" s="220"/>
      <c r="M23" s="220"/>
      <c r="N23" s="220"/>
      <c r="O23" s="16"/>
      <c r="P23" s="17"/>
      <c r="Q23" s="17"/>
      <c r="R23" s="137"/>
      <c r="S23" s="17"/>
      <c r="T23" s="17"/>
      <c r="DA23" s="9"/>
      <c r="DB23" s="78"/>
      <c r="DC23" s="9"/>
      <c r="DD23" s="207"/>
    </row>
    <row r="24" spans="2:108" ht="12.75" customHeight="1">
      <c r="B24" s="5"/>
      <c r="C24" s="5"/>
      <c r="F24" s="21"/>
      <c r="G24" s="156"/>
      <c r="H24" s="525"/>
      <c r="I24" s="563">
        <f>SUM(J24:N24)</f>
        <v>0</v>
      </c>
      <c r="J24" s="221"/>
      <c r="K24" s="222"/>
      <c r="L24" s="222"/>
      <c r="M24" s="222"/>
      <c r="N24" s="222"/>
      <c r="O24" s="16"/>
      <c r="P24" s="17"/>
      <c r="Q24" s="17"/>
      <c r="R24" s="137"/>
      <c r="S24" s="17"/>
      <c r="T24" s="17"/>
      <c r="DA24" s="9"/>
      <c r="DB24" s="78"/>
      <c r="DC24" s="9"/>
      <c r="DD24" s="207"/>
    </row>
    <row r="25" spans="2:108" ht="12.75" customHeight="1">
      <c r="B25" s="5"/>
      <c r="C25" s="5"/>
      <c r="F25" s="21"/>
      <c r="G25" s="156"/>
      <c r="H25" s="525"/>
      <c r="I25" s="563">
        <f t="shared" ref="I25:I29" si="0">SUM(J25:N25)</f>
        <v>0</v>
      </c>
      <c r="J25" s="221"/>
      <c r="K25" s="222"/>
      <c r="L25" s="222"/>
      <c r="M25" s="222"/>
      <c r="N25" s="222"/>
      <c r="O25" s="16"/>
      <c r="P25" s="17"/>
      <c r="Q25" s="17"/>
      <c r="R25" s="137"/>
      <c r="S25" s="17"/>
      <c r="T25" s="17"/>
      <c r="DA25" s="9"/>
      <c r="DB25" s="78"/>
      <c r="DC25" s="9"/>
      <c r="DD25" s="207"/>
    </row>
    <row r="26" spans="2:108" ht="12.75" customHeight="1">
      <c r="B26" s="5"/>
      <c r="C26" s="5"/>
      <c r="F26" s="21"/>
      <c r="G26" s="156"/>
      <c r="H26" s="525"/>
      <c r="I26" s="563">
        <f t="shared" si="0"/>
        <v>0</v>
      </c>
      <c r="J26" s="221"/>
      <c r="K26" s="222"/>
      <c r="L26" s="222"/>
      <c r="M26" s="222"/>
      <c r="N26" s="222"/>
      <c r="O26" s="16"/>
      <c r="P26" s="17"/>
      <c r="Q26" s="17"/>
      <c r="R26" s="137"/>
      <c r="S26" s="17"/>
      <c r="T26" s="17"/>
      <c r="DA26" s="9"/>
      <c r="DB26" s="78"/>
      <c r="DC26" s="9"/>
      <c r="DD26" s="207"/>
    </row>
    <row r="27" spans="2:108" ht="12.75" customHeight="1">
      <c r="B27" s="5"/>
      <c r="C27" s="5"/>
      <c r="F27" s="21"/>
      <c r="G27" s="156"/>
      <c r="H27" s="525"/>
      <c r="I27" s="563">
        <f t="shared" si="0"/>
        <v>0</v>
      </c>
      <c r="J27" s="221"/>
      <c r="K27" s="222"/>
      <c r="L27" s="222"/>
      <c r="M27" s="222"/>
      <c r="N27" s="222"/>
      <c r="O27" s="16"/>
      <c r="P27" s="17"/>
      <c r="Q27" s="17"/>
      <c r="R27" s="137"/>
      <c r="S27" s="17"/>
      <c r="T27" s="17"/>
      <c r="DA27" s="9"/>
      <c r="DB27" s="78"/>
      <c r="DC27" s="9"/>
      <c r="DD27" s="207"/>
    </row>
    <row r="28" spans="2:108" ht="12.75" customHeight="1">
      <c r="F28" s="21"/>
      <c r="G28" s="156"/>
      <c r="H28" s="525"/>
      <c r="I28" s="563">
        <f>SUM(J28:N28)</f>
        <v>0</v>
      </c>
      <c r="J28" s="221"/>
      <c r="K28" s="158"/>
      <c r="L28" s="158"/>
      <c r="M28" s="158"/>
      <c r="N28" s="158"/>
      <c r="O28" s="17"/>
      <c r="P28" s="17"/>
      <c r="Q28" s="17"/>
      <c r="R28" s="137"/>
      <c r="S28" s="17"/>
      <c r="T28" s="17"/>
      <c r="DA28" s="9"/>
      <c r="DB28" s="78"/>
      <c r="DC28" s="9"/>
      <c r="DD28" s="207"/>
    </row>
    <row r="29" spans="2:108" ht="12.75" customHeight="1">
      <c r="F29" s="21"/>
      <c r="G29" s="4"/>
      <c r="H29" s="521"/>
      <c r="I29" s="563">
        <f t="shared" si="0"/>
        <v>0</v>
      </c>
      <c r="N29" s="4"/>
      <c r="O29" s="17"/>
      <c r="P29" s="17"/>
      <c r="Q29" s="17"/>
      <c r="R29" s="137"/>
      <c r="S29" s="17"/>
      <c r="T29" s="17"/>
      <c r="DA29" s="9"/>
      <c r="DB29" s="78"/>
      <c r="DC29" s="9"/>
      <c r="DD29" s="207"/>
    </row>
    <row r="30" spans="2:108" ht="15.6">
      <c r="F30" s="21"/>
      <c r="G30" s="255">
        <f>SUM(G22:G29)</f>
        <v>0</v>
      </c>
      <c r="H30" s="526"/>
      <c r="I30" s="255">
        <f t="shared" ref="I30:N30" si="1">SUM(I22:I29)</f>
        <v>0</v>
      </c>
      <c r="J30" s="255">
        <f t="shared" si="1"/>
        <v>0</v>
      </c>
      <c r="K30" s="255">
        <f t="shared" si="1"/>
        <v>0</v>
      </c>
      <c r="L30" s="255">
        <f t="shared" si="1"/>
        <v>0</v>
      </c>
      <c r="M30" s="255">
        <f t="shared" si="1"/>
        <v>0</v>
      </c>
      <c r="N30" s="255">
        <f t="shared" si="1"/>
        <v>0</v>
      </c>
      <c r="O30" s="17"/>
      <c r="P30" s="17"/>
      <c r="Q30" s="17"/>
      <c r="R30" s="137"/>
      <c r="S30" s="17"/>
      <c r="T30" s="17"/>
      <c r="DA30" s="9"/>
      <c r="DB30" s="78"/>
      <c r="DC30" s="9"/>
      <c r="DD30" s="207"/>
    </row>
    <row r="31" spans="2:108" ht="15.6">
      <c r="F31" s="21"/>
      <c r="G31" s="256"/>
      <c r="H31" s="526"/>
      <c r="I31" s="564"/>
      <c r="J31" s="257" t="s">
        <v>195</v>
      </c>
      <c r="K31" s="257"/>
      <c r="L31" s="256"/>
      <c r="M31" s="256"/>
      <c r="N31" s="256"/>
      <c r="O31" s="17"/>
      <c r="P31" s="17"/>
      <c r="Q31" s="17"/>
      <c r="R31" s="137"/>
      <c r="S31" s="17"/>
      <c r="T31" s="17"/>
      <c r="DA31" s="9"/>
      <c r="DB31" s="78"/>
      <c r="DC31" s="9"/>
      <c r="DD31" s="207"/>
    </row>
    <row r="32" spans="2:108" ht="15.6">
      <c r="C32" s="239" t="s">
        <v>27</v>
      </c>
      <c r="F32" s="21"/>
      <c r="G32" s="4"/>
      <c r="H32" s="521"/>
      <c r="I32" s="565"/>
      <c r="J32" s="95"/>
      <c r="K32" s="5"/>
      <c r="N32" s="17"/>
      <c r="O32" s="17"/>
      <c r="P32" s="17"/>
      <c r="Q32" s="17"/>
      <c r="R32" s="137"/>
      <c r="S32" s="17"/>
      <c r="T32" s="17"/>
      <c r="DA32" s="9"/>
      <c r="DB32" s="78"/>
      <c r="DC32" s="9"/>
      <c r="DD32" s="207"/>
    </row>
    <row r="33" spans="2:108" ht="12.75" customHeight="1">
      <c r="F33" s="21"/>
      <c r="G33" s="158"/>
      <c r="H33" s="525"/>
      <c r="I33" s="194">
        <f>SUM(J33:N33)</f>
        <v>0</v>
      </c>
      <c r="J33" s="158"/>
      <c r="K33" s="158"/>
      <c r="L33" s="158"/>
      <c r="M33" s="158"/>
      <c r="N33" s="158"/>
      <c r="O33" s="17"/>
      <c r="P33" s="17"/>
      <c r="Q33" s="17"/>
      <c r="R33" s="137"/>
      <c r="S33" s="17"/>
      <c r="T33" s="17"/>
      <c r="DA33" s="9"/>
      <c r="DB33" s="78"/>
      <c r="DC33" s="9"/>
      <c r="DD33" s="207"/>
    </row>
    <row r="34" spans="2:108" ht="12.75" customHeight="1">
      <c r="F34" s="21"/>
      <c r="G34" s="158"/>
      <c r="H34" s="525"/>
      <c r="I34" s="194">
        <f>SUM(J34:N34)</f>
        <v>0</v>
      </c>
      <c r="J34" s="158"/>
      <c r="K34" s="158"/>
      <c r="L34" s="158"/>
      <c r="M34" s="158"/>
      <c r="N34" s="158"/>
      <c r="O34" s="17"/>
      <c r="P34" s="17"/>
      <c r="Q34" s="17"/>
      <c r="R34" s="137"/>
      <c r="S34" s="17"/>
      <c r="T34" s="17"/>
      <c r="DA34" s="9"/>
      <c r="DB34" s="78"/>
      <c r="DC34" s="9"/>
      <c r="DD34" s="207"/>
    </row>
    <row r="35" spans="2:108" ht="12.75" customHeight="1">
      <c r="F35" s="21"/>
      <c r="G35" s="158"/>
      <c r="H35" s="525"/>
      <c r="I35" s="194">
        <f t="shared" ref="I35:I38" si="2">SUM(J35:N35)</f>
        <v>0</v>
      </c>
      <c r="J35" s="158"/>
      <c r="K35" s="158"/>
      <c r="L35" s="158"/>
      <c r="M35" s="158"/>
      <c r="N35" s="158"/>
      <c r="O35" s="17"/>
      <c r="P35" s="17"/>
      <c r="Q35" s="17"/>
      <c r="R35" s="137"/>
      <c r="S35" s="17"/>
      <c r="T35" s="17"/>
      <c r="DA35" s="9"/>
      <c r="DB35" s="78"/>
      <c r="DC35" s="9"/>
      <c r="DD35" s="207"/>
    </row>
    <row r="36" spans="2:108" ht="12.75" customHeight="1">
      <c r="F36" s="21"/>
      <c r="G36" s="158"/>
      <c r="H36" s="525"/>
      <c r="I36" s="194">
        <f>SUM(J36:N36)</f>
        <v>0</v>
      </c>
      <c r="J36" s="158"/>
      <c r="L36" s="158"/>
      <c r="M36" s="158"/>
      <c r="N36" s="158"/>
      <c r="O36" s="17"/>
      <c r="P36" s="17"/>
      <c r="Q36" s="17"/>
      <c r="R36" s="137"/>
      <c r="S36" s="17"/>
      <c r="T36" s="17"/>
      <c r="DA36" s="9"/>
      <c r="DB36" s="78"/>
      <c r="DC36" s="9"/>
      <c r="DD36" s="207"/>
    </row>
    <row r="37" spans="2:108" ht="12.75" customHeight="1">
      <c r="F37" s="21"/>
      <c r="G37" s="158"/>
      <c r="H37" s="525"/>
      <c r="I37" s="194">
        <f t="shared" si="2"/>
        <v>0</v>
      </c>
      <c r="J37" s="158"/>
      <c r="K37" s="158"/>
      <c r="L37" s="158"/>
      <c r="M37" s="158"/>
      <c r="N37" s="158"/>
      <c r="O37" s="17"/>
      <c r="P37" s="17"/>
      <c r="Q37" s="17"/>
      <c r="R37" s="137"/>
      <c r="S37" s="17"/>
      <c r="T37" s="17"/>
      <c r="DA37" s="9"/>
      <c r="DB37" s="78"/>
      <c r="DC37" s="9"/>
      <c r="DD37" s="207"/>
    </row>
    <row r="38" spans="2:108" ht="12.75" customHeight="1">
      <c r="F38" s="21"/>
      <c r="G38" s="158"/>
      <c r="H38" s="525"/>
      <c r="I38" s="194">
        <f t="shared" si="2"/>
        <v>0</v>
      </c>
      <c r="J38" s="158"/>
      <c r="K38" s="158"/>
      <c r="L38" s="158"/>
      <c r="M38" s="158"/>
      <c r="N38" s="158"/>
      <c r="O38" s="17"/>
      <c r="P38" s="17"/>
      <c r="Q38" s="17"/>
      <c r="R38" s="137"/>
      <c r="S38" s="17"/>
      <c r="T38" s="17"/>
      <c r="DA38" s="9"/>
      <c r="DB38" s="78"/>
      <c r="DC38" s="9"/>
      <c r="DD38" s="207"/>
    </row>
    <row r="39" spans="2:108" ht="15.6">
      <c r="G39" s="258">
        <f>SUM(G32:G38)</f>
        <v>0</v>
      </c>
      <c r="H39" s="527"/>
      <c r="I39" s="258">
        <f t="shared" ref="I39:N39" si="3">SUM(I33:I38)</f>
        <v>0</v>
      </c>
      <c r="J39" s="255">
        <f t="shared" si="3"/>
        <v>0</v>
      </c>
      <c r="K39" s="258">
        <f t="shared" si="3"/>
        <v>0</v>
      </c>
      <c r="L39" s="258">
        <f t="shared" si="3"/>
        <v>0</v>
      </c>
      <c r="M39" s="258">
        <f t="shared" si="3"/>
        <v>0</v>
      </c>
      <c r="N39" s="258">
        <f t="shared" si="3"/>
        <v>0</v>
      </c>
      <c r="O39" s="17"/>
      <c r="P39" s="17"/>
      <c r="Q39" s="17"/>
      <c r="R39" s="137"/>
      <c r="S39" s="17"/>
      <c r="T39" s="17"/>
      <c r="DA39" s="9"/>
      <c r="DB39" s="78"/>
      <c r="DC39" s="9"/>
      <c r="DD39" s="207"/>
    </row>
    <row r="40" spans="2:108" ht="16.2" thickBot="1">
      <c r="G40" s="256"/>
      <c r="H40" s="526"/>
      <c r="I40" s="564"/>
      <c r="J40" s="257" t="s">
        <v>195</v>
      </c>
      <c r="K40" s="257"/>
      <c r="L40" s="256"/>
      <c r="M40" s="256"/>
      <c r="N40" s="256"/>
      <c r="O40" s="263" t="s">
        <v>487</v>
      </c>
      <c r="P40" s="17"/>
      <c r="Q40" s="17"/>
      <c r="R40" s="137"/>
      <c r="S40" s="17"/>
      <c r="T40" s="17"/>
      <c r="DA40" s="9"/>
      <c r="DB40" s="78"/>
      <c r="DC40" s="9"/>
      <c r="DD40" s="207"/>
    </row>
    <row r="41" spans="2:108" ht="16.2" thickBot="1">
      <c r="F41" s="261" t="str">
        <f>B22</f>
        <v>Bank Name 1</v>
      </c>
      <c r="G41" s="260">
        <f>SUM(G39+G30)</f>
        <v>0</v>
      </c>
      <c r="H41" s="526"/>
      <c r="I41" s="260">
        <f t="shared" ref="I41:N41" si="4">SUM(I39+I30)</f>
        <v>0</v>
      </c>
      <c r="J41" s="260">
        <f t="shared" si="4"/>
        <v>0</v>
      </c>
      <c r="K41" s="260">
        <f t="shared" si="4"/>
        <v>0</v>
      </c>
      <c r="L41" s="260">
        <f t="shared" si="4"/>
        <v>0</v>
      </c>
      <c r="M41" s="260">
        <f t="shared" si="4"/>
        <v>0</v>
      </c>
      <c r="N41" s="260">
        <f t="shared" si="4"/>
        <v>0</v>
      </c>
      <c r="O41" s="234"/>
      <c r="P41" s="17"/>
      <c r="Q41" s="17"/>
      <c r="R41" s="137"/>
      <c r="S41" s="17"/>
      <c r="T41" s="17"/>
      <c r="DA41" s="9"/>
      <c r="DB41" s="78"/>
      <c r="DC41" s="9"/>
      <c r="DD41" s="207"/>
    </row>
    <row r="42" spans="2:108" ht="15.6">
      <c r="B42" s="25"/>
      <c r="C42" s="25"/>
      <c r="D42" s="25"/>
      <c r="E42" s="25"/>
      <c r="F42" s="26"/>
      <c r="G42" s="27"/>
      <c r="H42" s="522"/>
      <c r="I42" s="566"/>
      <c r="J42" s="262" t="s">
        <v>196</v>
      </c>
      <c r="K42" s="94"/>
      <c r="L42" s="27"/>
      <c r="M42" s="27"/>
      <c r="N42" s="27"/>
      <c r="O42" s="17"/>
      <c r="P42" s="17"/>
      <c r="Q42" s="17"/>
      <c r="R42" s="137"/>
      <c r="S42" s="17"/>
      <c r="T42" s="17"/>
      <c r="DA42" s="9"/>
      <c r="DB42" s="78"/>
      <c r="DC42" s="9"/>
      <c r="DD42" s="207"/>
    </row>
    <row r="43" spans="2:108" ht="15.6">
      <c r="B43" s="236" t="s">
        <v>367</v>
      </c>
      <c r="C43" s="5"/>
      <c r="D43" s="19"/>
      <c r="G43" s="8"/>
      <c r="H43" s="520"/>
      <c r="I43" s="567"/>
      <c r="J43" s="16"/>
      <c r="K43" s="16"/>
      <c r="L43" s="16"/>
      <c r="M43" s="16"/>
      <c r="N43" s="16"/>
      <c r="O43" s="17"/>
      <c r="P43" s="17"/>
      <c r="Q43" s="17"/>
      <c r="R43" s="137"/>
      <c r="S43" s="17"/>
      <c r="T43" s="17"/>
      <c r="DA43" s="9"/>
      <c r="DB43" s="78"/>
      <c r="DC43" s="9"/>
      <c r="DD43" s="207"/>
    </row>
    <row r="44" spans="2:108" ht="15.6">
      <c r="B44" s="5"/>
      <c r="C44" s="237" t="s">
        <v>26</v>
      </c>
      <c r="D44" s="19"/>
      <c r="G44" s="218"/>
      <c r="H44" s="524"/>
      <c r="I44" s="568"/>
      <c r="J44" s="219"/>
      <c r="K44" s="220"/>
      <c r="L44" s="220"/>
      <c r="M44" s="220"/>
      <c r="N44" s="220"/>
      <c r="O44" s="17"/>
      <c r="P44" s="17"/>
      <c r="Q44" s="17"/>
      <c r="R44" s="137"/>
      <c r="S44" s="17"/>
      <c r="T44" s="17"/>
      <c r="DA44" s="9"/>
      <c r="DB44" s="78"/>
      <c r="DC44" s="9"/>
      <c r="DD44" s="207"/>
    </row>
    <row r="45" spans="2:108" ht="12.75" customHeight="1">
      <c r="B45" s="5"/>
      <c r="C45" s="5"/>
      <c r="F45" s="21"/>
      <c r="G45" s="156"/>
      <c r="H45" s="525"/>
      <c r="I45" s="194">
        <f>SUM(J45:N45)</f>
        <v>0</v>
      </c>
      <c r="J45" s="221"/>
      <c r="K45" s="222"/>
      <c r="L45" s="222"/>
      <c r="M45" s="222"/>
      <c r="N45" s="222"/>
      <c r="O45" s="17"/>
      <c r="P45" s="17"/>
      <c r="Q45" s="17"/>
      <c r="R45" s="137"/>
      <c r="S45" s="17"/>
      <c r="T45" s="17"/>
      <c r="DA45" s="9"/>
      <c r="DB45" s="78"/>
      <c r="DC45" s="9"/>
      <c r="DD45" s="207"/>
    </row>
    <row r="46" spans="2:108" ht="12.75" customHeight="1">
      <c r="B46" s="5"/>
      <c r="C46" s="5"/>
      <c r="F46" s="21"/>
      <c r="G46" s="156"/>
      <c r="H46" s="525"/>
      <c r="I46" s="194">
        <f t="shared" ref="I46:I50" si="5">SUM(J46:N46)</f>
        <v>0</v>
      </c>
      <c r="J46" s="221"/>
      <c r="K46" s="222"/>
      <c r="L46" s="222"/>
      <c r="M46" s="222"/>
      <c r="N46" s="222"/>
      <c r="O46" s="17"/>
      <c r="P46" s="17"/>
      <c r="Q46" s="17"/>
      <c r="R46" s="137"/>
      <c r="S46" s="17"/>
      <c r="T46" s="17"/>
      <c r="DA46" s="9"/>
      <c r="DB46" s="78"/>
      <c r="DC46" s="9"/>
      <c r="DD46" s="207"/>
    </row>
    <row r="47" spans="2:108" ht="12.75" customHeight="1">
      <c r="B47" s="5"/>
      <c r="C47" s="5"/>
      <c r="F47" s="21"/>
      <c r="G47" s="156"/>
      <c r="H47" s="525"/>
      <c r="I47" s="194">
        <f t="shared" si="5"/>
        <v>0</v>
      </c>
      <c r="J47" s="221"/>
      <c r="K47" s="222"/>
      <c r="L47" s="222"/>
      <c r="M47" s="222"/>
      <c r="N47" s="222"/>
      <c r="O47" s="17"/>
      <c r="P47" s="17"/>
      <c r="Q47" s="17"/>
      <c r="R47" s="137"/>
      <c r="S47" s="17"/>
      <c r="T47" s="17"/>
      <c r="DA47" s="9"/>
      <c r="DB47" s="78"/>
      <c r="DC47" s="9"/>
      <c r="DD47" s="207"/>
    </row>
    <row r="48" spans="2:108" ht="12.75" customHeight="1">
      <c r="B48" s="5"/>
      <c r="C48" s="5"/>
      <c r="F48" s="21"/>
      <c r="G48" s="156"/>
      <c r="H48" s="525"/>
      <c r="I48" s="194">
        <f t="shared" si="5"/>
        <v>0</v>
      </c>
      <c r="J48" s="221"/>
      <c r="K48" s="222"/>
      <c r="L48" s="222"/>
      <c r="M48" s="222"/>
      <c r="N48" s="222"/>
      <c r="O48" s="17"/>
      <c r="P48" s="17"/>
      <c r="Q48" s="17"/>
      <c r="R48" s="137"/>
      <c r="S48" s="17"/>
      <c r="T48" s="17"/>
      <c r="DA48" s="9"/>
      <c r="DB48" s="78"/>
      <c r="DC48" s="9"/>
      <c r="DD48" s="207"/>
    </row>
    <row r="49" spans="2:108" ht="12.75" customHeight="1">
      <c r="F49" s="21"/>
      <c r="G49" s="156"/>
      <c r="H49" s="525"/>
      <c r="I49" s="194">
        <f>SUM(J49:N49)</f>
        <v>0</v>
      </c>
      <c r="J49" s="158"/>
      <c r="K49" s="158"/>
      <c r="L49" s="158"/>
      <c r="M49" s="158"/>
      <c r="N49" s="158"/>
      <c r="O49" s="17"/>
      <c r="P49" s="17"/>
      <c r="Q49" s="17"/>
      <c r="R49" s="137"/>
      <c r="S49" s="17"/>
      <c r="T49" s="17"/>
      <c r="DA49" s="9"/>
      <c r="DB49" s="78"/>
      <c r="DC49" s="9"/>
      <c r="DD49" s="207"/>
    </row>
    <row r="50" spans="2:108" ht="12.75" customHeight="1">
      <c r="F50" s="21"/>
      <c r="G50" s="4"/>
      <c r="H50" s="521"/>
      <c r="I50" s="565">
        <f t="shared" si="5"/>
        <v>0</v>
      </c>
      <c r="N50" s="4"/>
      <c r="O50" s="17"/>
      <c r="P50" s="17"/>
      <c r="Q50" s="17"/>
      <c r="R50" s="137"/>
      <c r="S50" s="17"/>
      <c r="T50" s="17"/>
      <c r="DA50" s="9"/>
      <c r="DB50" s="78"/>
      <c r="DC50" s="9"/>
      <c r="DD50" s="207"/>
    </row>
    <row r="51" spans="2:108" ht="15.6">
      <c r="D51" s="3" t="s">
        <v>28</v>
      </c>
      <c r="F51" s="21"/>
      <c r="G51" s="255">
        <f>SUM(G43:G50)</f>
        <v>0</v>
      </c>
      <c r="H51" s="526"/>
      <c r="I51" s="255">
        <f>SUM(I43:I50)</f>
        <v>0</v>
      </c>
      <c r="J51" s="255">
        <f>SUM(J45:J50)</f>
        <v>0</v>
      </c>
      <c r="K51" s="255">
        <f>SUM(K43:K50)</f>
        <v>0</v>
      </c>
      <c r="L51" s="255">
        <f>SUM(L43:L50)</f>
        <v>0</v>
      </c>
      <c r="M51" s="255">
        <f>SUM(M43:M50)</f>
        <v>0</v>
      </c>
      <c r="N51" s="255">
        <f>SUM(N43:N50)</f>
        <v>0</v>
      </c>
      <c r="O51" s="17"/>
      <c r="P51" s="17"/>
      <c r="Q51" s="17"/>
      <c r="R51" s="137"/>
      <c r="S51" s="17"/>
      <c r="T51" s="17"/>
      <c r="DA51" s="9"/>
      <c r="DB51" s="78"/>
      <c r="DC51" s="9"/>
      <c r="DD51" s="207"/>
    </row>
    <row r="52" spans="2:108" ht="15.6">
      <c r="F52" s="21"/>
      <c r="G52" s="256"/>
      <c r="H52" s="526"/>
      <c r="I52" s="564"/>
      <c r="J52" s="257" t="s">
        <v>195</v>
      </c>
      <c r="K52" s="257"/>
      <c r="L52" s="256"/>
      <c r="M52" s="256"/>
      <c r="N52" s="256"/>
      <c r="O52" s="17"/>
      <c r="P52" s="17"/>
      <c r="Q52" s="17"/>
      <c r="R52" s="137"/>
      <c r="S52" s="17"/>
      <c r="T52" s="17"/>
      <c r="DA52" s="9"/>
      <c r="DB52" s="78"/>
      <c r="DC52" s="9"/>
      <c r="DD52" s="207"/>
    </row>
    <row r="53" spans="2:108" ht="15.6">
      <c r="C53" s="239" t="s">
        <v>27</v>
      </c>
      <c r="F53" s="21"/>
      <c r="G53" s="4"/>
      <c r="H53" s="521"/>
      <c r="I53" s="565"/>
      <c r="J53" s="95"/>
      <c r="K53" s="5"/>
      <c r="N53" s="17"/>
      <c r="O53" s="17"/>
      <c r="P53" s="17"/>
      <c r="Q53" s="17"/>
      <c r="R53" s="137"/>
      <c r="S53" s="17"/>
      <c r="T53" s="17"/>
      <c r="DA53" s="9"/>
      <c r="DB53" s="78"/>
      <c r="DC53" s="9"/>
      <c r="DD53" s="207"/>
    </row>
    <row r="54" spans="2:108" ht="12.75" customHeight="1">
      <c r="F54" s="21"/>
      <c r="G54" s="158"/>
      <c r="H54" s="525"/>
      <c r="I54" s="194">
        <f>SUM(J54:N54)</f>
        <v>0</v>
      </c>
      <c r="J54" s="158"/>
      <c r="K54" s="158"/>
      <c r="L54" s="158"/>
      <c r="M54" s="158"/>
      <c r="N54" s="158"/>
      <c r="O54" s="17"/>
      <c r="P54" s="17"/>
      <c r="Q54" s="17"/>
      <c r="R54" s="137"/>
      <c r="S54" s="17"/>
      <c r="T54" s="17"/>
      <c r="DA54" s="9"/>
      <c r="DB54" s="78"/>
      <c r="DC54" s="9"/>
      <c r="DD54" s="207"/>
    </row>
    <row r="55" spans="2:108" ht="12.75" customHeight="1">
      <c r="F55" s="21"/>
      <c r="G55" s="158"/>
      <c r="H55" s="525"/>
      <c r="I55" s="194">
        <f t="shared" ref="I55:I59" si="6">SUM(J55:N55)</f>
        <v>0</v>
      </c>
      <c r="J55" s="158"/>
      <c r="K55" s="158"/>
      <c r="L55" s="158"/>
      <c r="M55" s="158"/>
      <c r="N55" s="158"/>
      <c r="O55" s="17"/>
      <c r="P55" s="17"/>
      <c r="Q55" s="17"/>
      <c r="R55" s="137"/>
      <c r="S55" s="17"/>
      <c r="T55" s="17"/>
      <c r="DA55" s="9"/>
      <c r="DB55" s="78"/>
      <c r="DC55" s="9"/>
      <c r="DD55" s="207"/>
    </row>
    <row r="56" spans="2:108" ht="12.75" customHeight="1">
      <c r="F56" s="21"/>
      <c r="G56" s="158"/>
      <c r="H56" s="525"/>
      <c r="I56" s="194">
        <f t="shared" si="6"/>
        <v>0</v>
      </c>
      <c r="J56" s="158"/>
      <c r="K56" s="158"/>
      <c r="L56" s="158"/>
      <c r="M56" s="158"/>
      <c r="N56" s="158"/>
      <c r="O56" s="17"/>
      <c r="P56" s="17"/>
      <c r="Q56" s="17"/>
      <c r="R56" s="137"/>
      <c r="S56" s="17"/>
      <c r="T56" s="17"/>
      <c r="DA56" s="9"/>
      <c r="DB56" s="78"/>
      <c r="DC56" s="9"/>
      <c r="DD56" s="207"/>
    </row>
    <row r="57" spans="2:108" ht="12.75" customHeight="1">
      <c r="F57" s="21"/>
      <c r="G57" s="158"/>
      <c r="H57" s="525"/>
      <c r="I57" s="194">
        <f t="shared" si="6"/>
        <v>0</v>
      </c>
      <c r="J57" s="158"/>
      <c r="K57" s="158"/>
      <c r="L57" s="158"/>
      <c r="M57" s="158"/>
      <c r="N57" s="158"/>
      <c r="O57" s="17"/>
      <c r="P57" s="17"/>
      <c r="Q57" s="17"/>
      <c r="R57" s="137"/>
      <c r="S57" s="17"/>
      <c r="T57" s="17"/>
      <c r="DA57" s="9"/>
      <c r="DB57" s="78"/>
      <c r="DC57" s="9"/>
      <c r="DD57" s="207"/>
    </row>
    <row r="58" spans="2:108" ht="12.75" customHeight="1">
      <c r="F58" s="21"/>
      <c r="G58" s="158"/>
      <c r="H58" s="525"/>
      <c r="I58" s="194">
        <f>SUM(J58:N58)</f>
        <v>0</v>
      </c>
      <c r="J58" s="158"/>
      <c r="K58" s="158"/>
      <c r="L58" s="158"/>
      <c r="M58" s="158"/>
      <c r="N58" s="158"/>
      <c r="O58" s="17"/>
      <c r="P58" s="17"/>
      <c r="Q58" s="17"/>
      <c r="R58" s="137"/>
      <c r="S58" s="17"/>
      <c r="T58" s="17"/>
      <c r="DA58" s="9"/>
      <c r="DB58" s="78"/>
      <c r="DC58" s="9"/>
      <c r="DD58" s="207"/>
    </row>
    <row r="59" spans="2:108" ht="12.75" customHeight="1">
      <c r="F59" s="21"/>
      <c r="G59" s="158"/>
      <c r="H59" s="525"/>
      <c r="I59" s="194">
        <f t="shared" si="6"/>
        <v>0</v>
      </c>
      <c r="J59" s="158"/>
      <c r="K59" s="158"/>
      <c r="L59" s="158"/>
      <c r="M59" s="158"/>
      <c r="N59" s="158"/>
      <c r="O59" s="17"/>
      <c r="P59" s="17"/>
      <c r="Q59" s="17"/>
      <c r="R59" s="137"/>
      <c r="S59" s="17"/>
      <c r="T59" s="17"/>
      <c r="DA59" s="9"/>
      <c r="DB59" s="78"/>
      <c r="DC59" s="9"/>
      <c r="DD59" s="207"/>
    </row>
    <row r="60" spans="2:108" ht="15.6">
      <c r="G60" s="258">
        <f>SUM(G53:G59)</f>
        <v>0</v>
      </c>
      <c r="H60" s="527"/>
      <c r="I60" s="258">
        <f t="shared" ref="I60:N60" si="7">SUM(I53:I59)</f>
        <v>0</v>
      </c>
      <c r="J60" s="255">
        <f t="shared" si="7"/>
        <v>0</v>
      </c>
      <c r="K60" s="258">
        <f t="shared" si="7"/>
        <v>0</v>
      </c>
      <c r="L60" s="258">
        <f t="shared" si="7"/>
        <v>0</v>
      </c>
      <c r="M60" s="258">
        <f t="shared" si="7"/>
        <v>0</v>
      </c>
      <c r="N60" s="258">
        <f t="shared" si="7"/>
        <v>0</v>
      </c>
      <c r="O60" s="17"/>
      <c r="P60" s="17"/>
      <c r="Q60" s="17"/>
      <c r="R60" s="137"/>
      <c r="S60" s="17"/>
      <c r="T60" s="17"/>
      <c r="DA60" s="9"/>
      <c r="DB60" s="78"/>
      <c r="DC60" s="9"/>
      <c r="DD60" s="207"/>
    </row>
    <row r="61" spans="2:108" ht="16.2" thickBot="1">
      <c r="G61" s="256"/>
      <c r="H61" s="526"/>
      <c r="I61" s="564"/>
      <c r="J61" s="257" t="s">
        <v>195</v>
      </c>
      <c r="K61" s="257"/>
      <c r="L61" s="256"/>
      <c r="M61" s="256"/>
      <c r="N61" s="256"/>
      <c r="O61" s="263" t="s">
        <v>487</v>
      </c>
      <c r="P61" s="17"/>
      <c r="Q61" s="17"/>
      <c r="R61" s="137"/>
      <c r="S61" s="17"/>
      <c r="T61" s="17"/>
      <c r="DA61" s="9"/>
      <c r="DB61" s="78"/>
      <c r="DC61" s="9"/>
      <c r="DD61" s="207"/>
    </row>
    <row r="62" spans="2:108" ht="16.2" thickBot="1">
      <c r="F62" s="261" t="str">
        <f>B43</f>
        <v>Bank Name 2</v>
      </c>
      <c r="G62" s="260">
        <f>SUM(G60+G51)</f>
        <v>0</v>
      </c>
      <c r="H62" s="526"/>
      <c r="I62" s="260">
        <f t="shared" ref="I62:N62" si="8">SUM(I60+I51)</f>
        <v>0</v>
      </c>
      <c r="J62" s="260">
        <f t="shared" si="8"/>
        <v>0</v>
      </c>
      <c r="K62" s="260">
        <f t="shared" si="8"/>
        <v>0</v>
      </c>
      <c r="L62" s="260">
        <f t="shared" si="8"/>
        <v>0</v>
      </c>
      <c r="M62" s="260">
        <f t="shared" si="8"/>
        <v>0</v>
      </c>
      <c r="N62" s="260">
        <f t="shared" si="8"/>
        <v>0</v>
      </c>
      <c r="O62" s="234"/>
      <c r="P62" s="17"/>
      <c r="Q62" s="17"/>
      <c r="R62" s="137"/>
      <c r="S62" s="17"/>
      <c r="T62" s="17"/>
      <c r="DA62" s="9"/>
      <c r="DB62" s="78"/>
      <c r="DC62" s="9"/>
      <c r="DD62" s="207"/>
    </row>
    <row r="63" spans="2:108" ht="15.6">
      <c r="B63" s="25"/>
      <c r="C63" s="25"/>
      <c r="D63" s="25"/>
      <c r="E63" s="25"/>
      <c r="F63" s="26"/>
      <c r="G63" s="27"/>
      <c r="H63" s="522"/>
      <c r="I63" s="566"/>
      <c r="J63" s="262" t="s">
        <v>196</v>
      </c>
      <c r="K63" s="94"/>
      <c r="L63" s="27"/>
      <c r="M63" s="27"/>
      <c r="N63" s="27"/>
      <c r="O63" s="17"/>
      <c r="P63" s="17"/>
      <c r="Q63" s="17"/>
      <c r="R63" s="137"/>
      <c r="S63" s="17"/>
      <c r="T63" s="17"/>
      <c r="DA63" s="9"/>
      <c r="DB63" s="78"/>
      <c r="DC63" s="9"/>
      <c r="DD63" s="207"/>
    </row>
    <row r="64" spans="2:108" ht="15.6">
      <c r="B64" s="236" t="s">
        <v>53</v>
      </c>
      <c r="C64" s="237"/>
      <c r="D64" s="239"/>
      <c r="E64" s="239"/>
      <c r="F64" s="239"/>
      <c r="G64" s="237"/>
      <c r="H64" s="526"/>
      <c r="I64" s="569"/>
      <c r="J64" s="256"/>
      <c r="K64" s="256"/>
      <c r="L64" s="256"/>
      <c r="M64" s="256"/>
      <c r="N64" s="264"/>
      <c r="O64" s="264"/>
      <c r="P64" s="17"/>
      <c r="Q64" s="17"/>
      <c r="R64" s="137"/>
      <c r="S64" s="17"/>
      <c r="T64" s="17"/>
      <c r="DA64" s="9"/>
      <c r="DB64" s="78"/>
      <c r="DC64" s="9"/>
      <c r="DD64" s="207"/>
    </row>
    <row r="65" spans="2:108" ht="15.6">
      <c r="B65" s="237"/>
      <c r="C65" s="237" t="s">
        <v>26</v>
      </c>
      <c r="D65" s="239"/>
      <c r="E65" s="239"/>
      <c r="F65" s="239"/>
      <c r="G65" s="259"/>
      <c r="H65" s="527"/>
      <c r="I65" s="570">
        <f>SUM(J65:N65)</f>
        <v>0</v>
      </c>
      <c r="J65" s="259"/>
      <c r="K65" s="259"/>
      <c r="L65" s="259"/>
      <c r="M65" s="259"/>
      <c r="N65" s="259"/>
      <c r="O65" s="264"/>
      <c r="P65" s="17"/>
      <c r="Q65" s="17"/>
      <c r="R65" s="137"/>
      <c r="S65" s="17"/>
      <c r="T65" s="17"/>
      <c r="DA65" s="9"/>
      <c r="DB65" s="78"/>
      <c r="DC65" s="9"/>
      <c r="DD65" s="207"/>
    </row>
    <row r="66" spans="2:108" ht="12.75" customHeight="1">
      <c r="B66" s="237"/>
      <c r="C66" s="237"/>
      <c r="D66" s="239"/>
      <c r="E66" s="239"/>
      <c r="F66" s="239"/>
      <c r="G66" s="259"/>
      <c r="H66" s="527"/>
      <c r="I66" s="570">
        <f t="shared" ref="I66:I70" si="9">SUM(J66:N66)</f>
        <v>0</v>
      </c>
      <c r="J66" s="259"/>
      <c r="K66" s="259"/>
      <c r="L66" s="259"/>
      <c r="M66" s="259"/>
      <c r="N66" s="259"/>
      <c r="O66" s="264"/>
      <c r="P66" s="17"/>
      <c r="Q66" s="17"/>
      <c r="R66" s="137"/>
      <c r="S66" s="17"/>
      <c r="T66" s="17"/>
      <c r="DA66" s="9"/>
      <c r="DB66" s="78"/>
      <c r="DC66" s="9"/>
      <c r="DD66" s="207"/>
    </row>
    <row r="67" spans="2:108" ht="12.75" customHeight="1">
      <c r="B67" s="237"/>
      <c r="C67" s="237"/>
      <c r="D67" s="239"/>
      <c r="E67" s="239"/>
      <c r="F67" s="239"/>
      <c r="G67" s="259"/>
      <c r="H67" s="527"/>
      <c r="I67" s="570">
        <f t="shared" si="9"/>
        <v>0</v>
      </c>
      <c r="J67" s="259"/>
      <c r="K67" s="259"/>
      <c r="L67" s="259"/>
      <c r="M67" s="259"/>
      <c r="N67" s="259"/>
      <c r="O67" s="264"/>
      <c r="P67" s="17"/>
      <c r="Q67" s="17"/>
      <c r="R67" s="137"/>
      <c r="S67" s="17"/>
      <c r="T67" s="17"/>
      <c r="DA67" s="9"/>
      <c r="DB67" s="78"/>
      <c r="DC67" s="9"/>
      <c r="DD67" s="207"/>
    </row>
    <row r="68" spans="2:108" ht="12.75" customHeight="1">
      <c r="B68" s="237"/>
      <c r="C68" s="237"/>
      <c r="D68" s="239"/>
      <c r="E68" s="239"/>
      <c r="F68" s="239"/>
      <c r="G68" s="259"/>
      <c r="H68" s="527"/>
      <c r="I68" s="570">
        <f t="shared" si="9"/>
        <v>0</v>
      </c>
      <c r="J68" s="259"/>
      <c r="K68" s="259"/>
      <c r="L68" s="259"/>
      <c r="M68" s="259"/>
      <c r="N68" s="259"/>
      <c r="O68" s="264"/>
      <c r="P68" s="17"/>
      <c r="Q68" s="17"/>
      <c r="R68" s="137"/>
      <c r="S68" s="17"/>
      <c r="T68" s="17"/>
      <c r="DA68" s="9"/>
      <c r="DB68" s="78"/>
      <c r="DC68" s="9"/>
      <c r="DD68" s="207"/>
    </row>
    <row r="69" spans="2:108" ht="12.75" customHeight="1">
      <c r="B69" s="237"/>
      <c r="C69" s="237"/>
      <c r="D69" s="239"/>
      <c r="E69" s="239"/>
      <c r="F69" s="239"/>
      <c r="G69" s="259"/>
      <c r="H69" s="527"/>
      <c r="I69" s="570">
        <f t="shared" si="9"/>
        <v>0</v>
      </c>
      <c r="J69" s="259"/>
      <c r="K69" s="259"/>
      <c r="L69" s="259"/>
      <c r="M69" s="259"/>
      <c r="N69" s="259"/>
      <c r="O69" s="264"/>
      <c r="P69" s="17"/>
      <c r="Q69" s="17"/>
      <c r="R69" s="137"/>
      <c r="S69" s="17"/>
      <c r="T69" s="17"/>
      <c r="DA69" s="9"/>
      <c r="DB69" s="78"/>
      <c r="DC69" s="9"/>
      <c r="DD69" s="207"/>
    </row>
    <row r="70" spans="2:108" ht="12.75" customHeight="1">
      <c r="B70" s="239"/>
      <c r="C70" s="239"/>
      <c r="D70" s="239"/>
      <c r="E70" s="239"/>
      <c r="F70" s="239"/>
      <c r="G70" s="259"/>
      <c r="H70" s="527"/>
      <c r="I70" s="570">
        <f t="shared" si="9"/>
        <v>0</v>
      </c>
      <c r="J70" s="259"/>
      <c r="K70" s="259"/>
      <c r="L70" s="259"/>
      <c r="M70" s="259"/>
      <c r="N70" s="259"/>
      <c r="O70" s="264"/>
      <c r="P70" s="17"/>
      <c r="Q70" s="17"/>
      <c r="R70" s="137"/>
      <c r="S70" s="17"/>
      <c r="T70" s="17"/>
      <c r="DA70" s="9"/>
      <c r="DB70" s="78"/>
      <c r="DC70" s="9"/>
      <c r="DD70" s="207"/>
    </row>
    <row r="71" spans="2:108" ht="12.75" customHeight="1">
      <c r="B71" s="239"/>
      <c r="C71" s="239"/>
      <c r="D71" s="239"/>
      <c r="E71" s="239"/>
      <c r="F71" s="239"/>
      <c r="G71" s="259"/>
      <c r="H71" s="527"/>
      <c r="I71" s="570"/>
      <c r="J71" s="259"/>
      <c r="K71" s="259"/>
      <c r="L71" s="259"/>
      <c r="M71" s="259"/>
      <c r="N71" s="259"/>
      <c r="O71" s="264"/>
      <c r="P71" s="17"/>
      <c r="Q71" s="17"/>
      <c r="R71" s="137"/>
      <c r="S71" s="17"/>
      <c r="T71" s="17"/>
      <c r="DA71" s="9"/>
      <c r="DB71" s="78"/>
      <c r="DC71" s="9"/>
      <c r="DD71" s="207"/>
    </row>
    <row r="72" spans="2:108" ht="15.6">
      <c r="B72" s="239"/>
      <c r="C72" s="239"/>
      <c r="D72" s="239" t="s">
        <v>28</v>
      </c>
      <c r="E72" s="239"/>
      <c r="F72" s="239"/>
      <c r="G72" s="258">
        <f>SUM(G64:G71)</f>
        <v>0</v>
      </c>
      <c r="H72" s="527"/>
      <c r="I72" s="258">
        <f t="shared" ref="I72:N72" si="10">SUM(I64:I71)</f>
        <v>0</v>
      </c>
      <c r="J72" s="255">
        <f t="shared" si="10"/>
        <v>0</v>
      </c>
      <c r="K72" s="258">
        <f t="shared" si="10"/>
        <v>0</v>
      </c>
      <c r="L72" s="258">
        <f t="shared" si="10"/>
        <v>0</v>
      </c>
      <c r="M72" s="258">
        <f t="shared" si="10"/>
        <v>0</v>
      </c>
      <c r="N72" s="258">
        <f t="shared" si="10"/>
        <v>0</v>
      </c>
      <c r="O72" s="264"/>
      <c r="P72" s="17"/>
      <c r="Q72" s="17"/>
      <c r="R72" s="137"/>
      <c r="S72" s="17"/>
      <c r="T72" s="17"/>
      <c r="DA72" s="9"/>
      <c r="DB72" s="78"/>
      <c r="DC72" s="9"/>
      <c r="DD72" s="207"/>
    </row>
    <row r="73" spans="2:108" ht="15.6">
      <c r="B73" s="239"/>
      <c r="C73" s="239"/>
      <c r="D73" s="239"/>
      <c r="E73" s="239"/>
      <c r="F73" s="239"/>
      <c r="G73" s="256"/>
      <c r="H73" s="526"/>
      <c r="I73" s="564"/>
      <c r="J73" s="257" t="s">
        <v>195</v>
      </c>
      <c r="K73" s="257"/>
      <c r="L73" s="256"/>
      <c r="M73" s="256"/>
      <c r="N73" s="256"/>
      <c r="O73" s="264"/>
      <c r="P73" s="17"/>
      <c r="Q73" s="17"/>
      <c r="R73" s="137"/>
      <c r="S73" s="17"/>
      <c r="T73" s="17"/>
      <c r="DA73" s="9"/>
      <c r="DB73" s="78"/>
      <c r="DC73" s="9"/>
      <c r="DD73" s="207"/>
    </row>
    <row r="74" spans="2:108" ht="15.6">
      <c r="B74" s="239"/>
      <c r="C74" s="239" t="s">
        <v>27</v>
      </c>
      <c r="D74" s="239"/>
      <c r="E74" s="239"/>
      <c r="F74" s="239"/>
      <c r="G74" s="259"/>
      <c r="H74" s="527"/>
      <c r="I74" s="570"/>
      <c r="J74" s="265"/>
      <c r="K74" s="259"/>
      <c r="L74" s="259"/>
      <c r="M74" s="259"/>
      <c r="N74" s="259"/>
      <c r="O74" s="264"/>
      <c r="P74" s="17"/>
      <c r="Q74" s="17"/>
      <c r="R74" s="137"/>
      <c r="S74" s="17"/>
      <c r="T74" s="17"/>
      <c r="DA74" s="9"/>
      <c r="DB74" s="78"/>
      <c r="DC74" s="9"/>
      <c r="DD74" s="207"/>
    </row>
    <row r="75" spans="2:108" ht="12.75" customHeight="1">
      <c r="B75" s="239"/>
      <c r="C75" s="239"/>
      <c r="D75" s="239"/>
      <c r="E75" s="239"/>
      <c r="F75" s="239"/>
      <c r="G75" s="259"/>
      <c r="H75" s="527"/>
      <c r="I75" s="570">
        <f>SUM(J75:N75)</f>
        <v>0</v>
      </c>
      <c r="J75" s="259"/>
      <c r="K75" s="259"/>
      <c r="L75" s="259"/>
      <c r="M75" s="259"/>
      <c r="N75" s="259"/>
      <c r="O75" s="264"/>
      <c r="P75" s="17"/>
      <c r="Q75" s="17"/>
      <c r="R75" s="137"/>
      <c r="S75" s="17"/>
      <c r="T75" s="17"/>
      <c r="DA75" s="9"/>
      <c r="DB75" s="78"/>
      <c r="DC75" s="9"/>
      <c r="DD75" s="207"/>
    </row>
    <row r="76" spans="2:108" ht="12.75" customHeight="1">
      <c r="B76" s="239"/>
      <c r="C76" s="239"/>
      <c r="D76" s="239"/>
      <c r="E76" s="239"/>
      <c r="F76" s="239"/>
      <c r="G76" s="259"/>
      <c r="H76" s="527"/>
      <c r="I76" s="570">
        <f t="shared" ref="I76:I80" si="11">SUM(J76:N76)</f>
        <v>0</v>
      </c>
      <c r="J76" s="259"/>
      <c r="K76" s="259"/>
      <c r="L76" s="259"/>
      <c r="M76" s="259"/>
      <c r="N76" s="259"/>
      <c r="O76" s="264"/>
      <c r="P76" s="17"/>
      <c r="Q76" s="17"/>
      <c r="R76" s="137"/>
      <c r="S76" s="17"/>
      <c r="T76" s="17"/>
      <c r="DA76" s="9"/>
      <c r="DB76" s="78"/>
      <c r="DC76" s="9"/>
      <c r="DD76" s="207"/>
    </row>
    <row r="77" spans="2:108" ht="12.75" customHeight="1">
      <c r="B77" s="239"/>
      <c r="C77" s="239"/>
      <c r="D77" s="239"/>
      <c r="E77" s="239"/>
      <c r="F77" s="239"/>
      <c r="G77" s="259"/>
      <c r="H77" s="527"/>
      <c r="I77" s="570">
        <f t="shared" si="11"/>
        <v>0</v>
      </c>
      <c r="J77" s="259"/>
      <c r="K77" s="259"/>
      <c r="L77" s="259"/>
      <c r="M77" s="259"/>
      <c r="N77" s="259"/>
      <c r="O77" s="264"/>
      <c r="P77" s="17"/>
      <c r="Q77" s="17"/>
      <c r="R77" s="137"/>
      <c r="S77" s="17"/>
      <c r="T77" s="17"/>
      <c r="DA77" s="9"/>
      <c r="DB77" s="78"/>
      <c r="DC77" s="9"/>
      <c r="DD77" s="207"/>
    </row>
    <row r="78" spans="2:108" ht="12.75" customHeight="1">
      <c r="B78" s="239"/>
      <c r="C78" s="239"/>
      <c r="D78" s="239"/>
      <c r="E78" s="239"/>
      <c r="F78" s="239"/>
      <c r="G78" s="259"/>
      <c r="H78" s="527"/>
      <c r="I78" s="570">
        <f>SUM(J78:N78)</f>
        <v>0</v>
      </c>
      <c r="J78" s="259"/>
      <c r="K78" s="259"/>
      <c r="L78" s="259"/>
      <c r="M78" s="259"/>
      <c r="N78" s="259"/>
      <c r="O78" s="264"/>
      <c r="P78" s="17"/>
      <c r="Q78" s="17"/>
      <c r="R78" s="137"/>
      <c r="S78" s="17"/>
      <c r="T78" s="17"/>
      <c r="DA78" s="9"/>
      <c r="DB78" s="78"/>
      <c r="DC78" s="9"/>
      <c r="DD78" s="207"/>
    </row>
    <row r="79" spans="2:108" ht="12.75" customHeight="1">
      <c r="B79" s="239"/>
      <c r="C79" s="239"/>
      <c r="D79" s="239"/>
      <c r="E79" s="239"/>
      <c r="F79" s="239"/>
      <c r="G79" s="259"/>
      <c r="H79" s="527"/>
      <c r="I79" s="570">
        <f t="shared" si="11"/>
        <v>0</v>
      </c>
      <c r="J79" s="259"/>
      <c r="K79" s="259"/>
      <c r="L79" s="259"/>
      <c r="M79" s="259"/>
      <c r="N79" s="259"/>
      <c r="O79" s="264"/>
      <c r="P79" s="17"/>
      <c r="Q79" s="17"/>
      <c r="R79" s="137"/>
      <c r="S79" s="17"/>
      <c r="T79" s="17"/>
      <c r="DA79" s="9"/>
      <c r="DB79" s="78"/>
      <c r="DC79" s="9"/>
      <c r="DD79" s="207"/>
    </row>
    <row r="80" spans="2:108" ht="12.75" customHeight="1">
      <c r="B80" s="239"/>
      <c r="C80" s="239"/>
      <c r="D80" s="239"/>
      <c r="E80" s="239"/>
      <c r="F80" s="239"/>
      <c r="G80" s="256"/>
      <c r="H80" s="526"/>
      <c r="I80" s="564">
        <f t="shared" si="11"/>
        <v>0</v>
      </c>
      <c r="J80" s="256"/>
      <c r="K80" s="256"/>
      <c r="L80" s="256"/>
      <c r="M80" s="256"/>
      <c r="N80" s="264"/>
      <c r="O80" s="264"/>
      <c r="P80" s="17"/>
      <c r="Q80" s="17"/>
      <c r="R80" s="137"/>
      <c r="S80" s="17"/>
      <c r="T80" s="17"/>
      <c r="DA80" s="9"/>
      <c r="DB80" s="78"/>
      <c r="DC80" s="9"/>
      <c r="DD80" s="207"/>
    </row>
    <row r="81" spans="2:108" ht="15.6">
      <c r="B81" s="239"/>
      <c r="C81" s="239"/>
      <c r="D81" s="239"/>
      <c r="E81" s="239"/>
      <c r="F81" s="239"/>
      <c r="G81" s="255">
        <f>SUM(G74:G80)</f>
        <v>0</v>
      </c>
      <c r="H81" s="526"/>
      <c r="I81" s="255">
        <f t="shared" ref="I81:N81" si="12">SUM(I74:I80)</f>
        <v>0</v>
      </c>
      <c r="J81" s="255">
        <f t="shared" si="12"/>
        <v>0</v>
      </c>
      <c r="K81" s="255">
        <f t="shared" si="12"/>
        <v>0</v>
      </c>
      <c r="L81" s="255">
        <f t="shared" si="12"/>
        <v>0</v>
      </c>
      <c r="M81" s="255">
        <f t="shared" si="12"/>
        <v>0</v>
      </c>
      <c r="N81" s="255">
        <f t="shared" si="12"/>
        <v>0</v>
      </c>
      <c r="O81" s="264"/>
      <c r="P81" s="17"/>
      <c r="Q81" s="17"/>
      <c r="R81" s="137"/>
      <c r="S81" s="17"/>
      <c r="T81" s="17"/>
      <c r="DA81" s="9"/>
      <c r="DB81" s="78"/>
      <c r="DC81" s="9"/>
      <c r="DD81" s="207"/>
    </row>
    <row r="82" spans="2:108" ht="16.2" thickBot="1">
      <c r="B82" s="239"/>
      <c r="C82" s="239"/>
      <c r="D82" s="266"/>
      <c r="E82" s="266"/>
      <c r="F82" s="266"/>
      <c r="G82" s="256"/>
      <c r="H82" s="526"/>
      <c r="I82" s="256"/>
      <c r="J82" s="257" t="s">
        <v>195</v>
      </c>
      <c r="K82" s="257"/>
      <c r="L82" s="256"/>
      <c r="M82" s="256"/>
      <c r="N82" s="256"/>
      <c r="O82" s="263" t="s">
        <v>487</v>
      </c>
      <c r="P82" s="17"/>
      <c r="Q82" s="17"/>
      <c r="R82" s="137"/>
      <c r="S82" s="17"/>
      <c r="T82" s="17"/>
      <c r="DA82" s="9"/>
      <c r="DB82" s="78"/>
      <c r="DC82" s="9"/>
      <c r="DD82" s="207"/>
    </row>
    <row r="83" spans="2:108" ht="16.2" thickBot="1">
      <c r="F83" s="261" t="str">
        <f>B64</f>
        <v>Bank Name 3</v>
      </c>
      <c r="G83" s="260">
        <f>SUM(G81+G72)</f>
        <v>0</v>
      </c>
      <c r="H83" s="526"/>
      <c r="I83" s="260">
        <f t="shared" ref="I83:N83" si="13">SUM(I81+I72)</f>
        <v>0</v>
      </c>
      <c r="J83" s="260">
        <f t="shared" si="13"/>
        <v>0</v>
      </c>
      <c r="K83" s="260">
        <f t="shared" si="13"/>
        <v>0</v>
      </c>
      <c r="L83" s="260">
        <f t="shared" si="13"/>
        <v>0</v>
      </c>
      <c r="M83" s="260">
        <f t="shared" si="13"/>
        <v>0</v>
      </c>
      <c r="N83" s="260">
        <f t="shared" si="13"/>
        <v>0</v>
      </c>
      <c r="O83" s="234"/>
      <c r="P83" s="17"/>
      <c r="Q83" s="17"/>
      <c r="R83" s="137"/>
      <c r="S83" s="17"/>
      <c r="T83" s="17"/>
      <c r="DA83" s="9"/>
      <c r="DB83" s="78"/>
      <c r="DC83" s="9"/>
      <c r="DD83" s="207"/>
    </row>
    <row r="84" spans="2:108" ht="15.6">
      <c r="D84" s="28"/>
      <c r="E84" s="28"/>
      <c r="F84" s="266"/>
      <c r="G84" s="256"/>
      <c r="H84" s="526"/>
      <c r="I84" s="571"/>
      <c r="J84" s="267" t="s">
        <v>196</v>
      </c>
      <c r="K84" s="257"/>
      <c r="L84" s="256"/>
      <c r="M84" s="256"/>
      <c r="N84" s="264"/>
      <c r="O84" s="17"/>
      <c r="P84" s="17"/>
      <c r="Q84" s="17"/>
      <c r="R84" s="137"/>
      <c r="S84" s="17"/>
      <c r="T84" s="17"/>
      <c r="DA84" s="9"/>
      <c r="DB84" s="78"/>
      <c r="DC84" s="9"/>
      <c r="DD84" s="207"/>
    </row>
    <row r="85" spans="2:108" ht="15.6">
      <c r="D85" s="28"/>
      <c r="E85" s="28"/>
      <c r="F85" s="266"/>
      <c r="G85" s="256"/>
      <c r="H85" s="526"/>
      <c r="I85" s="571"/>
      <c r="J85" s="257"/>
      <c r="K85" s="257"/>
      <c r="L85" s="256"/>
      <c r="M85" s="256"/>
      <c r="N85" s="264"/>
      <c r="O85" s="17"/>
      <c r="P85" s="17"/>
      <c r="Q85" s="17"/>
      <c r="R85" s="137"/>
      <c r="S85" s="17"/>
      <c r="T85" s="17"/>
      <c r="DA85" s="9"/>
      <c r="DB85" s="78"/>
      <c r="DC85" s="9"/>
      <c r="DD85" s="207"/>
    </row>
    <row r="86" spans="2:108" s="61" customFormat="1" ht="18.600000000000001" customHeight="1">
      <c r="B86" s="29"/>
      <c r="C86" s="29"/>
      <c r="D86" s="416"/>
      <c r="E86" s="825" t="s">
        <v>723</v>
      </c>
      <c r="F86" s="825"/>
      <c r="G86" s="573">
        <f>G39+G60+G81</f>
        <v>0</v>
      </c>
      <c r="H86" s="574"/>
      <c r="I86" s="572">
        <f>SUM(I81+I60+I39)</f>
        <v>0</v>
      </c>
      <c r="J86" s="572">
        <f>SUM(J81+J60+J39)</f>
        <v>0</v>
      </c>
      <c r="K86" s="572">
        <f t="shared" ref="K86:N86" si="14">SUM(K81+K60+K39)</f>
        <v>0</v>
      </c>
      <c r="L86" s="572">
        <f t="shared" si="14"/>
        <v>0</v>
      </c>
      <c r="M86" s="572">
        <f t="shared" si="14"/>
        <v>0</v>
      </c>
      <c r="N86" s="572">
        <f t="shared" si="14"/>
        <v>0</v>
      </c>
      <c r="O86" s="31"/>
      <c r="P86" s="31"/>
      <c r="Q86" s="31"/>
      <c r="R86" s="138"/>
      <c r="S86" s="31"/>
      <c r="T86" s="31"/>
      <c r="DA86" s="9"/>
      <c r="DB86" s="78"/>
      <c r="DC86" s="9"/>
      <c r="DD86" s="207"/>
    </row>
    <row r="87" spans="2:108" ht="11.25" customHeight="1">
      <c r="D87" s="28"/>
      <c r="E87" s="437"/>
      <c r="F87" s="437"/>
      <c r="G87" s="575"/>
      <c r="H87" s="574"/>
      <c r="I87" s="443"/>
      <c r="J87" s="443"/>
      <c r="K87" s="443"/>
      <c r="L87" s="443"/>
      <c r="M87" s="443"/>
      <c r="N87" s="138"/>
      <c r="O87" s="17"/>
      <c r="P87" s="17"/>
      <c r="Q87" s="17"/>
      <c r="R87" s="137"/>
      <c r="S87" s="17"/>
      <c r="T87" s="17"/>
      <c r="DA87" s="9"/>
      <c r="DB87" s="78"/>
      <c r="DC87" s="9"/>
      <c r="DD87" s="207"/>
    </row>
    <row r="88" spans="2:108" s="61" customFormat="1" ht="18">
      <c r="B88" s="29"/>
      <c r="C88" s="29"/>
      <c r="D88" s="416"/>
      <c r="E88" s="826" t="s">
        <v>724</v>
      </c>
      <c r="F88" s="826"/>
      <c r="G88" s="572">
        <f>G30+G51+G72</f>
        <v>0</v>
      </c>
      <c r="H88" s="574"/>
      <c r="I88" s="572">
        <f>I30+I51+I72</f>
        <v>0</v>
      </c>
      <c r="J88" s="572">
        <f t="shared" ref="J88:N88" si="15">J30+J51+J72</f>
        <v>0</v>
      </c>
      <c r="K88" s="572">
        <f t="shared" si="15"/>
        <v>0</v>
      </c>
      <c r="L88" s="572">
        <f t="shared" si="15"/>
        <v>0</v>
      </c>
      <c r="M88" s="572">
        <f t="shared" si="15"/>
        <v>0</v>
      </c>
      <c r="N88" s="572">
        <f t="shared" si="15"/>
        <v>0</v>
      </c>
      <c r="O88" s="31"/>
      <c r="P88" s="31"/>
      <c r="Q88" s="31"/>
      <c r="R88" s="138"/>
      <c r="S88" s="31"/>
      <c r="T88" s="31"/>
      <c r="DA88" s="9"/>
      <c r="DB88" s="78"/>
      <c r="DC88" s="9"/>
      <c r="DD88" s="207"/>
    </row>
    <row r="89" spans="2:108" s="61" customFormat="1" ht="9" customHeight="1">
      <c r="B89" s="29"/>
      <c r="C89" s="29"/>
      <c r="D89" s="416"/>
      <c r="E89" s="415"/>
      <c r="F89" s="411"/>
      <c r="G89" s="443"/>
      <c r="H89" s="574"/>
      <c r="I89" s="443"/>
      <c r="J89" s="443"/>
      <c r="K89" s="443"/>
      <c r="L89" s="443"/>
      <c r="M89" s="443"/>
      <c r="N89" s="443"/>
      <c r="O89" s="31"/>
      <c r="P89" s="31"/>
      <c r="Q89" s="31"/>
      <c r="R89" s="138"/>
      <c r="S89" s="31"/>
      <c r="T89" s="31"/>
      <c r="DA89" s="9"/>
      <c r="DB89" s="78"/>
      <c r="DC89" s="9"/>
      <c r="DD89" s="207"/>
    </row>
    <row r="90" spans="2:108" s="61" customFormat="1" ht="18" thickBot="1">
      <c r="B90" s="29"/>
      <c r="C90" s="29"/>
      <c r="D90" s="416"/>
      <c r="E90" s="816" t="s">
        <v>727</v>
      </c>
      <c r="F90" s="816"/>
      <c r="G90" s="30">
        <f>G88+G86</f>
        <v>0</v>
      </c>
      <c r="H90" s="574"/>
      <c r="I90" s="30">
        <f t="shared" ref="I90:N90" si="16">I88+I86</f>
        <v>0</v>
      </c>
      <c r="J90" s="30">
        <f t="shared" si="16"/>
        <v>0</v>
      </c>
      <c r="K90" s="30">
        <f t="shared" si="16"/>
        <v>0</v>
      </c>
      <c r="L90" s="30">
        <f t="shared" si="16"/>
        <v>0</v>
      </c>
      <c r="M90" s="30">
        <f t="shared" si="16"/>
        <v>0</v>
      </c>
      <c r="N90" s="30">
        <f t="shared" si="16"/>
        <v>0</v>
      </c>
      <c r="O90" s="31"/>
      <c r="P90" s="31"/>
      <c r="Q90" s="31"/>
      <c r="R90" s="138"/>
      <c r="S90" s="31"/>
      <c r="T90" s="31"/>
      <c r="DA90" s="9"/>
      <c r="DB90" s="78"/>
      <c r="DC90" s="9"/>
      <c r="DD90" s="207"/>
    </row>
    <row r="91" spans="2:108" ht="11.25" customHeight="1" thickTop="1">
      <c r="N91" s="17"/>
      <c r="O91" s="17"/>
      <c r="P91" s="17"/>
      <c r="Q91" s="17"/>
      <c r="R91" s="137"/>
      <c r="S91" s="17"/>
      <c r="T91" s="17"/>
      <c r="DA91" s="9"/>
      <c r="DB91" s="78"/>
      <c r="DC91" s="9"/>
      <c r="DD91" s="207"/>
    </row>
    <row r="92" spans="2:108" ht="8.25" customHeight="1">
      <c r="N92" s="17"/>
      <c r="O92" s="17"/>
      <c r="P92" s="17"/>
      <c r="Q92" s="17"/>
      <c r="R92" s="137"/>
      <c r="S92" s="17"/>
      <c r="T92" s="17"/>
      <c r="DA92" s="9"/>
      <c r="DB92" s="78"/>
      <c r="DC92" s="9"/>
      <c r="DD92" s="207"/>
    </row>
    <row r="93" spans="2:108" ht="15.6">
      <c r="C93" s="268" t="s">
        <v>488</v>
      </c>
      <c r="D93" s="268"/>
      <c r="E93" s="268"/>
      <c r="F93" s="268"/>
      <c r="G93" s="2"/>
      <c r="H93" s="2"/>
      <c r="I93" s="212"/>
      <c r="J93" s="212"/>
      <c r="K93" s="212"/>
      <c r="L93" s="212"/>
      <c r="M93" s="212"/>
      <c r="N93" s="213"/>
      <c r="O93" s="17"/>
      <c r="P93" s="17"/>
      <c r="Q93" s="17"/>
      <c r="R93" s="137"/>
      <c r="S93" s="17"/>
      <c r="T93" s="17"/>
      <c r="DA93" s="9"/>
      <c r="DB93" s="78"/>
      <c r="DC93" s="9"/>
      <c r="DD93" s="207"/>
    </row>
    <row r="94" spans="2:108">
      <c r="C94" s="2"/>
      <c r="D94" s="2"/>
      <c r="E94" s="2"/>
      <c r="F94" s="2"/>
      <c r="G94" s="2"/>
      <c r="H94" s="2"/>
      <c r="I94" s="212"/>
      <c r="J94" s="212"/>
      <c r="K94" s="212"/>
      <c r="L94" s="212"/>
      <c r="M94" s="212"/>
      <c r="N94" s="213"/>
      <c r="O94" s="17"/>
      <c r="P94" s="17"/>
      <c r="Q94" s="17"/>
      <c r="R94" s="137"/>
      <c r="S94" s="17"/>
      <c r="T94" s="17"/>
      <c r="DA94" s="9"/>
      <c r="DB94" s="78"/>
      <c r="DC94" s="9"/>
      <c r="DD94" s="207"/>
    </row>
    <row r="95" spans="2:108" ht="12.75" customHeight="1">
      <c r="C95" s="6"/>
      <c r="D95" s="6"/>
      <c r="E95" s="6"/>
      <c r="F95" s="6"/>
      <c r="G95" s="6"/>
      <c r="H95" s="6"/>
      <c r="I95" s="214"/>
      <c r="J95" s="214"/>
      <c r="K95" s="214"/>
      <c r="L95" s="214"/>
      <c r="M95" s="214"/>
      <c r="N95" s="215"/>
      <c r="O95" s="17"/>
      <c r="P95" s="17"/>
      <c r="Q95" s="17"/>
      <c r="R95" s="137"/>
      <c r="S95" s="17"/>
      <c r="T95" s="17"/>
      <c r="DA95" s="9"/>
      <c r="DB95" s="78"/>
      <c r="DC95" s="9"/>
      <c r="DD95" s="207"/>
    </row>
    <row r="96" spans="2:108" ht="34.5" customHeight="1">
      <c r="C96" s="824" t="s">
        <v>555</v>
      </c>
      <c r="D96" s="824"/>
      <c r="E96" s="824"/>
      <c r="F96" s="824"/>
      <c r="G96" s="824"/>
      <c r="H96" s="824"/>
      <c r="I96" s="824"/>
      <c r="J96" s="824"/>
      <c r="K96" s="824"/>
      <c r="L96" s="824"/>
      <c r="M96" s="824"/>
      <c r="N96" s="824"/>
      <c r="O96" s="824"/>
      <c r="P96" s="17"/>
      <c r="Q96" s="17"/>
      <c r="R96" s="137"/>
      <c r="S96" s="17"/>
      <c r="T96" s="17"/>
      <c r="DA96" s="9"/>
      <c r="DB96" s="78"/>
      <c r="DC96" s="9"/>
      <c r="DD96" s="207"/>
    </row>
    <row r="97" spans="2:108">
      <c r="C97" s="235"/>
      <c r="D97" s="5"/>
      <c r="E97" s="5"/>
      <c r="DA97" s="9"/>
      <c r="DB97" s="78"/>
      <c r="DC97" s="9"/>
      <c r="DD97" s="207"/>
    </row>
    <row r="98" spans="2:108">
      <c r="C98" s="235"/>
      <c r="D98" s="5"/>
      <c r="E98" s="5"/>
      <c r="DA98" s="9"/>
      <c r="DB98" s="78"/>
      <c r="DC98" s="9"/>
      <c r="DD98" s="207"/>
    </row>
    <row r="99" spans="2:108">
      <c r="C99" s="235"/>
      <c r="D99" s="5"/>
      <c r="E99" s="5"/>
      <c r="DA99" s="9"/>
      <c r="DB99" s="78"/>
      <c r="DC99" s="9"/>
      <c r="DD99" s="207"/>
    </row>
    <row r="100" spans="2:108">
      <c r="C100" s="235"/>
      <c r="D100" s="5"/>
      <c r="E100" s="5"/>
      <c r="DA100" s="9"/>
      <c r="DB100" s="78"/>
      <c r="DC100" s="9"/>
      <c r="DD100" s="207"/>
    </row>
    <row r="101" spans="2:108">
      <c r="C101" s="235"/>
      <c r="D101" s="5"/>
      <c r="E101" s="5"/>
      <c r="DA101" s="9"/>
      <c r="DB101" s="78"/>
      <c r="DC101" s="9"/>
      <c r="DD101" s="207"/>
    </row>
    <row r="102" spans="2:108">
      <c r="C102" s="235"/>
      <c r="D102" s="5"/>
      <c r="E102" s="5"/>
      <c r="DA102" s="9"/>
      <c r="DB102" s="78"/>
      <c r="DC102" s="9"/>
      <c r="DD102" s="207"/>
    </row>
    <row r="103" spans="2:108">
      <c r="C103" s="235"/>
      <c r="D103" s="5"/>
      <c r="E103" s="5"/>
      <c r="DA103" s="9"/>
      <c r="DB103" s="78"/>
      <c r="DC103" s="9"/>
      <c r="DD103" s="207"/>
    </row>
    <row r="104" spans="2:108">
      <c r="DA104" s="9"/>
      <c r="DB104" s="78"/>
      <c r="DC104" s="9"/>
      <c r="DD104" s="207"/>
    </row>
    <row r="105" spans="2:108">
      <c r="I105" s="356"/>
      <c r="J105" s="20"/>
      <c r="K105" s="821"/>
      <c r="L105" s="821"/>
      <c r="M105" s="821"/>
      <c r="N105" s="821"/>
      <c r="DA105" s="9"/>
      <c r="DB105" s="78"/>
      <c r="DC105" s="9"/>
      <c r="DD105" s="207"/>
    </row>
    <row r="106" spans="2:108" ht="15.6">
      <c r="B106" s="236"/>
      <c r="G106" s="357"/>
      <c r="I106" s="20"/>
      <c r="J106" s="16"/>
      <c r="K106" s="16"/>
      <c r="L106" s="16"/>
      <c r="M106" s="16"/>
      <c r="N106" s="16"/>
      <c r="DA106" s="9"/>
      <c r="DB106" s="78"/>
      <c r="DC106" s="9"/>
      <c r="DD106" s="207"/>
    </row>
    <row r="107" spans="2:108">
      <c r="N107" s="4"/>
      <c r="DA107" s="9"/>
      <c r="DB107" s="78"/>
      <c r="DC107" s="9"/>
      <c r="DD107" s="207"/>
    </row>
    <row r="108" spans="2:108">
      <c r="DA108" s="9"/>
      <c r="DB108" s="78"/>
      <c r="DC108" s="9"/>
      <c r="DD108" s="207"/>
    </row>
    <row r="109" spans="2:108">
      <c r="DA109" s="9"/>
      <c r="DB109" s="78"/>
      <c r="DC109" s="9"/>
      <c r="DD109" s="207"/>
    </row>
    <row r="110" spans="2:108">
      <c r="DA110" s="9"/>
      <c r="DB110" s="78"/>
      <c r="DC110" s="9"/>
      <c r="DD110" s="207"/>
    </row>
    <row r="111" spans="2:108">
      <c r="DA111" s="9"/>
      <c r="DB111" s="78"/>
      <c r="DC111" s="9"/>
      <c r="DD111" s="207"/>
    </row>
    <row r="112" spans="2:108">
      <c r="DA112" s="9"/>
      <c r="DB112" s="78"/>
      <c r="DC112" s="9"/>
      <c r="DD112" s="207"/>
    </row>
    <row r="113" spans="105:108">
      <c r="DA113" s="9"/>
      <c r="DB113" s="78"/>
      <c r="DC113" s="9"/>
      <c r="DD113" s="207"/>
    </row>
    <row r="114" spans="105:108">
      <c r="DA114" s="9"/>
      <c r="DB114" s="78"/>
      <c r="DC114" s="9"/>
      <c r="DD114" s="207"/>
    </row>
    <row r="115" spans="105:108">
      <c r="DA115" s="9"/>
      <c r="DB115" s="78"/>
      <c r="DC115" s="9"/>
      <c r="DD115" s="207"/>
    </row>
    <row r="116" spans="105:108">
      <c r="DA116" s="9"/>
      <c r="DB116" s="78"/>
      <c r="DC116" s="9"/>
      <c r="DD116" s="207"/>
    </row>
    <row r="117" spans="105:108">
      <c r="DA117" s="9"/>
      <c r="DB117" s="78"/>
      <c r="DC117" s="9"/>
      <c r="DD117" s="207"/>
    </row>
    <row r="118" spans="105:108">
      <c r="DA118" s="9"/>
      <c r="DB118" s="78"/>
      <c r="DC118" s="9"/>
      <c r="DD118" s="207"/>
    </row>
    <row r="119" spans="105:108">
      <c r="DA119" s="9"/>
      <c r="DB119" s="78"/>
      <c r="DC119" s="9"/>
      <c r="DD119" s="207"/>
    </row>
    <row r="120" spans="105:108">
      <c r="DA120" s="9"/>
      <c r="DB120" s="78"/>
      <c r="DC120" s="9"/>
      <c r="DD120" s="207"/>
    </row>
    <row r="121" spans="105:108">
      <c r="DA121" s="9"/>
      <c r="DB121" s="78"/>
      <c r="DC121" s="9"/>
      <c r="DD121" s="207"/>
    </row>
    <row r="122" spans="105:108">
      <c r="DA122" s="9"/>
      <c r="DB122" s="78"/>
      <c r="DC122" s="9"/>
      <c r="DD122" s="207"/>
    </row>
    <row r="123" spans="105:108">
      <c r="DA123" s="9"/>
      <c r="DB123" s="78"/>
      <c r="DC123" s="9"/>
      <c r="DD123" s="207"/>
    </row>
    <row r="124" spans="105:108">
      <c r="DA124" s="9"/>
      <c r="DB124" s="78"/>
      <c r="DC124" s="9"/>
      <c r="DD124" s="207"/>
    </row>
    <row r="125" spans="105:108">
      <c r="DA125" s="9"/>
      <c r="DB125" s="78"/>
      <c r="DC125" s="9"/>
      <c r="DD125" s="207"/>
    </row>
    <row r="126" spans="105:108">
      <c r="DA126" s="9"/>
      <c r="DB126" s="78"/>
      <c r="DC126" s="9"/>
      <c r="DD126" s="207"/>
    </row>
    <row r="127" spans="105:108">
      <c r="DA127" s="9"/>
      <c r="DB127" s="78"/>
      <c r="DC127" s="9"/>
      <c r="DD127" s="209"/>
    </row>
    <row r="128" spans="105:108">
      <c r="DA128" s="9"/>
      <c r="DB128" s="78"/>
      <c r="DC128" s="9"/>
      <c r="DD128" s="209"/>
    </row>
    <row r="129" spans="105:108">
      <c r="DA129" s="9"/>
      <c r="DB129" s="78"/>
      <c r="DC129" s="9"/>
      <c r="DD129" s="207"/>
    </row>
    <row r="130" spans="105:108">
      <c r="DA130" s="9"/>
      <c r="DB130" s="78"/>
      <c r="DC130" s="9"/>
      <c r="DD130" s="207"/>
    </row>
    <row r="131" spans="105:108">
      <c r="DA131" s="9"/>
      <c r="DB131" s="78"/>
      <c r="DC131" s="9"/>
      <c r="DD131" s="207"/>
    </row>
    <row r="132" spans="105:108">
      <c r="DA132" s="9"/>
      <c r="DB132" s="78"/>
      <c r="DC132" s="9"/>
      <c r="DD132" s="207"/>
    </row>
    <row r="133" spans="105:108">
      <c r="DA133" s="9"/>
      <c r="DB133" s="78"/>
      <c r="DC133" s="9"/>
      <c r="DD133" s="207"/>
    </row>
    <row r="134" spans="105:108">
      <c r="DA134" s="9"/>
      <c r="DB134" s="78"/>
      <c r="DC134" s="9"/>
      <c r="DD134" s="207"/>
    </row>
    <row r="135" spans="105:108">
      <c r="DA135" s="9"/>
      <c r="DB135" s="78"/>
      <c r="DC135" s="9"/>
      <c r="DD135" s="207"/>
    </row>
    <row r="136" spans="105:108">
      <c r="DA136" s="9"/>
      <c r="DB136" s="78"/>
      <c r="DC136" s="9"/>
      <c r="DD136" s="207"/>
    </row>
    <row r="137" spans="105:108">
      <c r="DA137" s="9"/>
      <c r="DB137" s="78"/>
      <c r="DC137" s="9"/>
      <c r="DD137" s="207"/>
    </row>
    <row r="138" spans="105:108">
      <c r="DA138" s="9"/>
      <c r="DB138" s="78"/>
      <c r="DC138" s="9"/>
      <c r="DD138" s="207"/>
    </row>
    <row r="139" spans="105:108">
      <c r="DA139" s="9"/>
      <c r="DB139" s="78"/>
      <c r="DC139" s="9"/>
      <c r="DD139" s="207"/>
    </row>
    <row r="140" spans="105:108">
      <c r="DA140" s="9"/>
      <c r="DB140" s="78"/>
      <c r="DC140" s="9"/>
      <c r="DD140" s="207"/>
    </row>
    <row r="141" spans="105:108">
      <c r="DA141" s="9"/>
      <c r="DB141" s="78"/>
      <c r="DC141" s="9"/>
      <c r="DD141" s="207"/>
    </row>
    <row r="142" spans="105:108">
      <c r="DA142" s="9"/>
      <c r="DB142" s="78"/>
      <c r="DC142" s="9"/>
      <c r="DD142" s="207"/>
    </row>
    <row r="143" spans="105:108">
      <c r="DA143" s="9"/>
      <c r="DB143" s="78"/>
      <c r="DC143" s="9"/>
      <c r="DD143" s="207"/>
    </row>
    <row r="144" spans="105:108">
      <c r="DA144" s="9"/>
      <c r="DB144" s="78"/>
      <c r="DC144" s="9"/>
      <c r="DD144" s="207"/>
    </row>
    <row r="145" spans="105:108">
      <c r="DA145" s="9"/>
      <c r="DB145" s="78"/>
      <c r="DC145" s="9"/>
      <c r="DD145" s="207"/>
    </row>
    <row r="146" spans="105:108">
      <c r="DA146" s="9"/>
      <c r="DB146" s="78"/>
      <c r="DC146" s="9"/>
      <c r="DD146" s="207"/>
    </row>
    <row r="147" spans="105:108">
      <c r="DA147" s="9"/>
      <c r="DB147" s="78"/>
      <c r="DC147" s="9"/>
      <c r="DD147" s="207"/>
    </row>
    <row r="148" spans="105:108">
      <c r="DA148" s="9"/>
      <c r="DB148" s="78"/>
      <c r="DC148" s="9"/>
      <c r="DD148" s="207"/>
    </row>
    <row r="149" spans="105:108">
      <c r="DA149" s="9"/>
      <c r="DB149" s="78"/>
      <c r="DC149" s="9"/>
      <c r="DD149" s="207"/>
    </row>
    <row r="150" spans="105:108">
      <c r="DA150" s="9"/>
      <c r="DB150" s="78"/>
      <c r="DC150" s="9"/>
      <c r="DD150" s="207"/>
    </row>
    <row r="151" spans="105:108">
      <c r="DA151" s="9"/>
      <c r="DB151" s="78"/>
      <c r="DC151" s="9"/>
      <c r="DD151" s="207"/>
    </row>
    <row r="152" spans="105:108">
      <c r="DA152" s="9"/>
      <c r="DB152" s="78"/>
      <c r="DC152" s="9"/>
      <c r="DD152" s="207"/>
    </row>
    <row r="153" spans="105:108">
      <c r="DA153" s="9"/>
      <c r="DB153" s="78"/>
      <c r="DC153" s="9"/>
      <c r="DD153" s="207"/>
    </row>
    <row r="154" spans="105:108">
      <c r="DA154" s="9"/>
      <c r="DB154" s="78"/>
      <c r="DC154" s="9"/>
      <c r="DD154" s="207"/>
    </row>
    <row r="155" spans="105:108">
      <c r="DA155" s="9"/>
      <c r="DB155" s="78"/>
      <c r="DC155" s="9"/>
      <c r="DD155" s="209"/>
    </row>
    <row r="156" spans="105:108">
      <c r="DA156" s="9"/>
      <c r="DB156" s="78"/>
      <c r="DC156" s="9"/>
      <c r="DD156" s="207"/>
    </row>
    <row r="157" spans="105:108">
      <c r="DA157" s="9"/>
      <c r="DB157" s="78"/>
      <c r="DC157" s="9"/>
      <c r="DD157" s="207"/>
    </row>
    <row r="158" spans="105:108">
      <c r="DA158" s="9"/>
      <c r="DB158" s="78"/>
      <c r="DC158" s="9"/>
      <c r="DD158" s="207"/>
    </row>
    <row r="159" spans="105:108">
      <c r="DA159" s="9"/>
      <c r="DB159" s="78"/>
      <c r="DC159" s="9"/>
      <c r="DD159" s="207"/>
    </row>
    <row r="160" spans="105:108">
      <c r="DA160" s="9"/>
      <c r="DB160" s="78"/>
      <c r="DC160" s="9"/>
      <c r="DD160" s="207"/>
    </row>
    <row r="161" spans="29:108">
      <c r="DA161" s="9"/>
      <c r="DB161" s="78"/>
      <c r="DC161" s="9"/>
      <c r="DD161" s="207"/>
    </row>
    <row r="162" spans="29:108">
      <c r="DA162" s="9"/>
      <c r="DB162" s="78"/>
      <c r="DC162" s="9"/>
      <c r="DD162" s="207"/>
    </row>
    <row r="163" spans="29:108">
      <c r="DA163" s="9"/>
      <c r="DB163" s="78"/>
      <c r="DC163" s="9"/>
      <c r="DD163" s="207"/>
    </row>
    <row r="164" spans="29:108">
      <c r="DA164" s="9"/>
      <c r="DB164" s="78"/>
      <c r="DC164" s="9"/>
      <c r="DD164" s="207"/>
    </row>
    <row r="165" spans="29:108">
      <c r="DA165" s="9"/>
      <c r="DB165" s="78"/>
      <c r="DC165" s="9"/>
      <c r="DD165" s="207"/>
    </row>
    <row r="166" spans="29:108">
      <c r="DA166" s="9"/>
      <c r="DB166" s="78"/>
      <c r="DC166" s="9"/>
      <c r="DD166" s="207"/>
    </row>
    <row r="167" spans="29:108">
      <c r="DA167" s="9"/>
      <c r="DB167" s="78"/>
      <c r="DC167" s="9"/>
      <c r="DD167" s="207"/>
    </row>
    <row r="168" spans="29:108">
      <c r="DA168" s="9"/>
      <c r="DB168" s="78"/>
      <c r="DC168" s="9"/>
      <c r="DD168" s="207"/>
    </row>
    <row r="169" spans="29:108">
      <c r="DA169" s="9"/>
      <c r="DB169" s="78"/>
      <c r="DC169" s="9"/>
      <c r="DD169" s="207"/>
    </row>
    <row r="170" spans="29:108">
      <c r="DA170" s="9"/>
      <c r="DB170" s="78"/>
      <c r="DC170" s="9"/>
      <c r="DD170" s="207"/>
    </row>
    <row r="171" spans="29:108">
      <c r="DA171" s="9"/>
      <c r="DB171" s="78"/>
      <c r="DC171" s="9"/>
      <c r="DD171" s="207"/>
    </row>
    <row r="172" spans="29:108">
      <c r="DA172" s="9"/>
      <c r="DB172" s="78"/>
      <c r="DC172" s="9"/>
      <c r="DD172" s="207"/>
    </row>
    <row r="174" spans="29:108">
      <c r="AC174" s="3"/>
      <c r="AE174" s="3"/>
    </row>
  </sheetData>
  <sheetProtection algorithmName="SHA-512" hashValue="iPOi4f2+rO0esq38tpS5a5McEUAiFYlleUKh8Oc8yCtjoJMf+m1BE6Z2dxodpAx/iGD/70j2G3KVZytELXW0ag==" saltValue="raCyo/wQeUrGhYpJppVtEg==" spinCount="100000" sheet="1" formatCells="0" formatColumns="0" formatRows="0" insertRows="0" deleteRows="0" autoFilter="0"/>
  <mergeCells count="12">
    <mergeCell ref="K105:N105"/>
    <mergeCell ref="D19:E19"/>
    <mergeCell ref="C96:O96"/>
    <mergeCell ref="E86:F86"/>
    <mergeCell ref="E88:F88"/>
    <mergeCell ref="D11:E11"/>
    <mergeCell ref="F11:G11"/>
    <mergeCell ref="D9:M9"/>
    <mergeCell ref="E90:F90"/>
    <mergeCell ref="I16:N16"/>
    <mergeCell ref="I17:N17"/>
    <mergeCell ref="K20:N20"/>
  </mergeCells>
  <phoneticPr fontId="36" type="noConversion"/>
  <conditionalFormatting sqref="I30">
    <cfRule type="cellIs" dxfId="155" priority="24" stopIfTrue="1" operator="notEqual">
      <formula>SUM(J30:N30)</formula>
    </cfRule>
  </conditionalFormatting>
  <conditionalFormatting sqref="I39">
    <cfRule type="cellIs" dxfId="154" priority="22" stopIfTrue="1" operator="notEqual">
      <formula>SUM(J39:N39)</formula>
    </cfRule>
  </conditionalFormatting>
  <conditionalFormatting sqref="I41">
    <cfRule type="cellIs" dxfId="153" priority="17" stopIfTrue="1" operator="notEqual">
      <formula>SUM(J41:N41)</formula>
    </cfRule>
  </conditionalFormatting>
  <conditionalFormatting sqref="I51">
    <cfRule type="cellIs" dxfId="152" priority="10" stopIfTrue="1" operator="notEqual">
      <formula>SUM(J51:N51)</formula>
    </cfRule>
  </conditionalFormatting>
  <conditionalFormatting sqref="I60">
    <cfRule type="cellIs" dxfId="151" priority="9" stopIfTrue="1" operator="notEqual">
      <formula>SUM(J60:N60)</formula>
    </cfRule>
  </conditionalFormatting>
  <conditionalFormatting sqref="I62">
    <cfRule type="cellIs" dxfId="150" priority="8" stopIfTrue="1" operator="notEqual">
      <formula>SUM(J62:N62)</formula>
    </cfRule>
  </conditionalFormatting>
  <conditionalFormatting sqref="I72">
    <cfRule type="cellIs" dxfId="149" priority="13" stopIfTrue="1" operator="notEqual">
      <formula>SUM(J72:N72)</formula>
    </cfRule>
  </conditionalFormatting>
  <conditionalFormatting sqref="I81">
    <cfRule type="cellIs" dxfId="148" priority="12" stopIfTrue="1" operator="notEqual">
      <formula>SUM(J81:N81)</formula>
    </cfRule>
  </conditionalFormatting>
  <conditionalFormatting sqref="I83">
    <cfRule type="cellIs" dxfId="147" priority="16" stopIfTrue="1" operator="notEqual">
      <formula>SUM(J83:N83)</formula>
    </cfRule>
  </conditionalFormatting>
  <conditionalFormatting sqref="I89">
    <cfRule type="cellIs" dxfId="146" priority="15" stopIfTrue="1" operator="notEqual">
      <formula>SUM(J89:N89)</formula>
    </cfRule>
  </conditionalFormatting>
  <conditionalFormatting sqref="J30">
    <cfRule type="cellIs" dxfId="145" priority="7" operator="greaterThan">
      <formula>250000</formula>
    </cfRule>
  </conditionalFormatting>
  <conditionalFormatting sqref="J39">
    <cfRule type="cellIs" dxfId="144" priority="6" operator="greaterThan">
      <formula>250000</formula>
    </cfRule>
  </conditionalFormatting>
  <conditionalFormatting sqref="J51">
    <cfRule type="cellIs" dxfId="143" priority="5" operator="greaterThan">
      <formula>250000</formula>
    </cfRule>
  </conditionalFormatting>
  <conditionalFormatting sqref="J60">
    <cfRule type="cellIs" dxfId="142" priority="4" operator="greaterThan">
      <formula>250000</formula>
    </cfRule>
  </conditionalFormatting>
  <conditionalFormatting sqref="J72">
    <cfRule type="cellIs" dxfId="141" priority="3" operator="greaterThan">
      <formula>250000</formula>
    </cfRule>
  </conditionalFormatting>
  <conditionalFormatting sqref="J81">
    <cfRule type="cellIs" dxfId="140" priority="2" operator="greaterThan">
      <formula>250000</formula>
    </cfRule>
  </conditionalFormatting>
  <dataValidations count="1">
    <dataValidation type="list" allowBlank="1" showInputMessage="1" showErrorMessage="1" sqref="O41 O62 O83" xr:uid="{00000000-0002-0000-0700-000000000000}">
      <formula1>violations</formula1>
    </dataValidation>
  </dataValidations>
  <printOptions horizontalCentered="1"/>
  <pageMargins left="0" right="0" top="0.88" bottom="0.55000000000000004" header="0.35" footer="0.25"/>
  <pageSetup scale="45" orientation="portrait" cellComments="asDisplayed" r:id="rId1"/>
  <headerFooter>
    <oddHeader>&amp;L&amp;"Arial,Bold"&amp;12&amp;G&amp;C&amp;"Arial,Bold"&amp;12
&amp;R&amp;"Times New Roman,Bold"&amp;12 &amp;K870E002023 ACFR Information</oddHeader>
    <oddFooter>&amp;L&amp;"Times New Roman,Italic"&amp;9Page &amp;P of &amp;N
&amp;Z&amp;F &amp;A&amp;R&amp;"Times New Roman,Italic"&amp;9&amp;D &amp;T</oddFooter>
  </headerFooter>
  <ignoredErrors>
    <ignoredError sqref="I33 I45:I48 I54:I57 I65:I70 I75:I77 I50 I59 I79:I80 I35:I38" unlocked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DC1602"/>
  <sheetViews>
    <sheetView zoomScale="84" zoomScaleNormal="84" workbookViewId="0">
      <selection activeCell="E28" sqref="E28"/>
    </sheetView>
  </sheetViews>
  <sheetFormatPr defaultColWidth="9.109375" defaultRowHeight="13.2"/>
  <cols>
    <col min="1" max="1" width="3.109375" style="5" bestFit="1" customWidth="1"/>
    <col min="2" max="3" width="2.6640625" style="3" customWidth="1"/>
    <col min="4" max="4" width="11" style="3" customWidth="1"/>
    <col min="5" max="5" width="47.5546875" style="3" customWidth="1"/>
    <col min="6" max="6" width="25" style="3" customWidth="1"/>
    <col min="7" max="7" width="19.5546875" style="3" customWidth="1"/>
    <col min="8" max="8" width="1.33203125" style="3" customWidth="1"/>
    <col min="9" max="13" width="13.5546875" style="4" customWidth="1"/>
    <col min="14" max="14" width="13.5546875" style="5" customWidth="1"/>
    <col min="15" max="15" width="15.88671875" style="5" customWidth="1"/>
    <col min="16" max="16" width="9.109375" style="5"/>
    <col min="17" max="17" width="9.109375" style="78" customWidth="1"/>
    <col min="18" max="27" width="9.109375" style="5"/>
    <col min="28" max="28" width="6" style="5" bestFit="1" customWidth="1"/>
    <col min="29" max="29" width="70.44140625" style="5" bestFit="1" customWidth="1"/>
    <col min="30" max="30" width="10.44140625" style="5" bestFit="1" customWidth="1"/>
    <col min="31" max="103" width="9.109375" style="5"/>
    <col min="104" max="104" width="9.109375" style="5" customWidth="1"/>
    <col min="105" max="105" width="64.109375" style="5" customWidth="1"/>
    <col min="106" max="107" width="9.109375" style="5" customWidth="1"/>
    <col min="108" max="16384" width="9.109375" style="5"/>
  </cols>
  <sheetData>
    <row r="1" spans="1:107" ht="17.399999999999999">
      <c r="A1" s="231" t="s">
        <v>69</v>
      </c>
      <c r="CZ1" s="9"/>
      <c r="DA1" s="78"/>
      <c r="DB1" s="78"/>
      <c r="DC1" s="78"/>
    </row>
    <row r="2" spans="1:107" ht="13.8" thickBot="1">
      <c r="CZ2" s="9"/>
      <c r="DA2" s="78"/>
      <c r="DB2" s="9"/>
      <c r="DC2" s="207"/>
    </row>
    <row r="3" spans="1:107" ht="15.6">
      <c r="A3" s="109" t="s">
        <v>232</v>
      </c>
      <c r="B3" s="499" t="s">
        <v>4</v>
      </c>
      <c r="C3" s="507"/>
      <c r="D3" s="507"/>
      <c r="E3" s="518">
        <f>'SDP Deposit Detail'!D3</f>
        <v>0</v>
      </c>
      <c r="F3" s="379" t="s">
        <v>441</v>
      </c>
      <c r="G3" s="379"/>
      <c r="K3" s="91"/>
      <c r="L3" s="36"/>
      <c r="M3" s="92"/>
      <c r="AA3" s="3"/>
      <c r="CZ3" s="9"/>
      <c r="DA3" s="78"/>
      <c r="DB3" s="9"/>
      <c r="DC3" s="207"/>
    </row>
    <row r="4" spans="1:107" ht="15.6" customHeight="1">
      <c r="B4" s="500" t="s">
        <v>5</v>
      </c>
      <c r="C4" s="508"/>
      <c r="D4" s="508"/>
      <c r="E4" s="519" t="e">
        <f>VLOOKUP(E3,Entity2,2,FALSE)</f>
        <v>#N/A</v>
      </c>
      <c r="F4" s="379" t="s">
        <v>526</v>
      </c>
      <c r="G4" s="379"/>
      <c r="K4" s="92"/>
      <c r="L4" s="92"/>
      <c r="M4" s="92"/>
      <c r="AA4" s="3"/>
      <c r="CZ4" s="9"/>
      <c r="DA4" s="78"/>
      <c r="DB4" s="9"/>
      <c r="DC4" s="207"/>
    </row>
    <row r="5" spans="1:107">
      <c r="B5" s="501" t="s">
        <v>84</v>
      </c>
      <c r="C5" s="509"/>
      <c r="D5" s="509"/>
      <c r="E5" s="503">
        <f>'SDP Deposit Detail'!D5</f>
        <v>0</v>
      </c>
      <c r="G5" s="204"/>
      <c r="CZ5" s="9"/>
      <c r="DA5" s="78"/>
      <c r="DB5" s="9"/>
      <c r="DC5" s="207"/>
    </row>
    <row r="6" spans="1:107" ht="13.2" customHeight="1">
      <c r="B6" s="500" t="s">
        <v>85</v>
      </c>
      <c r="C6" s="508"/>
      <c r="D6" s="508"/>
      <c r="E6" s="504">
        <f>'SDP Deposit Detail'!D6</f>
        <v>0</v>
      </c>
      <c r="G6" s="204"/>
      <c r="CZ6" s="9"/>
      <c r="DA6" s="78"/>
      <c r="DB6" s="9"/>
      <c r="DC6" s="207"/>
    </row>
    <row r="7" spans="1:107" ht="13.8" thickBot="1">
      <c r="B7" s="502" t="s">
        <v>365</v>
      </c>
      <c r="C7" s="510"/>
      <c r="D7" s="510"/>
      <c r="E7" s="505">
        <f>'SDP Deposit Detail'!D7</f>
        <v>0</v>
      </c>
      <c r="G7" s="204"/>
      <c r="CZ7" s="9"/>
      <c r="DA7" s="78"/>
      <c r="DB7" s="9"/>
      <c r="DC7" s="207"/>
    </row>
    <row r="8" spans="1:107">
      <c r="B8" s="495"/>
      <c r="CZ8" s="9"/>
      <c r="DA8" s="78"/>
      <c r="DB8" s="9"/>
      <c r="DC8" s="207"/>
    </row>
    <row r="9" spans="1:107" ht="9" customHeight="1" thickBot="1">
      <c r="B9" s="114"/>
      <c r="C9" s="115"/>
      <c r="D9" s="115"/>
      <c r="E9" s="115"/>
      <c r="F9" s="115"/>
      <c r="G9" s="256"/>
      <c r="H9" s="115"/>
      <c r="I9" s="115"/>
      <c r="J9" s="115"/>
      <c r="K9" s="115"/>
      <c r="L9" s="115"/>
      <c r="M9" s="115"/>
      <c r="CZ9" s="9"/>
      <c r="DA9" s="78"/>
      <c r="DB9" s="9"/>
      <c r="DC9" s="207"/>
    </row>
    <row r="10" spans="1:107" ht="19.95" customHeight="1" thickBot="1">
      <c r="A10" s="432"/>
      <c r="B10" s="433"/>
      <c r="C10" s="433"/>
      <c r="D10" s="813" t="s">
        <v>695</v>
      </c>
      <c r="E10" s="814"/>
      <c r="F10" s="814"/>
      <c r="G10" s="814"/>
      <c r="H10" s="814"/>
      <c r="I10" s="814"/>
      <c r="J10" s="814"/>
      <c r="K10" s="814"/>
      <c r="L10" s="814"/>
      <c r="M10" s="815"/>
      <c r="N10" s="435"/>
      <c r="O10" s="434"/>
      <c r="P10" s="434"/>
      <c r="Q10" s="434"/>
      <c r="CZ10" s="9"/>
      <c r="DA10" s="78"/>
      <c r="DB10" s="9"/>
      <c r="DC10" s="207"/>
    </row>
    <row r="11" spans="1:107" ht="5.25" customHeight="1" thickBot="1">
      <c r="B11" s="114"/>
      <c r="C11" s="115"/>
      <c r="D11" s="115"/>
      <c r="E11" s="115"/>
      <c r="F11" s="115"/>
      <c r="G11" s="256"/>
      <c r="H11" s="115"/>
      <c r="I11" s="115"/>
      <c r="J11" s="115"/>
      <c r="K11" s="115"/>
      <c r="L11" s="115"/>
      <c r="M11" s="115"/>
      <c r="CZ11" s="9"/>
      <c r="DA11" s="78"/>
      <c r="DB11" s="9"/>
      <c r="DC11" s="207"/>
    </row>
    <row r="12" spans="1:107" ht="19.95" customHeight="1" thickBot="1">
      <c r="B12" s="114"/>
      <c r="C12" s="115"/>
      <c r="D12" s="780" t="s">
        <v>720</v>
      </c>
      <c r="E12" s="782"/>
      <c r="F12" s="115"/>
      <c r="G12" s="256"/>
      <c r="H12" s="115"/>
      <c r="I12" s="115"/>
      <c r="J12" s="115"/>
      <c r="K12" s="115"/>
      <c r="L12" s="115"/>
      <c r="M12" s="115"/>
      <c r="CZ12" s="9"/>
      <c r="DA12" s="78"/>
      <c r="DB12" s="9"/>
      <c r="DC12" s="207"/>
    </row>
    <row r="13" spans="1:107" ht="20.399999999999999" customHeight="1">
      <c r="B13" s="114"/>
      <c r="C13" s="115"/>
      <c r="D13" s="115"/>
      <c r="E13" s="115"/>
      <c r="F13" s="115"/>
      <c r="G13" s="256"/>
      <c r="H13" s="115"/>
      <c r="I13" s="115"/>
      <c r="J13" s="115"/>
      <c r="K13" s="115"/>
      <c r="L13" s="115"/>
      <c r="M13" s="115"/>
      <c r="CZ13" s="9"/>
      <c r="DA13" s="78"/>
      <c r="DB13" s="9"/>
      <c r="DC13" s="207"/>
    </row>
    <row r="14" spans="1:107" ht="13.5" customHeight="1">
      <c r="B14" s="208"/>
      <c r="C14" s="208"/>
      <c r="D14" s="208"/>
      <c r="E14" s="18"/>
      <c r="F14" s="115"/>
      <c r="G14" s="115"/>
      <c r="H14" s="115"/>
      <c r="I14" s="115"/>
      <c r="J14" s="115"/>
      <c r="K14" s="115"/>
      <c r="L14" s="115"/>
      <c r="M14" s="115"/>
      <c r="CZ14" s="9"/>
      <c r="DA14" s="78"/>
      <c r="DB14" s="9"/>
      <c r="DC14" s="207"/>
    </row>
    <row r="15" spans="1:107" ht="17.399999999999999">
      <c r="A15" s="115" t="s">
        <v>231</v>
      </c>
      <c r="B15" s="115" t="s">
        <v>6</v>
      </c>
      <c r="C15" s="5"/>
      <c r="D15" s="5"/>
      <c r="E15" s="5"/>
      <c r="CZ15" s="9"/>
      <c r="DA15" s="78"/>
      <c r="DB15" s="9"/>
      <c r="DC15" s="207"/>
    </row>
    <row r="16" spans="1:107" ht="12.75" customHeight="1">
      <c r="B16" s="115"/>
      <c r="C16" s="5"/>
      <c r="D16" s="5"/>
      <c r="E16" s="5"/>
      <c r="H16" s="7"/>
      <c r="CZ16" s="9"/>
      <c r="DA16" s="78"/>
      <c r="DB16" s="9"/>
      <c r="DC16" s="207"/>
    </row>
    <row r="17" spans="2:107">
      <c r="B17" s="5"/>
      <c r="C17" s="5"/>
      <c r="D17" s="5"/>
      <c r="E17" s="5"/>
      <c r="H17" s="7"/>
      <c r="CZ17" s="9"/>
      <c r="DA17" s="78"/>
      <c r="DB17" s="9"/>
      <c r="DC17" s="207"/>
    </row>
    <row r="18" spans="2:107" ht="15.6">
      <c r="B18" s="5"/>
      <c r="C18" s="5"/>
      <c r="D18" s="5"/>
      <c r="E18" s="5"/>
      <c r="G18" s="116" t="s">
        <v>7</v>
      </c>
      <c r="H18" s="7"/>
      <c r="CZ18" s="9"/>
      <c r="DA18" s="78"/>
      <c r="DB18" s="9"/>
      <c r="DC18" s="207"/>
    </row>
    <row r="19" spans="2:107" ht="15.6">
      <c r="G19" s="117" t="s">
        <v>8</v>
      </c>
      <c r="H19" s="8"/>
      <c r="I19" s="831" t="s">
        <v>194</v>
      </c>
      <c r="J19" s="831"/>
      <c r="K19" s="831"/>
      <c r="L19" s="831"/>
      <c r="M19" s="831"/>
      <c r="N19" s="831"/>
      <c r="O19" s="270"/>
      <c r="CZ19" s="9"/>
      <c r="DA19" s="78"/>
      <c r="DB19" s="9"/>
      <c r="DC19" s="207"/>
    </row>
    <row r="20" spans="2:107" ht="15" customHeight="1">
      <c r="G20" s="528" t="s">
        <v>9</v>
      </c>
      <c r="H20" s="520"/>
      <c r="I20" s="818" t="s">
        <v>12</v>
      </c>
      <c r="J20" s="819"/>
      <c r="K20" s="819"/>
      <c r="L20" s="819"/>
      <c r="M20" s="819"/>
      <c r="N20" s="832"/>
      <c r="O20" s="226" t="s">
        <v>457</v>
      </c>
      <c r="CZ20" s="9"/>
      <c r="DA20" s="78"/>
      <c r="DB20" s="9"/>
      <c r="DC20" s="207"/>
    </row>
    <row r="21" spans="2:107" ht="14.25" customHeight="1" thickBot="1">
      <c r="G21" s="253" t="s">
        <v>10</v>
      </c>
      <c r="H21" s="520"/>
      <c r="I21" s="118"/>
      <c r="J21" s="119"/>
      <c r="K21" s="5"/>
      <c r="L21" s="5"/>
      <c r="M21" s="5"/>
      <c r="O21" s="227" t="s">
        <v>458</v>
      </c>
      <c r="CZ21" s="9"/>
      <c r="DA21" s="78"/>
      <c r="DB21" s="9"/>
      <c r="DC21" s="207"/>
    </row>
    <row r="22" spans="2:107" ht="16.2" thickBot="1">
      <c r="D22" s="828" t="s">
        <v>440</v>
      </c>
      <c r="E22" s="829"/>
      <c r="F22" s="8" t="s">
        <v>13</v>
      </c>
      <c r="G22" s="253" t="s">
        <v>11</v>
      </c>
      <c r="H22" s="520"/>
      <c r="I22" s="120"/>
      <c r="J22" s="121" t="s">
        <v>190</v>
      </c>
      <c r="K22" s="121" t="s">
        <v>190</v>
      </c>
      <c r="L22" s="121" t="s">
        <v>192</v>
      </c>
      <c r="M22" s="121" t="s">
        <v>192</v>
      </c>
      <c r="N22" s="121" t="s">
        <v>192</v>
      </c>
      <c r="O22" s="227" t="s">
        <v>459</v>
      </c>
      <c r="CZ22" s="9"/>
      <c r="DA22" s="78"/>
      <c r="DB22" s="9"/>
      <c r="DC22" s="207"/>
    </row>
    <row r="23" spans="2:107" ht="15.6">
      <c r="F23" s="172" t="s">
        <v>19</v>
      </c>
      <c r="G23" s="241" t="s">
        <v>14</v>
      </c>
      <c r="H23" s="520"/>
      <c r="I23" s="122"/>
      <c r="J23" s="123" t="s">
        <v>15</v>
      </c>
      <c r="K23" s="833" t="s">
        <v>16</v>
      </c>
      <c r="L23" s="833"/>
      <c r="M23" s="833"/>
      <c r="N23" s="834"/>
      <c r="O23" s="228" t="s">
        <v>460</v>
      </c>
      <c r="CZ23" s="9"/>
      <c r="DA23" s="78"/>
      <c r="DB23" s="9"/>
      <c r="DC23" s="207"/>
    </row>
    <row r="24" spans="2:107" ht="15.6">
      <c r="B24" s="5"/>
      <c r="C24" s="5"/>
      <c r="D24" s="124" t="s">
        <v>17</v>
      </c>
      <c r="E24" s="124" t="s">
        <v>18</v>
      </c>
      <c r="F24" s="173" t="s">
        <v>369</v>
      </c>
      <c r="G24" s="254" t="s">
        <v>20</v>
      </c>
      <c r="H24" s="520"/>
      <c r="I24" s="125" t="s">
        <v>21</v>
      </c>
      <c r="J24" s="126" t="s">
        <v>22</v>
      </c>
      <c r="K24" s="127" t="s">
        <v>23</v>
      </c>
      <c r="L24" s="127" t="s">
        <v>24</v>
      </c>
      <c r="M24" s="127" t="s">
        <v>25</v>
      </c>
      <c r="N24" s="127" t="s">
        <v>191</v>
      </c>
      <c r="O24" s="16"/>
      <c r="P24" s="17"/>
      <c r="Q24" s="137"/>
      <c r="R24" s="17"/>
      <c r="S24" s="17"/>
      <c r="CZ24" s="9"/>
      <c r="DA24" s="78"/>
      <c r="DB24" s="9"/>
      <c r="DC24" s="207"/>
    </row>
    <row r="25" spans="2:107">
      <c r="B25" s="18" t="s">
        <v>366</v>
      </c>
      <c r="C25" s="5"/>
      <c r="D25" s="19"/>
      <c r="G25" s="8"/>
      <c r="H25" s="520"/>
      <c r="I25" s="20"/>
      <c r="J25" s="16"/>
      <c r="K25" s="16"/>
      <c r="L25" s="16"/>
      <c r="M25" s="16"/>
      <c r="N25" s="16"/>
      <c r="O25" s="16"/>
      <c r="P25" s="17"/>
      <c r="Q25" s="137"/>
      <c r="R25" s="17"/>
      <c r="S25" s="17"/>
      <c r="CZ25" s="9"/>
      <c r="DA25" s="78"/>
      <c r="DB25" s="9"/>
      <c r="DC25" s="207"/>
    </row>
    <row r="26" spans="2:107">
      <c r="B26" s="5"/>
      <c r="C26" s="5" t="s">
        <v>26</v>
      </c>
      <c r="D26" s="19"/>
      <c r="G26" s="8"/>
      <c r="H26" s="520"/>
      <c r="I26" s="20"/>
      <c r="J26" s="16"/>
      <c r="K26" s="16"/>
      <c r="L26" s="16"/>
      <c r="M26" s="16"/>
      <c r="N26" s="16"/>
      <c r="O26" s="16"/>
      <c r="P26" s="17"/>
      <c r="Q26" s="137"/>
      <c r="R26" s="17"/>
      <c r="S26" s="17"/>
      <c r="CZ26" s="9"/>
      <c r="DA26" s="78"/>
      <c r="DB26" s="9"/>
      <c r="DC26" s="207"/>
    </row>
    <row r="27" spans="2:107" ht="13.2" customHeight="1">
      <c r="B27" s="5"/>
      <c r="C27" s="5"/>
      <c r="F27" s="21"/>
      <c r="G27" s="158"/>
      <c r="H27" s="520"/>
      <c r="I27" s="194">
        <f>SUM(J27:N27)</f>
        <v>0</v>
      </c>
      <c r="J27" s="158"/>
      <c r="K27" s="158"/>
      <c r="L27" s="158"/>
      <c r="M27" s="158"/>
      <c r="N27" s="158"/>
      <c r="O27" s="16"/>
      <c r="P27" s="17"/>
      <c r="Q27" s="137"/>
      <c r="R27" s="17"/>
      <c r="S27" s="17"/>
      <c r="CZ27" s="9"/>
      <c r="DA27" s="78"/>
      <c r="DB27" s="9"/>
      <c r="DC27" s="207"/>
    </row>
    <row r="28" spans="2:107" ht="13.2" customHeight="1">
      <c r="B28" s="5"/>
      <c r="C28" s="5"/>
      <c r="F28" s="21"/>
      <c r="G28" s="155"/>
      <c r="H28" s="520"/>
      <c r="I28" s="194">
        <f t="shared" ref="I28:I34" si="0">SUM(J28:N28)</f>
        <v>0</v>
      </c>
      <c r="J28" s="159"/>
      <c r="K28" s="16"/>
      <c r="L28" s="16"/>
      <c r="M28" s="16"/>
      <c r="N28" s="16"/>
      <c r="O28" s="16"/>
      <c r="P28" s="17"/>
      <c r="Q28" s="137"/>
      <c r="R28" s="17"/>
      <c r="S28" s="17"/>
      <c r="CZ28" s="9"/>
      <c r="DA28" s="78"/>
      <c r="DB28" s="9"/>
      <c r="DC28" s="207"/>
    </row>
    <row r="29" spans="2:107" ht="13.2" customHeight="1">
      <c r="B29" s="5"/>
      <c r="C29" s="5"/>
      <c r="F29" s="21"/>
      <c r="G29" s="156"/>
      <c r="H29" s="520"/>
      <c r="I29" s="194">
        <f t="shared" si="0"/>
        <v>0</v>
      </c>
      <c r="J29" s="159"/>
      <c r="K29" s="16"/>
      <c r="L29" s="16"/>
      <c r="M29" s="16"/>
      <c r="N29" s="16"/>
      <c r="O29" s="16"/>
      <c r="P29" s="17"/>
      <c r="Q29" s="137"/>
      <c r="R29" s="17"/>
      <c r="S29" s="17"/>
      <c r="CZ29" s="9"/>
      <c r="DA29" s="78"/>
      <c r="DB29" s="9"/>
      <c r="DC29" s="207"/>
    </row>
    <row r="30" spans="2:107" ht="13.2" customHeight="1">
      <c r="B30" s="5"/>
      <c r="C30" s="5"/>
      <c r="F30" s="21"/>
      <c r="G30" s="155"/>
      <c r="H30" s="520"/>
      <c r="I30" s="194">
        <f>SUM(J30:N30)</f>
        <v>0</v>
      </c>
      <c r="J30" s="159"/>
      <c r="K30" s="16"/>
      <c r="L30" s="16"/>
      <c r="M30" s="16"/>
      <c r="N30" s="16"/>
      <c r="O30" s="16"/>
      <c r="P30" s="17"/>
      <c r="Q30" s="137"/>
      <c r="R30" s="17"/>
      <c r="S30" s="17"/>
      <c r="CZ30" s="9"/>
      <c r="DA30" s="78"/>
      <c r="DB30" s="9"/>
      <c r="DC30" s="207"/>
    </row>
    <row r="31" spans="2:107" ht="13.2" customHeight="1">
      <c r="B31" s="5"/>
      <c r="C31" s="5"/>
      <c r="F31" s="21"/>
      <c r="G31" s="155"/>
      <c r="H31" s="520"/>
      <c r="I31" s="194">
        <f>SUM(J31:N31)</f>
        <v>0</v>
      </c>
      <c r="J31" s="159"/>
      <c r="K31" s="16"/>
      <c r="L31" s="16"/>
      <c r="M31" s="16"/>
      <c r="N31" s="16"/>
      <c r="O31" s="16"/>
      <c r="P31" s="17"/>
      <c r="Q31" s="137"/>
      <c r="R31" s="17"/>
      <c r="S31" s="17"/>
      <c r="CZ31" s="9"/>
      <c r="DA31" s="78"/>
      <c r="DB31" s="9"/>
      <c r="DC31" s="207"/>
    </row>
    <row r="32" spans="2:107" ht="13.2" customHeight="1">
      <c r="B32" s="5"/>
      <c r="C32" s="5"/>
      <c r="F32" s="21"/>
      <c r="G32" s="155"/>
      <c r="H32" s="520"/>
      <c r="I32" s="194">
        <f t="shared" si="0"/>
        <v>0</v>
      </c>
      <c r="J32" s="159"/>
      <c r="K32" s="16"/>
      <c r="L32" s="159"/>
      <c r="M32" s="16"/>
      <c r="N32" s="16"/>
      <c r="O32" s="16"/>
      <c r="P32" s="17"/>
      <c r="Q32" s="137"/>
      <c r="R32" s="17"/>
      <c r="S32" s="17"/>
      <c r="CZ32" s="9"/>
      <c r="DA32" s="78"/>
      <c r="DB32" s="9"/>
      <c r="DC32" s="207"/>
    </row>
    <row r="33" spans="2:107" ht="13.2" customHeight="1">
      <c r="F33" s="21"/>
      <c r="G33" s="157"/>
      <c r="H33" s="521"/>
      <c r="I33" s="194">
        <f t="shared" si="0"/>
        <v>0</v>
      </c>
      <c r="N33" s="17"/>
      <c r="O33" s="17"/>
      <c r="P33" s="17"/>
      <c r="Q33" s="137"/>
      <c r="R33" s="17"/>
      <c r="S33" s="17"/>
      <c r="CZ33" s="9"/>
      <c r="DA33" s="78"/>
      <c r="DB33" s="9"/>
      <c r="DC33" s="207"/>
    </row>
    <row r="34" spans="2:107" ht="13.2" customHeight="1">
      <c r="F34" s="21"/>
      <c r="G34" s="157"/>
      <c r="H34" s="521"/>
      <c r="I34" s="194">
        <f t="shared" si="0"/>
        <v>0</v>
      </c>
      <c r="N34" s="17"/>
      <c r="O34" s="17"/>
      <c r="P34" s="17"/>
      <c r="Q34" s="137"/>
      <c r="R34" s="17"/>
      <c r="S34" s="17"/>
      <c r="CZ34" s="9"/>
      <c r="DA34" s="78"/>
      <c r="DB34" s="9"/>
      <c r="DC34" s="207"/>
    </row>
    <row r="35" spans="2:107" ht="13.2" customHeight="1">
      <c r="F35" s="21"/>
      <c r="G35" s="22">
        <f>SUM(G26:G34)</f>
        <v>0</v>
      </c>
      <c r="H35" s="521"/>
      <c r="I35" s="22">
        <f t="shared" ref="I35:N35" si="1">SUM(I25:I34)</f>
        <v>0</v>
      </c>
      <c r="J35" s="22">
        <f t="shared" si="1"/>
        <v>0</v>
      </c>
      <c r="K35" s="22">
        <f t="shared" si="1"/>
        <v>0</v>
      </c>
      <c r="L35" s="22">
        <f t="shared" si="1"/>
        <v>0</v>
      </c>
      <c r="M35" s="22">
        <f t="shared" si="1"/>
        <v>0</v>
      </c>
      <c r="N35" s="22">
        <f t="shared" si="1"/>
        <v>0</v>
      </c>
      <c r="O35" s="17"/>
      <c r="P35" s="17"/>
      <c r="Q35" s="137"/>
      <c r="R35" s="17"/>
      <c r="S35" s="17"/>
      <c r="CZ35" s="9"/>
      <c r="DA35" s="78"/>
      <c r="DB35" s="9"/>
      <c r="DC35" s="207"/>
    </row>
    <row r="36" spans="2:107" ht="13.2" customHeight="1">
      <c r="F36" s="21"/>
      <c r="G36" s="4"/>
      <c r="H36" s="521"/>
      <c r="I36" s="565"/>
      <c r="J36" s="23" t="s">
        <v>195</v>
      </c>
      <c r="K36" s="23"/>
      <c r="N36" s="4"/>
      <c r="O36" s="17"/>
      <c r="P36" s="17"/>
      <c r="Q36" s="137"/>
      <c r="R36" s="17"/>
      <c r="S36" s="17"/>
      <c r="CZ36" s="9"/>
      <c r="DA36" s="78"/>
      <c r="DB36" s="9"/>
      <c r="DC36" s="207"/>
    </row>
    <row r="37" spans="2:107" ht="13.2" customHeight="1">
      <c r="C37" s="3" t="s">
        <v>27</v>
      </c>
      <c r="F37" s="21"/>
      <c r="G37" s="4"/>
      <c r="H37" s="521"/>
      <c r="I37" s="565"/>
      <c r="J37" s="95"/>
      <c r="K37" s="5"/>
      <c r="N37" s="17"/>
      <c r="O37" s="17"/>
      <c r="P37" s="17"/>
      <c r="Q37" s="137"/>
      <c r="R37" s="17"/>
      <c r="S37" s="17"/>
      <c r="CZ37" s="9"/>
      <c r="DA37" s="78"/>
      <c r="DB37" s="9"/>
      <c r="DC37" s="207"/>
    </row>
    <row r="38" spans="2:107" ht="13.2" customHeight="1">
      <c r="F38" s="211"/>
      <c r="G38" s="4"/>
      <c r="H38" s="521"/>
      <c r="I38" s="565">
        <f>SUM(J38:N38)</f>
        <v>0</v>
      </c>
      <c r="K38" s="5"/>
      <c r="N38" s="17"/>
      <c r="O38" s="17"/>
      <c r="P38" s="17"/>
      <c r="Q38" s="137"/>
      <c r="R38" s="17"/>
      <c r="S38" s="17"/>
      <c r="CZ38" s="9"/>
      <c r="DA38" s="78"/>
      <c r="DB38" s="9"/>
      <c r="DC38" s="207"/>
    </row>
    <row r="39" spans="2:107" ht="13.2" customHeight="1">
      <c r="F39" s="211"/>
      <c r="G39" s="4"/>
      <c r="H39" s="521"/>
      <c r="I39" s="565">
        <f t="shared" ref="I39:I44" si="2">SUM(J39:N39)</f>
        <v>0</v>
      </c>
      <c r="K39" s="5"/>
      <c r="N39" s="17"/>
      <c r="O39" s="17"/>
      <c r="P39" s="17"/>
      <c r="Q39" s="137"/>
      <c r="R39" s="17"/>
      <c r="S39" s="17"/>
      <c r="CZ39" s="9"/>
      <c r="DA39" s="78"/>
      <c r="DB39" s="9"/>
      <c r="DC39" s="207"/>
    </row>
    <row r="40" spans="2:107" ht="13.2" customHeight="1">
      <c r="F40" s="211"/>
      <c r="G40" s="4"/>
      <c r="H40" s="521"/>
      <c r="I40" s="565">
        <f t="shared" si="2"/>
        <v>0</v>
      </c>
      <c r="K40" s="5"/>
      <c r="N40" s="17"/>
      <c r="O40" s="17"/>
      <c r="P40" s="17"/>
      <c r="Q40" s="137"/>
      <c r="R40" s="17"/>
      <c r="S40" s="17"/>
      <c r="CZ40" s="9"/>
      <c r="DA40" s="78"/>
      <c r="DB40" s="9"/>
      <c r="DC40" s="207"/>
    </row>
    <row r="41" spans="2:107" ht="13.2" customHeight="1">
      <c r="F41" s="211"/>
      <c r="G41" s="4"/>
      <c r="H41" s="521"/>
      <c r="I41" s="565">
        <f t="shared" si="2"/>
        <v>0</v>
      </c>
      <c r="K41" s="5"/>
      <c r="N41" s="17"/>
      <c r="O41" s="17"/>
      <c r="P41" s="17"/>
      <c r="Q41" s="137"/>
      <c r="R41" s="17"/>
      <c r="S41" s="17"/>
      <c r="CZ41" s="9"/>
      <c r="DA41" s="78"/>
      <c r="DB41" s="9"/>
      <c r="DC41" s="207"/>
    </row>
    <row r="42" spans="2:107" ht="13.2" customHeight="1">
      <c r="F42" s="211"/>
      <c r="G42" s="4"/>
      <c r="H42" s="521"/>
      <c r="I42" s="565">
        <f t="shared" si="2"/>
        <v>0</v>
      </c>
      <c r="K42" s="5"/>
      <c r="N42" s="17"/>
      <c r="O42" s="17"/>
      <c r="P42" s="17"/>
      <c r="Q42" s="137"/>
      <c r="R42" s="17"/>
      <c r="S42" s="17"/>
      <c r="CZ42" s="9"/>
      <c r="DA42" s="78"/>
      <c r="DB42" s="9"/>
      <c r="DC42" s="207"/>
    </row>
    <row r="43" spans="2:107" ht="13.2" customHeight="1">
      <c r="F43" s="211"/>
      <c r="G43" s="4"/>
      <c r="H43" s="521"/>
      <c r="I43" s="565">
        <f>SUM(J43:N43)</f>
        <v>0</v>
      </c>
      <c r="K43" s="5"/>
      <c r="N43" s="17"/>
      <c r="O43" s="17"/>
      <c r="P43" s="17"/>
      <c r="Q43" s="137"/>
      <c r="R43" s="17"/>
      <c r="S43" s="17"/>
      <c r="CZ43" s="9"/>
      <c r="DA43" s="78"/>
      <c r="DB43" s="9"/>
      <c r="DC43" s="207"/>
    </row>
    <row r="44" spans="2:107" ht="13.2" customHeight="1">
      <c r="F44" s="211"/>
      <c r="G44" s="4"/>
      <c r="H44" s="521"/>
      <c r="I44" s="565">
        <f t="shared" si="2"/>
        <v>0</v>
      </c>
      <c r="K44" s="5"/>
      <c r="N44" s="17"/>
      <c r="O44" s="17"/>
      <c r="P44" s="17"/>
      <c r="Q44" s="137"/>
      <c r="R44" s="17"/>
      <c r="S44" s="17"/>
      <c r="CZ44" s="9"/>
      <c r="DA44" s="78"/>
      <c r="DB44" s="9"/>
      <c r="DC44" s="207"/>
    </row>
    <row r="45" spans="2:107" ht="13.2" customHeight="1">
      <c r="F45" s="21"/>
      <c r="G45" s="4"/>
      <c r="H45" s="521"/>
      <c r="I45" s="565">
        <f>SUM(J45:N45)</f>
        <v>0</v>
      </c>
      <c r="N45" s="17"/>
      <c r="O45" s="17"/>
      <c r="P45" s="17"/>
      <c r="Q45" s="137"/>
      <c r="R45" s="17"/>
      <c r="S45" s="17"/>
      <c r="CZ45" s="9"/>
      <c r="DA45" s="78"/>
      <c r="DB45" s="9"/>
      <c r="DC45" s="207"/>
    </row>
    <row r="46" spans="2:107" ht="13.2" customHeight="1">
      <c r="G46" s="22">
        <f>SUM(G37:G45)</f>
        <v>0</v>
      </c>
      <c r="H46" s="521"/>
      <c r="I46" s="22">
        <f t="shared" ref="I46:N46" si="3">SUM(I37:I45)</f>
        <v>0</v>
      </c>
      <c r="J46" s="22">
        <f t="shared" si="3"/>
        <v>0</v>
      </c>
      <c r="K46" s="22">
        <f t="shared" si="3"/>
        <v>0</v>
      </c>
      <c r="L46" s="22">
        <f t="shared" si="3"/>
        <v>0</v>
      </c>
      <c r="M46" s="22">
        <f t="shared" si="3"/>
        <v>0</v>
      </c>
      <c r="N46" s="22">
        <f t="shared" si="3"/>
        <v>0</v>
      </c>
      <c r="O46" s="17"/>
      <c r="P46" s="17"/>
      <c r="Q46" s="137"/>
      <c r="R46" s="17"/>
      <c r="S46" s="17"/>
      <c r="CZ46" s="9"/>
      <c r="DA46" s="78"/>
      <c r="DB46" s="9"/>
      <c r="DC46" s="207"/>
    </row>
    <row r="47" spans="2:107" ht="13.2" customHeight="1" thickBot="1">
      <c r="G47" s="4"/>
      <c r="H47" s="521"/>
      <c r="I47" s="565"/>
      <c r="J47" s="23" t="s">
        <v>195</v>
      </c>
      <c r="K47" s="23"/>
      <c r="N47" s="4"/>
      <c r="O47" s="271" t="s">
        <v>487</v>
      </c>
      <c r="P47" s="17"/>
      <c r="Q47" s="137"/>
      <c r="R47" s="17"/>
      <c r="S47" s="17"/>
      <c r="CZ47" s="9"/>
      <c r="DA47" s="78"/>
      <c r="DB47" s="9"/>
      <c r="DC47" s="207"/>
    </row>
    <row r="48" spans="2:107" ht="13.2" customHeight="1" thickBot="1">
      <c r="B48" s="3" t="s">
        <v>41</v>
      </c>
      <c r="F48" s="24" t="str">
        <f>B25</f>
        <v>Bank Name 1</v>
      </c>
      <c r="G48" s="1">
        <f>SUM(G46+G35)</f>
        <v>0</v>
      </c>
      <c r="H48" s="521"/>
      <c r="I48" s="1">
        <f t="shared" ref="I48:N48" si="4">SUM(I46+I35)</f>
        <v>0</v>
      </c>
      <c r="J48" s="1">
        <f t="shared" si="4"/>
        <v>0</v>
      </c>
      <c r="K48" s="1">
        <f t="shared" si="4"/>
        <v>0</v>
      </c>
      <c r="L48" s="1">
        <f t="shared" si="4"/>
        <v>0</v>
      </c>
      <c r="M48" s="1">
        <f t="shared" si="4"/>
        <v>0</v>
      </c>
      <c r="N48" s="1">
        <f t="shared" si="4"/>
        <v>0</v>
      </c>
      <c r="O48" s="234"/>
      <c r="P48" s="17"/>
      <c r="Q48" s="137"/>
      <c r="R48" s="17"/>
      <c r="S48" s="17"/>
      <c r="CZ48" s="9"/>
      <c r="DA48" s="78"/>
      <c r="DB48" s="9"/>
      <c r="DC48" s="207"/>
    </row>
    <row r="49" spans="2:107" ht="13.2" customHeight="1">
      <c r="B49" s="25"/>
      <c r="C49" s="25"/>
      <c r="D49" s="25"/>
      <c r="E49" s="25"/>
      <c r="F49" s="26"/>
      <c r="G49" s="27"/>
      <c r="H49" s="522"/>
      <c r="I49" s="566"/>
      <c r="J49" s="81" t="s">
        <v>196</v>
      </c>
      <c r="K49" s="94"/>
      <c r="L49" s="27"/>
      <c r="M49" s="27"/>
      <c r="N49" s="27"/>
      <c r="O49" s="17"/>
      <c r="P49" s="17"/>
      <c r="Q49" s="137"/>
      <c r="R49" s="17"/>
      <c r="S49" s="17"/>
      <c r="CZ49" s="9"/>
      <c r="DA49" s="78"/>
      <c r="DB49" s="9"/>
      <c r="DC49" s="207"/>
    </row>
    <row r="50" spans="2:107" ht="13.2" customHeight="1">
      <c r="B50" s="18" t="s">
        <v>367</v>
      </c>
      <c r="C50" s="5"/>
      <c r="G50" s="5"/>
      <c r="H50" s="521"/>
      <c r="I50" s="78"/>
      <c r="J50" s="5"/>
      <c r="K50" s="5"/>
      <c r="L50" s="5"/>
      <c r="M50" s="5"/>
      <c r="N50" s="17"/>
      <c r="O50" s="17"/>
      <c r="P50" s="17"/>
      <c r="Q50" s="137"/>
      <c r="R50" s="17"/>
      <c r="S50" s="17"/>
      <c r="CZ50" s="9"/>
      <c r="DA50" s="78"/>
      <c r="DB50" s="9"/>
      <c r="DC50" s="207"/>
    </row>
    <row r="51" spans="2:107" ht="13.2" customHeight="1">
      <c r="B51" s="5"/>
      <c r="C51" s="5" t="s">
        <v>26</v>
      </c>
      <c r="G51" s="5"/>
      <c r="H51" s="521"/>
      <c r="I51" s="78"/>
      <c r="J51" s="153"/>
      <c r="K51" s="5"/>
      <c r="L51" s="5"/>
      <c r="M51" s="5"/>
      <c r="N51" s="17"/>
      <c r="O51" s="17"/>
      <c r="P51" s="17"/>
      <c r="Q51" s="137"/>
      <c r="R51" s="17"/>
      <c r="S51" s="17"/>
      <c r="CZ51" s="9"/>
      <c r="DA51" s="78"/>
      <c r="DB51" s="9"/>
      <c r="DC51" s="207"/>
    </row>
    <row r="52" spans="2:107" ht="13.2" customHeight="1">
      <c r="B52" s="5"/>
      <c r="C52" s="5"/>
      <c r="F52" s="21"/>
      <c r="G52" s="153"/>
      <c r="H52" s="521"/>
      <c r="I52" s="565">
        <f>SUM(J52:N52)</f>
        <v>0</v>
      </c>
      <c r="J52" s="153"/>
      <c r="K52" s="5"/>
      <c r="L52" s="153"/>
      <c r="M52" s="5"/>
      <c r="N52" s="17"/>
      <c r="O52" s="17"/>
      <c r="P52" s="17"/>
      <c r="Q52" s="137"/>
      <c r="R52" s="17"/>
      <c r="S52" s="17"/>
      <c r="CZ52" s="9"/>
      <c r="DA52" s="78"/>
      <c r="DB52" s="9"/>
      <c r="DC52" s="207"/>
    </row>
    <row r="53" spans="2:107" ht="13.2" customHeight="1">
      <c r="B53" s="5"/>
      <c r="C53" s="5"/>
      <c r="F53" s="21"/>
      <c r="G53" s="153"/>
      <c r="H53" s="521"/>
      <c r="I53" s="565">
        <f t="shared" ref="I53:I59" si="5">SUM(J53:N53)</f>
        <v>0</v>
      </c>
      <c r="J53" s="153"/>
      <c r="K53" s="5"/>
      <c r="L53" s="5"/>
      <c r="M53" s="5"/>
      <c r="N53" s="17"/>
      <c r="O53" s="17"/>
      <c r="P53" s="17"/>
      <c r="Q53" s="137"/>
      <c r="R53" s="17"/>
      <c r="S53" s="17"/>
      <c r="CZ53" s="9"/>
      <c r="DA53" s="78"/>
      <c r="DB53" s="9"/>
      <c r="DC53" s="207"/>
    </row>
    <row r="54" spans="2:107" ht="13.2" customHeight="1">
      <c r="B54" s="5"/>
      <c r="C54" s="5"/>
      <c r="F54" s="21"/>
      <c r="G54" s="153"/>
      <c r="H54" s="521"/>
      <c r="I54" s="565">
        <f t="shared" si="5"/>
        <v>0</v>
      </c>
      <c r="J54" s="153"/>
      <c r="K54" s="5"/>
      <c r="L54" s="5"/>
      <c r="M54" s="5"/>
      <c r="N54" s="17"/>
      <c r="O54" s="17"/>
      <c r="P54" s="17"/>
      <c r="Q54" s="137"/>
      <c r="R54" s="17"/>
      <c r="S54" s="17"/>
      <c r="CZ54" s="9"/>
      <c r="DA54" s="78"/>
      <c r="DB54" s="9"/>
      <c r="DC54" s="207"/>
    </row>
    <row r="55" spans="2:107" ht="13.2" customHeight="1">
      <c r="B55" s="5"/>
      <c r="C55" s="5"/>
      <c r="F55" s="21"/>
      <c r="G55" s="153"/>
      <c r="H55" s="521"/>
      <c r="I55" s="565">
        <f t="shared" si="5"/>
        <v>0</v>
      </c>
      <c r="J55" s="153"/>
      <c r="K55" s="5"/>
      <c r="L55" s="5"/>
      <c r="M55" s="5"/>
      <c r="N55" s="17"/>
      <c r="O55" s="17"/>
      <c r="P55" s="17"/>
      <c r="Q55" s="137"/>
      <c r="R55" s="17"/>
      <c r="S55" s="17"/>
      <c r="CZ55" s="9"/>
      <c r="DA55" s="78"/>
      <c r="DB55" s="9"/>
      <c r="DC55" s="207"/>
    </row>
    <row r="56" spans="2:107" ht="13.2" customHeight="1">
      <c r="B56" s="5"/>
      <c r="C56" s="5"/>
      <c r="F56" s="21"/>
      <c r="G56" s="154"/>
      <c r="H56" s="521"/>
      <c r="I56" s="565">
        <f>SUM(J56:N56)</f>
        <v>0</v>
      </c>
      <c r="J56" s="5"/>
      <c r="K56" s="5"/>
      <c r="L56" s="5"/>
      <c r="M56" s="5"/>
      <c r="N56" s="17"/>
      <c r="O56" s="17"/>
      <c r="P56" s="17"/>
      <c r="Q56" s="137"/>
      <c r="R56" s="17"/>
      <c r="S56" s="17"/>
      <c r="CZ56" s="9"/>
      <c r="DA56" s="78"/>
      <c r="DB56" s="9"/>
      <c r="DC56" s="207"/>
    </row>
    <row r="57" spans="2:107" ht="13.2" customHeight="1">
      <c r="B57" s="5"/>
      <c r="C57" s="5"/>
      <c r="G57" s="5"/>
      <c r="H57" s="521"/>
      <c r="I57" s="565">
        <f t="shared" si="5"/>
        <v>0</v>
      </c>
      <c r="J57" s="5"/>
      <c r="K57" s="5"/>
      <c r="L57" s="5"/>
      <c r="M57" s="5"/>
      <c r="N57" s="17"/>
      <c r="O57" s="17"/>
      <c r="P57" s="17"/>
      <c r="Q57" s="137"/>
      <c r="R57" s="17"/>
      <c r="S57" s="17"/>
      <c r="CZ57" s="9"/>
      <c r="DA57" s="78"/>
      <c r="DB57" s="9"/>
      <c r="DC57" s="207"/>
    </row>
    <row r="58" spans="2:107" ht="13.2" customHeight="1">
      <c r="G58" s="4"/>
      <c r="H58" s="521"/>
      <c r="I58" s="565">
        <f>SUM(J58:N58)</f>
        <v>0</v>
      </c>
      <c r="N58" s="17"/>
      <c r="O58" s="17"/>
      <c r="P58" s="17"/>
      <c r="Q58" s="137"/>
      <c r="R58" s="17"/>
      <c r="S58" s="17"/>
      <c r="CZ58" s="9"/>
      <c r="DA58" s="78"/>
      <c r="DB58" s="9"/>
      <c r="DC58" s="207"/>
    </row>
    <row r="59" spans="2:107" ht="13.2" customHeight="1">
      <c r="G59" s="4"/>
      <c r="H59" s="521"/>
      <c r="I59" s="565">
        <f t="shared" si="5"/>
        <v>0</v>
      </c>
      <c r="N59" s="17"/>
      <c r="O59" s="17"/>
      <c r="P59" s="17"/>
      <c r="Q59" s="137"/>
      <c r="R59" s="17"/>
      <c r="S59" s="17"/>
      <c r="CZ59" s="9"/>
      <c r="DA59" s="78"/>
      <c r="DB59" s="9"/>
      <c r="DC59" s="207"/>
    </row>
    <row r="60" spans="2:107" ht="13.2" customHeight="1">
      <c r="D60" s="3" t="s">
        <v>28</v>
      </c>
      <c r="G60" s="22">
        <f>SUM(G51:G59)</f>
        <v>0</v>
      </c>
      <c r="H60" s="521"/>
      <c r="I60" s="22">
        <f t="shared" ref="I60:N60" si="6">SUM(I50:I59)</f>
        <v>0</v>
      </c>
      <c r="J60" s="22">
        <f t="shared" si="6"/>
        <v>0</v>
      </c>
      <c r="K60" s="22">
        <f t="shared" si="6"/>
        <v>0</v>
      </c>
      <c r="L60" s="22">
        <f t="shared" si="6"/>
        <v>0</v>
      </c>
      <c r="M60" s="22">
        <f t="shared" si="6"/>
        <v>0</v>
      </c>
      <c r="N60" s="22">
        <f t="shared" si="6"/>
        <v>0</v>
      </c>
      <c r="O60" s="17"/>
      <c r="P60" s="17"/>
      <c r="Q60" s="137"/>
      <c r="R60" s="17"/>
      <c r="S60" s="17"/>
      <c r="CZ60" s="9"/>
      <c r="DA60" s="78"/>
      <c r="DB60" s="9"/>
      <c r="DC60" s="207"/>
    </row>
    <row r="61" spans="2:107" ht="13.2" customHeight="1">
      <c r="G61" s="4"/>
      <c r="H61" s="521"/>
      <c r="I61" s="565"/>
      <c r="J61" s="23" t="s">
        <v>195</v>
      </c>
      <c r="K61" s="23"/>
      <c r="N61" s="4"/>
      <c r="O61" s="17"/>
      <c r="P61" s="17"/>
      <c r="Q61" s="137"/>
      <c r="R61" s="17"/>
      <c r="S61" s="17"/>
      <c r="CZ61" s="9"/>
      <c r="DA61" s="78"/>
      <c r="DB61" s="9"/>
      <c r="DC61" s="207"/>
    </row>
    <row r="62" spans="2:107" ht="13.2" customHeight="1">
      <c r="C62" s="3" t="s">
        <v>27</v>
      </c>
      <c r="G62" s="4"/>
      <c r="H62" s="521"/>
      <c r="I62" s="565"/>
      <c r="J62" s="95"/>
      <c r="K62" s="5"/>
      <c r="N62" s="17"/>
      <c r="O62" s="17"/>
      <c r="P62" s="17"/>
      <c r="Q62" s="137"/>
      <c r="R62" s="17"/>
      <c r="S62" s="17"/>
      <c r="CZ62" s="9"/>
      <c r="DA62" s="78"/>
      <c r="DB62" s="9"/>
      <c r="DC62" s="207"/>
    </row>
    <row r="63" spans="2:107" ht="13.2" customHeight="1">
      <c r="G63" s="4"/>
      <c r="H63" s="521"/>
      <c r="I63" s="565">
        <f>SUM(J63:N63)</f>
        <v>0</v>
      </c>
      <c r="N63" s="17"/>
      <c r="O63" s="17"/>
      <c r="P63" s="17"/>
      <c r="Q63" s="137"/>
      <c r="R63" s="17"/>
      <c r="S63" s="17"/>
      <c r="CZ63" s="9"/>
      <c r="DA63" s="78"/>
      <c r="DB63" s="9"/>
      <c r="DC63" s="207"/>
    </row>
    <row r="64" spans="2:107" ht="13.2" customHeight="1">
      <c r="G64" s="4"/>
      <c r="H64" s="521"/>
      <c r="I64" s="565">
        <f t="shared" ref="I64:I70" si="7">SUM(J64:N64)</f>
        <v>0</v>
      </c>
      <c r="N64" s="17"/>
      <c r="O64" s="17"/>
      <c r="P64" s="17"/>
      <c r="Q64" s="137"/>
      <c r="R64" s="17"/>
      <c r="S64" s="17"/>
      <c r="CZ64" s="9"/>
      <c r="DA64" s="78"/>
      <c r="DB64" s="9"/>
      <c r="DC64" s="207"/>
    </row>
    <row r="65" spans="2:107" ht="13.2" customHeight="1">
      <c r="G65" s="4"/>
      <c r="H65" s="521"/>
      <c r="I65" s="565">
        <f t="shared" si="7"/>
        <v>0</v>
      </c>
      <c r="N65" s="17"/>
      <c r="O65" s="17"/>
      <c r="P65" s="17"/>
      <c r="Q65" s="137"/>
      <c r="R65" s="17"/>
      <c r="S65" s="17"/>
      <c r="CZ65" s="9"/>
      <c r="DA65" s="78"/>
      <c r="DB65" s="9"/>
      <c r="DC65" s="207"/>
    </row>
    <row r="66" spans="2:107" ht="13.2" customHeight="1">
      <c r="G66" s="4"/>
      <c r="H66" s="521"/>
      <c r="I66" s="565">
        <f>SUM(J66:N66)</f>
        <v>0</v>
      </c>
      <c r="N66" s="17"/>
      <c r="O66" s="17"/>
      <c r="P66" s="17"/>
      <c r="Q66" s="137"/>
      <c r="R66" s="17"/>
      <c r="S66" s="17"/>
      <c r="CZ66" s="9"/>
      <c r="DA66" s="78"/>
      <c r="DB66" s="9"/>
      <c r="DC66" s="207"/>
    </row>
    <row r="67" spans="2:107" ht="13.2" customHeight="1">
      <c r="G67" s="4"/>
      <c r="H67" s="521"/>
      <c r="I67" s="565">
        <f t="shared" si="7"/>
        <v>0</v>
      </c>
      <c r="N67" s="17"/>
      <c r="O67" s="17"/>
      <c r="P67" s="17"/>
      <c r="Q67" s="137"/>
      <c r="R67" s="17"/>
      <c r="S67" s="17"/>
      <c r="CZ67" s="9"/>
      <c r="DA67" s="78"/>
      <c r="DB67" s="9"/>
      <c r="DC67" s="207"/>
    </row>
    <row r="68" spans="2:107" ht="13.2" customHeight="1">
      <c r="G68" s="4"/>
      <c r="H68" s="521"/>
      <c r="I68" s="565">
        <f t="shared" si="7"/>
        <v>0</v>
      </c>
      <c r="N68" s="17"/>
      <c r="O68" s="17"/>
      <c r="P68" s="17"/>
      <c r="Q68" s="137"/>
      <c r="R68" s="17"/>
      <c r="S68" s="17"/>
      <c r="CZ68" s="9"/>
      <c r="DA68" s="78"/>
      <c r="DB68" s="9"/>
      <c r="DC68" s="207"/>
    </row>
    <row r="69" spans="2:107" ht="13.2" customHeight="1">
      <c r="G69" s="4"/>
      <c r="H69" s="521"/>
      <c r="I69" s="565">
        <f t="shared" si="7"/>
        <v>0</v>
      </c>
      <c r="N69" s="17"/>
      <c r="O69" s="17"/>
      <c r="P69" s="17"/>
      <c r="Q69" s="137"/>
      <c r="R69" s="17"/>
      <c r="S69" s="17"/>
      <c r="CZ69" s="9"/>
      <c r="DA69" s="78"/>
      <c r="DB69" s="9"/>
      <c r="DC69" s="207"/>
    </row>
    <row r="70" spans="2:107" ht="13.2" customHeight="1">
      <c r="G70" s="4"/>
      <c r="H70" s="521"/>
      <c r="I70" s="565">
        <f t="shared" si="7"/>
        <v>0</v>
      </c>
      <c r="N70" s="17"/>
      <c r="O70" s="17"/>
      <c r="P70" s="17"/>
      <c r="Q70" s="137"/>
      <c r="R70" s="17"/>
      <c r="S70" s="17"/>
      <c r="CZ70" s="9"/>
      <c r="DA70" s="78"/>
      <c r="DB70" s="9"/>
      <c r="DC70" s="207"/>
    </row>
    <row r="71" spans="2:107" ht="13.2" customHeight="1">
      <c r="G71" s="22">
        <f>SUM(G62:G70)</f>
        <v>0</v>
      </c>
      <c r="H71" s="521"/>
      <c r="I71" s="22">
        <f t="shared" ref="I71:N71" si="8">SUM(I62:I70)</f>
        <v>0</v>
      </c>
      <c r="J71" s="22">
        <f t="shared" si="8"/>
        <v>0</v>
      </c>
      <c r="K71" s="22">
        <f t="shared" si="8"/>
        <v>0</v>
      </c>
      <c r="L71" s="22">
        <f t="shared" si="8"/>
        <v>0</v>
      </c>
      <c r="M71" s="22">
        <f t="shared" si="8"/>
        <v>0</v>
      </c>
      <c r="N71" s="22">
        <f t="shared" si="8"/>
        <v>0</v>
      </c>
      <c r="O71" s="17"/>
      <c r="P71" s="17"/>
      <c r="Q71" s="137"/>
      <c r="R71" s="17"/>
      <c r="S71" s="17"/>
      <c r="CZ71" s="9"/>
      <c r="DA71" s="78"/>
      <c r="DB71" s="9"/>
      <c r="DC71" s="207"/>
    </row>
    <row r="72" spans="2:107" ht="13.2" customHeight="1" thickBot="1">
      <c r="G72" s="4"/>
      <c r="H72" s="521"/>
      <c r="I72" s="565"/>
      <c r="J72" s="23" t="s">
        <v>195</v>
      </c>
      <c r="K72" s="23"/>
      <c r="N72" s="4"/>
      <c r="O72" s="271" t="s">
        <v>487</v>
      </c>
      <c r="P72" s="17"/>
      <c r="Q72" s="137"/>
      <c r="R72" s="17"/>
      <c r="S72" s="17"/>
      <c r="CZ72" s="9"/>
      <c r="DA72" s="78"/>
      <c r="DB72" s="9"/>
      <c r="DC72" s="207"/>
    </row>
    <row r="73" spans="2:107" ht="13.2" customHeight="1" thickBot="1">
      <c r="B73" s="3" t="s">
        <v>41</v>
      </c>
      <c r="F73" s="24" t="str">
        <f>B50</f>
        <v>Bank Name 2</v>
      </c>
      <c r="G73" s="1">
        <f>SUM(G71+G60)</f>
        <v>0</v>
      </c>
      <c r="H73" s="521"/>
      <c r="I73" s="1">
        <f t="shared" ref="I73:N73" si="9">SUM(I71+I60)</f>
        <v>0</v>
      </c>
      <c r="J73" s="1">
        <f t="shared" si="9"/>
        <v>0</v>
      </c>
      <c r="K73" s="1">
        <f t="shared" si="9"/>
        <v>0</v>
      </c>
      <c r="L73" s="1">
        <f t="shared" si="9"/>
        <v>0</v>
      </c>
      <c r="M73" s="1">
        <f t="shared" si="9"/>
        <v>0</v>
      </c>
      <c r="N73" s="1">
        <f t="shared" si="9"/>
        <v>0</v>
      </c>
      <c r="O73" s="234"/>
      <c r="P73" s="17"/>
      <c r="Q73" s="137"/>
      <c r="R73" s="17"/>
      <c r="S73" s="17"/>
      <c r="CZ73" s="9"/>
      <c r="DA73" s="78"/>
      <c r="DB73" s="9"/>
      <c r="DC73" s="207"/>
    </row>
    <row r="74" spans="2:107" ht="13.2" customHeight="1">
      <c r="B74" s="25"/>
      <c r="C74" s="25"/>
      <c r="D74" s="25"/>
      <c r="E74" s="25"/>
      <c r="F74" s="26"/>
      <c r="G74" s="27"/>
      <c r="H74" s="522"/>
      <c r="I74" s="576"/>
      <c r="J74" s="81" t="s">
        <v>196</v>
      </c>
      <c r="K74" s="94"/>
      <c r="L74" s="27"/>
      <c r="M74" s="27"/>
      <c r="N74" s="27"/>
      <c r="O74" s="17"/>
      <c r="P74" s="17"/>
      <c r="Q74" s="137"/>
      <c r="R74" s="17"/>
      <c r="S74" s="17"/>
      <c r="CZ74" s="9"/>
      <c r="DA74" s="78"/>
      <c r="DB74" s="9"/>
      <c r="DC74" s="207"/>
    </row>
    <row r="75" spans="2:107" ht="13.2" customHeight="1">
      <c r="B75" s="18" t="s">
        <v>53</v>
      </c>
      <c r="C75" s="5"/>
      <c r="G75" s="5"/>
      <c r="H75" s="521"/>
      <c r="I75" s="78"/>
      <c r="N75" s="17"/>
      <c r="O75" s="17"/>
      <c r="P75" s="17"/>
      <c r="Q75" s="137"/>
      <c r="R75" s="17"/>
      <c r="S75" s="17"/>
      <c r="CZ75" s="9"/>
      <c r="DA75" s="78"/>
      <c r="DB75" s="9"/>
      <c r="DC75" s="207"/>
    </row>
    <row r="76" spans="2:107" ht="13.2" customHeight="1">
      <c r="B76" s="5"/>
      <c r="C76" s="5" t="s">
        <v>26</v>
      </c>
      <c r="G76" s="5"/>
      <c r="H76" s="521"/>
      <c r="I76" s="565"/>
      <c r="N76" s="17"/>
      <c r="O76" s="17"/>
      <c r="P76" s="17"/>
      <c r="Q76" s="137"/>
      <c r="R76" s="17"/>
      <c r="S76" s="17"/>
      <c r="CZ76" s="9"/>
      <c r="DA76" s="78"/>
      <c r="DB76" s="9"/>
      <c r="DC76" s="207"/>
    </row>
    <row r="77" spans="2:107" ht="13.2" customHeight="1">
      <c r="B77" s="5"/>
      <c r="C77" s="5"/>
      <c r="G77" s="5"/>
      <c r="H77" s="521"/>
      <c r="I77" s="565">
        <f>SUM(J77:N77)</f>
        <v>0</v>
      </c>
      <c r="N77" s="17"/>
      <c r="O77" s="17"/>
      <c r="P77" s="17"/>
      <c r="Q77" s="137"/>
      <c r="R77" s="17"/>
      <c r="S77" s="17"/>
      <c r="CZ77" s="9"/>
      <c r="DA77" s="78"/>
      <c r="DB77" s="9"/>
      <c r="DC77" s="207"/>
    </row>
    <row r="78" spans="2:107" ht="13.2" customHeight="1">
      <c r="B78" s="5"/>
      <c r="C78" s="5"/>
      <c r="G78" s="5"/>
      <c r="H78" s="521"/>
      <c r="I78" s="565">
        <f t="shared" ref="I78:I84" si="10">SUM(J78:N78)</f>
        <v>0</v>
      </c>
      <c r="N78" s="17"/>
      <c r="O78" s="17"/>
      <c r="P78" s="17"/>
      <c r="Q78" s="137"/>
      <c r="R78" s="17"/>
      <c r="S78" s="17"/>
      <c r="CZ78" s="9"/>
      <c r="DA78" s="78"/>
      <c r="DB78" s="9"/>
      <c r="DC78" s="207"/>
    </row>
    <row r="79" spans="2:107" ht="13.2" customHeight="1">
      <c r="B79" s="5"/>
      <c r="C79" s="5"/>
      <c r="G79" s="5"/>
      <c r="H79" s="521"/>
      <c r="I79" s="565">
        <f t="shared" si="10"/>
        <v>0</v>
      </c>
      <c r="N79" s="17"/>
      <c r="O79" s="17"/>
      <c r="P79" s="17"/>
      <c r="Q79" s="137"/>
      <c r="R79" s="17"/>
      <c r="S79" s="17"/>
      <c r="CZ79" s="9"/>
      <c r="DA79" s="78"/>
      <c r="DB79" s="9"/>
      <c r="DC79" s="207"/>
    </row>
    <row r="80" spans="2:107" ht="13.2" customHeight="1">
      <c r="B80" s="5"/>
      <c r="C80" s="5"/>
      <c r="G80" s="5"/>
      <c r="H80" s="521"/>
      <c r="I80" s="565">
        <f>SUM(J80:N80)</f>
        <v>0</v>
      </c>
      <c r="N80" s="17"/>
      <c r="O80" s="17"/>
      <c r="P80" s="17"/>
      <c r="Q80" s="137"/>
      <c r="R80" s="17"/>
      <c r="S80" s="17"/>
      <c r="CZ80" s="9"/>
      <c r="DA80" s="78"/>
      <c r="DB80" s="9"/>
      <c r="DC80" s="207"/>
    </row>
    <row r="81" spans="2:107" ht="13.2" customHeight="1">
      <c r="B81" s="5"/>
      <c r="C81" s="5"/>
      <c r="G81" s="5"/>
      <c r="H81" s="521"/>
      <c r="I81" s="565">
        <f t="shared" si="10"/>
        <v>0</v>
      </c>
      <c r="N81" s="17"/>
      <c r="O81" s="17"/>
      <c r="P81" s="17"/>
      <c r="Q81" s="137"/>
      <c r="R81" s="17"/>
      <c r="S81" s="17"/>
      <c r="CZ81" s="9"/>
      <c r="DA81" s="78"/>
      <c r="DB81" s="9"/>
      <c r="DC81" s="207"/>
    </row>
    <row r="82" spans="2:107" ht="13.2" customHeight="1">
      <c r="B82" s="5"/>
      <c r="C82" s="5"/>
      <c r="G82" s="5"/>
      <c r="H82" s="521"/>
      <c r="I82" s="565">
        <f t="shared" si="10"/>
        <v>0</v>
      </c>
      <c r="N82" s="17"/>
      <c r="O82" s="17"/>
      <c r="P82" s="17"/>
      <c r="Q82" s="137"/>
      <c r="R82" s="17"/>
      <c r="S82" s="17"/>
      <c r="CZ82" s="9"/>
      <c r="DA82" s="78"/>
      <c r="DB82" s="9"/>
      <c r="DC82" s="207"/>
    </row>
    <row r="83" spans="2:107" ht="13.2" customHeight="1">
      <c r="G83" s="4"/>
      <c r="H83" s="521"/>
      <c r="I83" s="565">
        <f t="shared" si="10"/>
        <v>0</v>
      </c>
      <c r="N83" s="17"/>
      <c r="O83" s="17"/>
      <c r="P83" s="17"/>
      <c r="Q83" s="137"/>
      <c r="R83" s="17"/>
      <c r="S83" s="17"/>
      <c r="CZ83" s="9"/>
      <c r="DA83" s="78"/>
      <c r="DB83" s="9"/>
      <c r="DC83" s="207"/>
    </row>
    <row r="84" spans="2:107" ht="13.2" customHeight="1">
      <c r="G84" s="4"/>
      <c r="H84" s="521"/>
      <c r="I84" s="565">
        <f t="shared" si="10"/>
        <v>0</v>
      </c>
      <c r="N84" s="17"/>
      <c r="O84" s="17"/>
      <c r="P84" s="17"/>
      <c r="Q84" s="137"/>
      <c r="R84" s="17"/>
      <c r="S84" s="17"/>
      <c r="CZ84" s="9"/>
      <c r="DA84" s="78"/>
      <c r="DB84" s="9"/>
      <c r="DC84" s="207"/>
    </row>
    <row r="85" spans="2:107" ht="13.2" customHeight="1">
      <c r="D85" s="3" t="s">
        <v>28</v>
      </c>
      <c r="G85" s="22">
        <f>SUM(G75:G84)</f>
        <v>0</v>
      </c>
      <c r="H85" s="521"/>
      <c r="I85" s="22">
        <f t="shared" ref="I85:N85" si="11">SUM(I75:I84)</f>
        <v>0</v>
      </c>
      <c r="J85" s="22">
        <f t="shared" si="11"/>
        <v>0</v>
      </c>
      <c r="K85" s="22">
        <f t="shared" si="11"/>
        <v>0</v>
      </c>
      <c r="L85" s="22">
        <f t="shared" si="11"/>
        <v>0</v>
      </c>
      <c r="M85" s="22">
        <f t="shared" si="11"/>
        <v>0</v>
      </c>
      <c r="N85" s="22">
        <f t="shared" si="11"/>
        <v>0</v>
      </c>
      <c r="O85" s="17"/>
      <c r="P85" s="17"/>
      <c r="Q85" s="137"/>
      <c r="R85" s="17"/>
      <c r="S85" s="17"/>
      <c r="CZ85" s="9"/>
      <c r="DA85" s="78"/>
      <c r="DB85" s="9"/>
      <c r="DC85" s="207"/>
    </row>
    <row r="86" spans="2:107" ht="13.2" customHeight="1">
      <c r="G86" s="4"/>
      <c r="H86" s="521"/>
      <c r="I86" s="565"/>
      <c r="J86" s="23" t="s">
        <v>195</v>
      </c>
      <c r="K86" s="23"/>
      <c r="N86" s="4"/>
      <c r="O86" s="17"/>
      <c r="P86" s="17"/>
      <c r="Q86" s="137"/>
      <c r="R86" s="17"/>
      <c r="S86" s="17"/>
      <c r="CZ86" s="9"/>
      <c r="DA86" s="78"/>
      <c r="DB86" s="9"/>
      <c r="DC86" s="207"/>
    </row>
    <row r="87" spans="2:107" ht="13.2" customHeight="1">
      <c r="C87" s="3" t="s">
        <v>27</v>
      </c>
      <c r="G87" s="4"/>
      <c r="H87" s="521"/>
      <c r="I87" s="565"/>
      <c r="J87" s="95"/>
      <c r="K87" s="5"/>
      <c r="N87" s="17"/>
      <c r="O87" s="17"/>
      <c r="P87" s="17"/>
      <c r="Q87" s="137"/>
      <c r="R87" s="17"/>
      <c r="S87" s="17"/>
      <c r="CZ87" s="9"/>
      <c r="DA87" s="78"/>
      <c r="DB87" s="9"/>
      <c r="DC87" s="207"/>
    </row>
    <row r="88" spans="2:107" ht="13.2" customHeight="1">
      <c r="G88" s="4"/>
      <c r="H88" s="521"/>
      <c r="I88" s="565">
        <f>SUM(J88:N88)</f>
        <v>0</v>
      </c>
      <c r="N88" s="17"/>
      <c r="O88" s="17"/>
      <c r="P88" s="17"/>
      <c r="Q88" s="137"/>
      <c r="R88" s="17"/>
      <c r="S88" s="17"/>
      <c r="CZ88" s="9"/>
      <c r="DA88" s="78"/>
      <c r="DB88" s="9"/>
      <c r="DC88" s="207"/>
    </row>
    <row r="89" spans="2:107" ht="13.2" customHeight="1">
      <c r="G89" s="4"/>
      <c r="H89" s="521"/>
      <c r="I89" s="565">
        <f t="shared" ref="I89:I95" si="12">SUM(J89:N89)</f>
        <v>0</v>
      </c>
      <c r="N89" s="17"/>
      <c r="O89" s="17"/>
      <c r="P89" s="17"/>
      <c r="Q89" s="137"/>
      <c r="R89" s="17"/>
      <c r="S89" s="17"/>
      <c r="CZ89" s="9"/>
      <c r="DA89" s="78"/>
      <c r="DB89" s="9"/>
      <c r="DC89" s="207"/>
    </row>
    <row r="90" spans="2:107" ht="13.2" customHeight="1">
      <c r="G90" s="4"/>
      <c r="H90" s="521"/>
      <c r="I90" s="565">
        <f>SUM(J90:N90)</f>
        <v>0</v>
      </c>
      <c r="N90" s="17"/>
      <c r="O90" s="17"/>
      <c r="P90" s="17"/>
      <c r="Q90" s="137"/>
      <c r="R90" s="17"/>
      <c r="S90" s="17"/>
      <c r="CZ90" s="9"/>
      <c r="DA90" s="78"/>
      <c r="DB90" s="9"/>
      <c r="DC90" s="207"/>
    </row>
    <row r="91" spans="2:107" ht="13.2" customHeight="1">
      <c r="G91" s="4"/>
      <c r="H91" s="521"/>
      <c r="I91" s="565">
        <f t="shared" si="12"/>
        <v>0</v>
      </c>
      <c r="N91" s="17"/>
      <c r="O91" s="17"/>
      <c r="P91" s="17"/>
      <c r="Q91" s="137"/>
      <c r="R91" s="17"/>
      <c r="S91" s="17"/>
      <c r="CZ91" s="9"/>
      <c r="DA91" s="78"/>
      <c r="DB91" s="9"/>
      <c r="DC91" s="207"/>
    </row>
    <row r="92" spans="2:107" ht="13.2" customHeight="1">
      <c r="G92" s="4"/>
      <c r="H92" s="521"/>
      <c r="I92" s="565">
        <f t="shared" si="12"/>
        <v>0</v>
      </c>
      <c r="N92" s="17"/>
      <c r="O92" s="17"/>
      <c r="P92" s="17"/>
      <c r="Q92" s="137"/>
      <c r="R92" s="17"/>
      <c r="S92" s="17"/>
      <c r="CZ92" s="9"/>
      <c r="DA92" s="78"/>
      <c r="DB92" s="9"/>
      <c r="DC92" s="207"/>
    </row>
    <row r="93" spans="2:107" ht="13.2" customHeight="1">
      <c r="G93" s="4"/>
      <c r="H93" s="521"/>
      <c r="I93" s="565">
        <f t="shared" si="12"/>
        <v>0</v>
      </c>
      <c r="N93" s="17"/>
      <c r="O93" s="17"/>
      <c r="P93" s="17"/>
      <c r="Q93" s="137"/>
      <c r="R93" s="17"/>
      <c r="S93" s="17"/>
      <c r="CZ93" s="9"/>
      <c r="DA93" s="78"/>
      <c r="DB93" s="9"/>
      <c r="DC93" s="207"/>
    </row>
    <row r="94" spans="2:107" ht="13.2" customHeight="1">
      <c r="G94" s="4"/>
      <c r="H94" s="521"/>
      <c r="I94" s="565">
        <f t="shared" si="12"/>
        <v>0</v>
      </c>
      <c r="N94" s="17"/>
      <c r="O94" s="17"/>
      <c r="P94" s="17"/>
      <c r="Q94" s="137"/>
      <c r="R94" s="17"/>
      <c r="S94" s="17"/>
      <c r="CZ94" s="9"/>
      <c r="DA94" s="78"/>
      <c r="DB94" s="9"/>
      <c r="DC94" s="207"/>
    </row>
    <row r="95" spans="2:107" ht="13.2" customHeight="1">
      <c r="G95" s="4"/>
      <c r="H95" s="521"/>
      <c r="I95" s="565">
        <f t="shared" si="12"/>
        <v>0</v>
      </c>
      <c r="N95" s="17"/>
      <c r="O95" s="17"/>
      <c r="P95" s="17"/>
      <c r="Q95" s="137"/>
      <c r="R95" s="17"/>
      <c r="S95" s="17"/>
      <c r="CZ95" s="9"/>
      <c r="DA95" s="78"/>
      <c r="DB95" s="9"/>
      <c r="DC95" s="207"/>
    </row>
    <row r="96" spans="2:107" ht="13.2" customHeight="1">
      <c r="G96" s="22">
        <f>SUM(G87:G95)</f>
        <v>0</v>
      </c>
      <c r="H96" s="521"/>
      <c r="I96" s="22">
        <f t="shared" ref="I96:N96" si="13">SUM(I87:I95)</f>
        <v>0</v>
      </c>
      <c r="J96" s="22">
        <f t="shared" si="13"/>
        <v>0</v>
      </c>
      <c r="K96" s="22">
        <f t="shared" si="13"/>
        <v>0</v>
      </c>
      <c r="L96" s="22">
        <f t="shared" si="13"/>
        <v>0</v>
      </c>
      <c r="M96" s="22">
        <f t="shared" si="13"/>
        <v>0</v>
      </c>
      <c r="N96" s="22">
        <f t="shared" si="13"/>
        <v>0</v>
      </c>
      <c r="O96" s="17"/>
      <c r="P96" s="17"/>
      <c r="Q96" s="137"/>
      <c r="R96" s="17"/>
      <c r="S96" s="17"/>
      <c r="CZ96" s="9"/>
      <c r="DA96" s="78"/>
      <c r="DB96" s="9"/>
      <c r="DC96" s="207"/>
    </row>
    <row r="97" spans="2:107" ht="13.2" customHeight="1" thickBot="1">
      <c r="D97" s="28"/>
      <c r="E97" s="28"/>
      <c r="F97" s="28"/>
      <c r="G97" s="4"/>
      <c r="H97" s="521"/>
      <c r="I97" s="565"/>
      <c r="J97" s="23" t="s">
        <v>195</v>
      </c>
      <c r="K97" s="23"/>
      <c r="N97" s="4"/>
      <c r="O97" s="271" t="s">
        <v>487</v>
      </c>
      <c r="P97" s="17"/>
      <c r="Q97" s="137"/>
      <c r="R97" s="17"/>
      <c r="S97" s="17"/>
      <c r="CZ97" s="9"/>
      <c r="DA97" s="78"/>
      <c r="DB97" s="9"/>
      <c r="DC97" s="207"/>
    </row>
    <row r="98" spans="2:107" ht="13.2" customHeight="1" thickBot="1">
      <c r="B98" s="3" t="s">
        <v>41</v>
      </c>
      <c r="F98" s="24" t="str">
        <f>B75</f>
        <v>Bank Name 3</v>
      </c>
      <c r="G98" s="1">
        <f>SUM(G96+G85)</f>
        <v>0</v>
      </c>
      <c r="H98" s="521"/>
      <c r="I98" s="1">
        <f t="shared" ref="I98:N98" si="14">SUM(I96+I85)</f>
        <v>0</v>
      </c>
      <c r="J98" s="1">
        <f t="shared" si="14"/>
        <v>0</v>
      </c>
      <c r="K98" s="1">
        <f t="shared" si="14"/>
        <v>0</v>
      </c>
      <c r="L98" s="1">
        <f t="shared" si="14"/>
        <v>0</v>
      </c>
      <c r="M98" s="1">
        <f t="shared" si="14"/>
        <v>0</v>
      </c>
      <c r="N98" s="1">
        <f t="shared" si="14"/>
        <v>0</v>
      </c>
      <c r="O98" s="234"/>
      <c r="P98" s="17"/>
      <c r="Q98" s="137"/>
      <c r="R98" s="17"/>
      <c r="S98" s="17"/>
      <c r="CZ98" s="9"/>
      <c r="DA98" s="78"/>
      <c r="DB98" s="9"/>
      <c r="DC98" s="207"/>
    </row>
    <row r="99" spans="2:107" ht="13.2" customHeight="1">
      <c r="D99" s="28"/>
      <c r="E99" s="28"/>
      <c r="F99" s="28"/>
      <c r="G99" s="4"/>
      <c r="H99" s="521"/>
      <c r="I99" s="577"/>
      <c r="J99" s="82" t="s">
        <v>196</v>
      </c>
      <c r="K99" s="23"/>
      <c r="N99" s="17"/>
      <c r="O99" s="17"/>
      <c r="P99" s="17"/>
      <c r="Q99" s="137"/>
      <c r="R99" s="17"/>
      <c r="S99" s="17"/>
      <c r="CZ99" s="9"/>
      <c r="DA99" s="78"/>
      <c r="DB99" s="9"/>
      <c r="DC99" s="207"/>
    </row>
    <row r="100" spans="2:107" ht="13.2" customHeight="1">
      <c r="B100" s="18" t="s">
        <v>452</v>
      </c>
      <c r="C100" s="5"/>
      <c r="G100" s="5"/>
      <c r="H100" s="521"/>
      <c r="I100" s="78"/>
      <c r="N100" s="17"/>
      <c r="O100" s="17"/>
      <c r="P100" s="17"/>
      <c r="Q100" s="137"/>
      <c r="R100" s="17"/>
      <c r="S100" s="17"/>
      <c r="CZ100" s="9"/>
      <c r="DA100" s="78"/>
      <c r="DB100" s="9"/>
      <c r="DC100" s="207"/>
    </row>
    <row r="101" spans="2:107" ht="13.2" customHeight="1">
      <c r="B101" s="5"/>
      <c r="C101" s="5" t="s">
        <v>26</v>
      </c>
      <c r="G101" s="5"/>
      <c r="H101" s="521"/>
      <c r="I101" s="565"/>
      <c r="N101" s="17"/>
      <c r="O101" s="17"/>
      <c r="P101" s="17"/>
      <c r="Q101" s="137"/>
      <c r="R101" s="17"/>
      <c r="S101" s="17"/>
      <c r="CZ101" s="9"/>
      <c r="DA101" s="78"/>
      <c r="DB101" s="9"/>
      <c r="DC101" s="207"/>
    </row>
    <row r="102" spans="2:107" ht="13.2" customHeight="1">
      <c r="B102" s="5"/>
      <c r="C102" s="5"/>
      <c r="G102" s="5"/>
      <c r="H102" s="521"/>
      <c r="I102" s="565">
        <f>SUM(J102:N102)</f>
        <v>0</v>
      </c>
      <c r="N102" s="17"/>
      <c r="O102" s="17"/>
      <c r="P102" s="17"/>
      <c r="Q102" s="137"/>
      <c r="R102" s="17"/>
      <c r="S102" s="17"/>
      <c r="CZ102" s="9"/>
      <c r="DA102" s="78"/>
      <c r="DB102" s="9"/>
      <c r="DC102" s="207"/>
    </row>
    <row r="103" spans="2:107" ht="13.2" customHeight="1">
      <c r="B103" s="5"/>
      <c r="C103" s="5"/>
      <c r="G103" s="5"/>
      <c r="H103" s="521"/>
      <c r="I103" s="565">
        <f t="shared" ref="I103:I109" si="15">SUM(J103:N103)</f>
        <v>0</v>
      </c>
      <c r="N103" s="17"/>
      <c r="O103" s="17"/>
      <c r="P103" s="17"/>
      <c r="Q103" s="137"/>
      <c r="R103" s="17"/>
      <c r="S103" s="17"/>
      <c r="CZ103" s="9"/>
      <c r="DA103" s="78"/>
      <c r="DB103" s="9"/>
      <c r="DC103" s="207"/>
    </row>
    <row r="104" spans="2:107" ht="13.2" customHeight="1">
      <c r="B104" s="5"/>
      <c r="C104" s="5"/>
      <c r="G104" s="5"/>
      <c r="H104" s="521"/>
      <c r="I104" s="565">
        <f t="shared" si="15"/>
        <v>0</v>
      </c>
      <c r="N104" s="17"/>
      <c r="O104" s="17"/>
      <c r="P104" s="17"/>
      <c r="Q104" s="137"/>
      <c r="R104" s="17"/>
      <c r="S104" s="17"/>
      <c r="CZ104" s="9"/>
      <c r="DA104" s="78"/>
      <c r="DB104" s="9"/>
      <c r="DC104" s="207"/>
    </row>
    <row r="105" spans="2:107" ht="13.2" customHeight="1">
      <c r="B105" s="5"/>
      <c r="C105" s="5"/>
      <c r="G105" s="5"/>
      <c r="H105" s="521"/>
      <c r="I105" s="565">
        <f t="shared" si="15"/>
        <v>0</v>
      </c>
      <c r="N105" s="17"/>
      <c r="O105" s="17"/>
      <c r="P105" s="17"/>
      <c r="Q105" s="137"/>
      <c r="R105" s="17"/>
      <c r="S105" s="17"/>
      <c r="CZ105" s="9"/>
      <c r="DA105" s="78"/>
      <c r="DB105" s="9"/>
      <c r="DC105" s="207"/>
    </row>
    <row r="106" spans="2:107" ht="13.2" customHeight="1">
      <c r="B106" s="5"/>
      <c r="C106" s="5"/>
      <c r="G106" s="5"/>
      <c r="H106" s="521"/>
      <c r="I106" s="565">
        <f>SUM(J106:N106)</f>
        <v>0</v>
      </c>
      <c r="N106" s="17"/>
      <c r="O106" s="17"/>
      <c r="P106" s="17"/>
      <c r="Q106" s="137"/>
      <c r="R106" s="17"/>
      <c r="S106" s="17"/>
      <c r="CZ106" s="9"/>
      <c r="DA106" s="78"/>
      <c r="DB106" s="9"/>
      <c r="DC106" s="207"/>
    </row>
    <row r="107" spans="2:107" ht="13.2" customHeight="1">
      <c r="B107" s="5"/>
      <c r="C107" s="5"/>
      <c r="G107" s="5"/>
      <c r="H107" s="521"/>
      <c r="I107" s="565">
        <f t="shared" si="15"/>
        <v>0</v>
      </c>
      <c r="N107" s="17"/>
      <c r="O107" s="17"/>
      <c r="P107" s="17"/>
      <c r="Q107" s="137"/>
      <c r="R107" s="17"/>
      <c r="S107" s="17"/>
      <c r="CZ107" s="9"/>
      <c r="DA107" s="78"/>
      <c r="DB107" s="9"/>
      <c r="DC107" s="207"/>
    </row>
    <row r="108" spans="2:107" ht="13.2" customHeight="1">
      <c r="G108" s="4"/>
      <c r="H108" s="521"/>
      <c r="I108" s="565">
        <f t="shared" si="15"/>
        <v>0</v>
      </c>
      <c r="N108" s="17"/>
      <c r="O108" s="17"/>
      <c r="P108" s="17"/>
      <c r="Q108" s="137"/>
      <c r="R108" s="17"/>
      <c r="S108" s="17"/>
      <c r="CZ108" s="9"/>
      <c r="DA108" s="78"/>
      <c r="DB108" s="9"/>
      <c r="DC108" s="207"/>
    </row>
    <row r="109" spans="2:107" ht="13.2" customHeight="1">
      <c r="G109" s="4"/>
      <c r="H109" s="521"/>
      <c r="I109" s="565">
        <f t="shared" si="15"/>
        <v>0</v>
      </c>
      <c r="N109" s="17"/>
      <c r="O109" s="17"/>
      <c r="P109" s="17"/>
      <c r="Q109" s="137"/>
      <c r="R109" s="17"/>
      <c r="S109" s="17"/>
      <c r="CZ109" s="9"/>
      <c r="DA109" s="78"/>
      <c r="DB109" s="9"/>
      <c r="DC109" s="207"/>
    </row>
    <row r="110" spans="2:107" ht="13.2" customHeight="1">
      <c r="D110" s="3" t="s">
        <v>28</v>
      </c>
      <c r="G110" s="22">
        <f>SUM(G100:G109)</f>
        <v>0</v>
      </c>
      <c r="H110" s="521"/>
      <c r="I110" s="22">
        <f t="shared" ref="I110:N110" si="16">SUM(I100:I109)</f>
        <v>0</v>
      </c>
      <c r="J110" s="22">
        <f t="shared" si="16"/>
        <v>0</v>
      </c>
      <c r="K110" s="22">
        <f t="shared" si="16"/>
        <v>0</v>
      </c>
      <c r="L110" s="22">
        <f t="shared" si="16"/>
        <v>0</v>
      </c>
      <c r="M110" s="22">
        <f t="shared" si="16"/>
        <v>0</v>
      </c>
      <c r="N110" s="22">
        <f t="shared" si="16"/>
        <v>0</v>
      </c>
      <c r="O110" s="17"/>
      <c r="P110" s="17"/>
      <c r="Q110" s="137"/>
      <c r="R110" s="17"/>
      <c r="S110" s="17"/>
      <c r="CZ110" s="9"/>
      <c r="DA110" s="78"/>
      <c r="DB110" s="9"/>
      <c r="DC110" s="207"/>
    </row>
    <row r="111" spans="2:107" ht="13.2" customHeight="1">
      <c r="G111" s="4"/>
      <c r="H111" s="521"/>
      <c r="I111" s="565"/>
      <c r="J111" s="23" t="s">
        <v>195</v>
      </c>
      <c r="K111" s="23"/>
      <c r="N111" s="4"/>
      <c r="O111" s="17"/>
      <c r="P111" s="17"/>
      <c r="Q111" s="137"/>
      <c r="R111" s="17"/>
      <c r="S111" s="17"/>
      <c r="CZ111" s="9"/>
      <c r="DA111" s="78"/>
      <c r="DB111" s="9"/>
      <c r="DC111" s="207"/>
    </row>
    <row r="112" spans="2:107" ht="13.2" customHeight="1">
      <c r="C112" s="3" t="s">
        <v>27</v>
      </c>
      <c r="G112" s="4"/>
      <c r="H112" s="521"/>
      <c r="I112" s="565"/>
      <c r="J112" s="95"/>
      <c r="K112" s="5"/>
      <c r="N112" s="17"/>
      <c r="O112" s="17"/>
      <c r="P112" s="17"/>
      <c r="Q112" s="137"/>
      <c r="R112" s="17"/>
      <c r="S112" s="17"/>
      <c r="CZ112" s="9"/>
      <c r="DA112" s="78"/>
      <c r="DB112" s="9"/>
      <c r="DC112" s="207"/>
    </row>
    <row r="113" spans="2:107" ht="13.2" customHeight="1">
      <c r="G113" s="4"/>
      <c r="H113" s="521"/>
      <c r="I113" s="565">
        <f>SUM(J113:N113)</f>
        <v>0</v>
      </c>
      <c r="N113" s="17"/>
      <c r="O113" s="17"/>
      <c r="P113" s="17"/>
      <c r="Q113" s="137"/>
      <c r="R113" s="17"/>
      <c r="S113" s="17"/>
      <c r="CZ113" s="9"/>
      <c r="DA113" s="78"/>
      <c r="DB113" s="9"/>
      <c r="DC113" s="207"/>
    </row>
    <row r="114" spans="2:107" ht="13.2" customHeight="1">
      <c r="G114" s="4"/>
      <c r="H114" s="521"/>
      <c r="I114" s="565">
        <f t="shared" ref="I114:I119" si="17">SUM(J114:N114)</f>
        <v>0</v>
      </c>
      <c r="N114" s="17"/>
      <c r="O114" s="17"/>
      <c r="P114" s="17"/>
      <c r="Q114" s="137"/>
      <c r="R114" s="17"/>
      <c r="S114" s="17"/>
      <c r="CZ114" s="9"/>
      <c r="DA114" s="78"/>
      <c r="DB114" s="9"/>
      <c r="DC114" s="207"/>
    </row>
    <row r="115" spans="2:107" ht="13.2" customHeight="1">
      <c r="G115" s="4"/>
      <c r="H115" s="521"/>
      <c r="I115" s="565">
        <f t="shared" si="17"/>
        <v>0</v>
      </c>
      <c r="N115" s="17"/>
      <c r="O115" s="17"/>
      <c r="P115" s="17"/>
      <c r="Q115" s="137"/>
      <c r="R115" s="17"/>
      <c r="S115" s="17"/>
      <c r="CZ115" s="9"/>
      <c r="DA115" s="78"/>
      <c r="DB115" s="9"/>
      <c r="DC115" s="207"/>
    </row>
    <row r="116" spans="2:107" ht="13.2" customHeight="1">
      <c r="G116" s="4"/>
      <c r="H116" s="521"/>
      <c r="I116" s="565">
        <f t="shared" si="17"/>
        <v>0</v>
      </c>
      <c r="N116" s="17"/>
      <c r="O116" s="17"/>
      <c r="P116" s="17"/>
      <c r="Q116" s="137"/>
      <c r="R116" s="17"/>
      <c r="S116" s="17"/>
      <c r="CZ116" s="9"/>
      <c r="DA116" s="78"/>
      <c r="DB116" s="9"/>
      <c r="DC116" s="207"/>
    </row>
    <row r="117" spans="2:107" ht="13.2" customHeight="1">
      <c r="G117" s="4"/>
      <c r="H117" s="521"/>
      <c r="I117" s="565">
        <f>SUM(J117:N117)</f>
        <v>0</v>
      </c>
      <c r="N117" s="17"/>
      <c r="O117" s="17"/>
      <c r="P117" s="17"/>
      <c r="Q117" s="137"/>
      <c r="R117" s="17"/>
      <c r="S117" s="17"/>
      <c r="CZ117" s="9"/>
      <c r="DA117" s="78"/>
      <c r="DB117" s="9"/>
      <c r="DC117" s="207"/>
    </row>
    <row r="118" spans="2:107" ht="13.2" customHeight="1">
      <c r="G118" s="4"/>
      <c r="H118" s="521"/>
      <c r="I118" s="565">
        <f t="shared" si="17"/>
        <v>0</v>
      </c>
      <c r="N118" s="17"/>
      <c r="O118" s="17"/>
      <c r="P118" s="17"/>
      <c r="Q118" s="137"/>
      <c r="R118" s="17"/>
      <c r="S118" s="17"/>
      <c r="CZ118" s="9"/>
      <c r="DA118" s="78"/>
      <c r="DB118" s="9"/>
      <c r="DC118" s="207"/>
    </row>
    <row r="119" spans="2:107" ht="13.2" customHeight="1">
      <c r="G119" s="4"/>
      <c r="H119" s="521"/>
      <c r="I119" s="565">
        <f t="shared" si="17"/>
        <v>0</v>
      </c>
      <c r="N119" s="17"/>
      <c r="O119" s="17"/>
      <c r="P119" s="17"/>
      <c r="Q119" s="137"/>
      <c r="R119" s="17"/>
      <c r="S119" s="17"/>
      <c r="CZ119" s="9"/>
      <c r="DA119" s="78"/>
      <c r="DB119" s="9"/>
      <c r="DC119" s="207"/>
    </row>
    <row r="120" spans="2:107" ht="13.2" customHeight="1">
      <c r="G120" s="4"/>
      <c r="H120" s="521"/>
      <c r="I120" s="565">
        <f>SUM(J120:N120)</f>
        <v>0</v>
      </c>
      <c r="N120" s="17"/>
      <c r="O120" s="17"/>
      <c r="P120" s="17"/>
      <c r="Q120" s="137"/>
      <c r="R120" s="17"/>
      <c r="S120" s="17"/>
      <c r="CZ120" s="9"/>
      <c r="DA120" s="78"/>
      <c r="DB120" s="9"/>
      <c r="DC120" s="207"/>
    </row>
    <row r="121" spans="2:107" ht="13.2" customHeight="1">
      <c r="G121" s="22">
        <f>SUM(G112:G120)</f>
        <v>0</v>
      </c>
      <c r="H121" s="521"/>
      <c r="I121" s="22">
        <f t="shared" ref="I121:N121" si="18">SUM(I112:I120)</f>
        <v>0</v>
      </c>
      <c r="J121" s="22">
        <f t="shared" si="18"/>
        <v>0</v>
      </c>
      <c r="K121" s="22">
        <f t="shared" si="18"/>
        <v>0</v>
      </c>
      <c r="L121" s="22">
        <f t="shared" si="18"/>
        <v>0</v>
      </c>
      <c r="M121" s="22">
        <f t="shared" si="18"/>
        <v>0</v>
      </c>
      <c r="N121" s="22">
        <f t="shared" si="18"/>
        <v>0</v>
      </c>
      <c r="O121" s="17"/>
      <c r="P121" s="17"/>
      <c r="Q121" s="137"/>
      <c r="R121" s="17"/>
      <c r="S121" s="17"/>
      <c r="CZ121" s="9"/>
      <c r="DA121" s="78"/>
      <c r="DB121" s="9"/>
      <c r="DC121" s="207"/>
    </row>
    <row r="122" spans="2:107" ht="13.2" customHeight="1" thickBot="1">
      <c r="D122" s="28"/>
      <c r="E122" s="28"/>
      <c r="F122" s="28"/>
      <c r="G122" s="4"/>
      <c r="H122" s="521"/>
      <c r="I122" s="565"/>
      <c r="J122" s="23" t="s">
        <v>195</v>
      </c>
      <c r="K122" s="23"/>
      <c r="N122" s="4"/>
      <c r="O122" s="271" t="s">
        <v>487</v>
      </c>
      <c r="P122" s="17"/>
      <c r="Q122" s="137"/>
      <c r="R122" s="17"/>
      <c r="S122" s="17"/>
      <c r="CZ122" s="9"/>
      <c r="DA122" s="78"/>
      <c r="DB122" s="9"/>
      <c r="DC122" s="207"/>
    </row>
    <row r="123" spans="2:107" ht="13.2" customHeight="1" thickBot="1">
      <c r="B123" s="3" t="s">
        <v>41</v>
      </c>
      <c r="F123" s="24" t="str">
        <f>B100</f>
        <v>Bank Name 4</v>
      </c>
      <c r="G123" s="1">
        <f>SUM(G121+G110)</f>
        <v>0</v>
      </c>
      <c r="H123" s="521"/>
      <c r="I123" s="1">
        <f t="shared" ref="I123:N123" si="19">SUM(I121+I110)</f>
        <v>0</v>
      </c>
      <c r="J123" s="1">
        <f t="shared" si="19"/>
        <v>0</v>
      </c>
      <c r="K123" s="1">
        <f t="shared" si="19"/>
        <v>0</v>
      </c>
      <c r="L123" s="1">
        <f t="shared" si="19"/>
        <v>0</v>
      </c>
      <c r="M123" s="1">
        <f t="shared" si="19"/>
        <v>0</v>
      </c>
      <c r="N123" s="1">
        <f t="shared" si="19"/>
        <v>0</v>
      </c>
      <c r="O123" s="234"/>
      <c r="P123" s="17"/>
      <c r="Q123" s="137"/>
      <c r="R123" s="17"/>
      <c r="S123" s="17"/>
      <c r="CZ123" s="9"/>
      <c r="DA123" s="78"/>
      <c r="DB123" s="9"/>
      <c r="DC123" s="207"/>
    </row>
    <row r="124" spans="2:107" ht="13.2" customHeight="1">
      <c r="D124" s="28"/>
      <c r="E124" s="28"/>
      <c r="F124" s="28"/>
      <c r="G124" s="4"/>
      <c r="H124" s="521"/>
      <c r="I124" s="577"/>
      <c r="J124" s="82" t="s">
        <v>196</v>
      </c>
      <c r="K124" s="23"/>
      <c r="N124" s="17"/>
      <c r="O124" s="17"/>
      <c r="P124" s="17"/>
      <c r="Q124" s="137"/>
      <c r="R124" s="17"/>
      <c r="S124" s="17"/>
      <c r="CZ124" s="9"/>
      <c r="DA124" s="78"/>
      <c r="DB124" s="9"/>
      <c r="DC124" s="207"/>
    </row>
    <row r="125" spans="2:107" ht="13.2" customHeight="1">
      <c r="B125" s="18" t="s">
        <v>451</v>
      </c>
      <c r="C125" s="5"/>
      <c r="G125" s="5"/>
      <c r="H125" s="521"/>
      <c r="I125" s="78"/>
      <c r="N125" s="17"/>
      <c r="O125" s="17"/>
      <c r="P125" s="17"/>
      <c r="Q125" s="137"/>
      <c r="R125" s="17"/>
      <c r="S125" s="17"/>
      <c r="CZ125" s="9"/>
      <c r="DA125" s="78"/>
      <c r="DB125" s="9"/>
      <c r="DC125" s="207"/>
    </row>
    <row r="126" spans="2:107" ht="13.2" customHeight="1">
      <c r="B126" s="5"/>
      <c r="C126" s="5" t="s">
        <v>26</v>
      </c>
      <c r="G126" s="5"/>
      <c r="H126" s="521"/>
      <c r="I126" s="565"/>
      <c r="N126" s="17"/>
      <c r="O126" s="17"/>
      <c r="P126" s="17"/>
      <c r="Q126" s="137"/>
      <c r="R126" s="17"/>
      <c r="S126" s="17"/>
      <c r="CZ126" s="9"/>
      <c r="DA126" s="78"/>
      <c r="DB126" s="9"/>
      <c r="DC126" s="207"/>
    </row>
    <row r="127" spans="2:107" ht="13.2" customHeight="1">
      <c r="B127" s="5"/>
      <c r="C127" s="5"/>
      <c r="G127" s="5"/>
      <c r="H127" s="521"/>
      <c r="I127" s="565">
        <f>SUM(J127:N127)</f>
        <v>0</v>
      </c>
      <c r="N127" s="17"/>
      <c r="O127" s="17"/>
      <c r="P127" s="17"/>
      <c r="Q127" s="137"/>
      <c r="R127" s="17"/>
      <c r="S127" s="17"/>
      <c r="CZ127" s="9"/>
      <c r="DA127" s="78"/>
      <c r="DB127" s="9"/>
      <c r="DC127" s="207"/>
    </row>
    <row r="128" spans="2:107" ht="13.2" customHeight="1">
      <c r="B128" s="5"/>
      <c r="C128" s="5"/>
      <c r="G128" s="5"/>
      <c r="H128" s="521"/>
      <c r="I128" s="565">
        <f t="shared" ref="I128:I133" si="20">SUM(J128:N128)</f>
        <v>0</v>
      </c>
      <c r="N128" s="17"/>
      <c r="O128" s="17"/>
      <c r="P128" s="17"/>
      <c r="Q128" s="137"/>
      <c r="R128" s="17"/>
      <c r="S128" s="17"/>
      <c r="CZ128" s="9"/>
      <c r="DA128" s="78"/>
      <c r="DB128" s="9"/>
      <c r="DC128" s="207"/>
    </row>
    <row r="129" spans="2:107" ht="13.2" customHeight="1">
      <c r="B129" s="5"/>
      <c r="C129" s="5"/>
      <c r="G129" s="5"/>
      <c r="H129" s="521"/>
      <c r="I129" s="565">
        <f t="shared" si="20"/>
        <v>0</v>
      </c>
      <c r="N129" s="17"/>
      <c r="O129" s="17"/>
      <c r="P129" s="17"/>
      <c r="Q129" s="137"/>
      <c r="R129" s="17"/>
      <c r="S129" s="17"/>
      <c r="CZ129" s="9"/>
      <c r="DA129" s="78"/>
      <c r="DB129" s="9"/>
      <c r="DC129" s="207"/>
    </row>
    <row r="130" spans="2:107" ht="13.2" customHeight="1">
      <c r="B130" s="5"/>
      <c r="C130" s="5"/>
      <c r="G130" s="5"/>
      <c r="H130" s="521"/>
      <c r="I130" s="565">
        <f>SUM(J130:N130)</f>
        <v>0</v>
      </c>
      <c r="N130" s="17"/>
      <c r="O130" s="17"/>
      <c r="P130" s="17"/>
      <c r="Q130" s="137"/>
      <c r="R130" s="17"/>
      <c r="S130" s="17"/>
      <c r="CZ130" s="9"/>
      <c r="DA130" s="78"/>
      <c r="DB130" s="9"/>
      <c r="DC130" s="207"/>
    </row>
    <row r="131" spans="2:107" ht="13.2" customHeight="1">
      <c r="B131" s="5"/>
      <c r="C131" s="5"/>
      <c r="G131" s="5"/>
      <c r="H131" s="521"/>
      <c r="I131" s="565">
        <f t="shared" si="20"/>
        <v>0</v>
      </c>
      <c r="N131" s="17"/>
      <c r="O131" s="17"/>
      <c r="P131" s="17"/>
      <c r="Q131" s="137"/>
      <c r="R131" s="17"/>
      <c r="S131" s="17"/>
      <c r="CZ131" s="9"/>
      <c r="DA131" s="78"/>
      <c r="DB131" s="9"/>
      <c r="DC131" s="207"/>
    </row>
    <row r="132" spans="2:107" ht="13.2" customHeight="1">
      <c r="B132" s="5"/>
      <c r="C132" s="5"/>
      <c r="G132" s="5"/>
      <c r="H132" s="521"/>
      <c r="I132" s="565">
        <f t="shared" si="20"/>
        <v>0</v>
      </c>
      <c r="N132" s="17"/>
      <c r="O132" s="17"/>
      <c r="P132" s="17"/>
      <c r="Q132" s="137"/>
      <c r="R132" s="17"/>
      <c r="S132" s="17"/>
      <c r="CZ132" s="9"/>
      <c r="DA132" s="78"/>
      <c r="DB132" s="9"/>
      <c r="DC132" s="207"/>
    </row>
    <row r="133" spans="2:107" ht="13.2" customHeight="1">
      <c r="G133" s="4"/>
      <c r="H133" s="521"/>
      <c r="I133" s="565">
        <f t="shared" si="20"/>
        <v>0</v>
      </c>
      <c r="N133" s="17"/>
      <c r="O133" s="17"/>
      <c r="P133" s="17"/>
      <c r="Q133" s="137"/>
      <c r="R133" s="17"/>
      <c r="S133" s="17"/>
      <c r="CZ133" s="9"/>
      <c r="DA133" s="78"/>
      <c r="DB133" s="9"/>
      <c r="DC133" s="207"/>
    </row>
    <row r="134" spans="2:107" ht="13.2" customHeight="1">
      <c r="G134" s="4"/>
      <c r="H134" s="521"/>
      <c r="I134" s="565">
        <f>SUM(J134:N134)</f>
        <v>0</v>
      </c>
      <c r="N134" s="17"/>
      <c r="O134" s="17"/>
      <c r="P134" s="17"/>
      <c r="Q134" s="137"/>
      <c r="R134" s="17"/>
      <c r="S134" s="17"/>
      <c r="CZ134" s="9"/>
      <c r="DA134" s="78"/>
      <c r="DB134" s="9"/>
      <c r="DC134" s="207"/>
    </row>
    <row r="135" spans="2:107" ht="13.2" customHeight="1">
      <c r="D135" s="3" t="s">
        <v>28</v>
      </c>
      <c r="G135" s="22">
        <f>SUM(G125:G134)</f>
        <v>0</v>
      </c>
      <c r="H135" s="521"/>
      <c r="I135" s="22">
        <f t="shared" ref="I135:N135" si="21">SUM(I125:I134)</f>
        <v>0</v>
      </c>
      <c r="J135" s="22">
        <f t="shared" si="21"/>
        <v>0</v>
      </c>
      <c r="K135" s="22">
        <f t="shared" si="21"/>
        <v>0</v>
      </c>
      <c r="L135" s="22">
        <f t="shared" si="21"/>
        <v>0</v>
      </c>
      <c r="M135" s="22">
        <f t="shared" si="21"/>
        <v>0</v>
      </c>
      <c r="N135" s="22">
        <f t="shared" si="21"/>
        <v>0</v>
      </c>
      <c r="O135" s="17"/>
      <c r="P135" s="17"/>
      <c r="Q135" s="137"/>
      <c r="R135" s="17"/>
      <c r="S135" s="17"/>
      <c r="CZ135" s="9"/>
      <c r="DA135" s="78"/>
      <c r="DB135" s="9"/>
      <c r="DC135" s="207"/>
    </row>
    <row r="136" spans="2:107" ht="13.2" customHeight="1">
      <c r="G136" s="4"/>
      <c r="H136" s="521"/>
      <c r="I136" s="565"/>
      <c r="J136" s="23" t="s">
        <v>195</v>
      </c>
      <c r="K136" s="23"/>
      <c r="N136" s="4"/>
      <c r="O136" s="17"/>
      <c r="P136" s="17"/>
      <c r="Q136" s="137"/>
      <c r="R136" s="17"/>
      <c r="S136" s="17"/>
      <c r="CZ136" s="9"/>
      <c r="DA136" s="78"/>
      <c r="DB136" s="9"/>
      <c r="DC136" s="207"/>
    </row>
    <row r="137" spans="2:107" ht="13.2" customHeight="1">
      <c r="C137" s="3" t="s">
        <v>27</v>
      </c>
      <c r="G137" s="4"/>
      <c r="H137" s="521"/>
      <c r="I137" s="565"/>
      <c r="J137" s="95"/>
      <c r="K137" s="5"/>
      <c r="N137" s="17"/>
      <c r="O137" s="17"/>
      <c r="P137" s="17"/>
      <c r="Q137" s="137"/>
      <c r="R137" s="17"/>
      <c r="S137" s="17"/>
      <c r="CZ137" s="9"/>
      <c r="DA137" s="78"/>
      <c r="DB137" s="9"/>
      <c r="DC137" s="207"/>
    </row>
    <row r="138" spans="2:107" ht="13.2" customHeight="1">
      <c r="G138" s="4"/>
      <c r="H138" s="521"/>
      <c r="I138" s="565">
        <f>SUM(J138:N138)</f>
        <v>0</v>
      </c>
      <c r="N138" s="17"/>
      <c r="O138" s="17"/>
      <c r="P138" s="17"/>
      <c r="Q138" s="137"/>
      <c r="R138" s="17"/>
      <c r="S138" s="17"/>
      <c r="CZ138" s="9"/>
      <c r="DA138" s="78"/>
      <c r="DB138" s="9"/>
      <c r="DC138" s="207"/>
    </row>
    <row r="139" spans="2:107" ht="13.2" customHeight="1">
      <c r="G139" s="4"/>
      <c r="H139" s="521"/>
      <c r="I139" s="565">
        <f t="shared" ref="I139:I145" si="22">SUM(J139:N139)</f>
        <v>0</v>
      </c>
      <c r="N139" s="17"/>
      <c r="O139" s="17"/>
      <c r="P139" s="17"/>
      <c r="Q139" s="137"/>
      <c r="R139" s="17"/>
      <c r="S139" s="17"/>
      <c r="CZ139" s="9"/>
      <c r="DA139" s="78"/>
      <c r="DB139" s="9"/>
      <c r="DC139" s="207"/>
    </row>
    <row r="140" spans="2:107" ht="13.2" customHeight="1">
      <c r="G140" s="4"/>
      <c r="H140" s="521"/>
      <c r="I140" s="565">
        <f t="shared" si="22"/>
        <v>0</v>
      </c>
      <c r="N140" s="17"/>
      <c r="O140" s="17"/>
      <c r="P140" s="17"/>
      <c r="Q140" s="137"/>
      <c r="R140" s="17"/>
      <c r="S140" s="17"/>
      <c r="CZ140" s="9"/>
      <c r="DA140" s="78"/>
      <c r="DB140" s="9"/>
      <c r="DC140" s="207"/>
    </row>
    <row r="141" spans="2:107" ht="13.2" customHeight="1">
      <c r="G141" s="4"/>
      <c r="H141" s="521"/>
      <c r="I141" s="565">
        <f t="shared" si="22"/>
        <v>0</v>
      </c>
      <c r="N141" s="17"/>
      <c r="O141" s="17"/>
      <c r="P141" s="17"/>
      <c r="Q141" s="137"/>
      <c r="R141" s="17"/>
      <c r="S141" s="17"/>
      <c r="CZ141" s="9"/>
      <c r="DA141" s="78"/>
      <c r="DB141" s="9"/>
      <c r="DC141" s="207"/>
    </row>
    <row r="142" spans="2:107" ht="13.2" customHeight="1">
      <c r="G142" s="4"/>
      <c r="H142" s="521"/>
      <c r="I142" s="565">
        <f>SUM(J142:N142)</f>
        <v>0</v>
      </c>
      <c r="N142" s="17"/>
      <c r="O142" s="17"/>
      <c r="P142" s="17"/>
      <c r="Q142" s="137"/>
      <c r="R142" s="17"/>
      <c r="S142" s="17"/>
      <c r="CZ142" s="9"/>
      <c r="DA142" s="78"/>
      <c r="DB142" s="9"/>
      <c r="DC142" s="207"/>
    </row>
    <row r="143" spans="2:107" ht="13.2" customHeight="1">
      <c r="G143" s="4"/>
      <c r="H143" s="521"/>
      <c r="I143" s="565">
        <f t="shared" si="22"/>
        <v>0</v>
      </c>
      <c r="N143" s="17"/>
      <c r="O143" s="17"/>
      <c r="P143" s="17"/>
      <c r="Q143" s="137"/>
      <c r="R143" s="17"/>
      <c r="S143" s="17"/>
      <c r="CZ143" s="9"/>
      <c r="DA143" s="78"/>
      <c r="DB143" s="9"/>
      <c r="DC143" s="207"/>
    </row>
    <row r="144" spans="2:107" ht="13.2" customHeight="1">
      <c r="G144" s="4"/>
      <c r="H144" s="521"/>
      <c r="I144" s="565">
        <f t="shared" si="22"/>
        <v>0</v>
      </c>
      <c r="N144" s="17"/>
      <c r="O144" s="17"/>
      <c r="P144" s="17"/>
      <c r="Q144" s="137"/>
      <c r="R144" s="17"/>
      <c r="S144" s="17"/>
      <c r="CZ144" s="9"/>
      <c r="DA144" s="78"/>
      <c r="DB144" s="9"/>
      <c r="DC144" s="207"/>
    </row>
    <row r="145" spans="2:107" ht="13.2" customHeight="1">
      <c r="G145" s="4"/>
      <c r="H145" s="521"/>
      <c r="I145" s="565">
        <f t="shared" si="22"/>
        <v>0</v>
      </c>
      <c r="N145" s="17"/>
      <c r="O145" s="17"/>
      <c r="P145" s="17"/>
      <c r="Q145" s="137"/>
      <c r="R145" s="17"/>
      <c r="S145" s="17"/>
      <c r="CZ145" s="9"/>
      <c r="DA145" s="78"/>
      <c r="DB145" s="9"/>
      <c r="DC145" s="207"/>
    </row>
    <row r="146" spans="2:107" ht="13.2" customHeight="1">
      <c r="G146" s="4"/>
      <c r="H146" s="521"/>
      <c r="I146" s="565"/>
      <c r="N146" s="17"/>
      <c r="O146" s="17"/>
      <c r="P146" s="17"/>
      <c r="Q146" s="137"/>
      <c r="R146" s="17"/>
      <c r="S146" s="17"/>
      <c r="CZ146" s="9"/>
      <c r="DA146" s="78"/>
      <c r="DB146" s="9"/>
      <c r="DC146" s="207"/>
    </row>
    <row r="147" spans="2:107" ht="13.2" customHeight="1">
      <c r="G147" s="22">
        <f>SUM(G137:G146)</f>
        <v>0</v>
      </c>
      <c r="H147" s="521"/>
      <c r="I147" s="22">
        <f t="shared" ref="I147:N147" si="23">SUM(I137:I146)</f>
        <v>0</v>
      </c>
      <c r="J147" s="22">
        <f t="shared" si="23"/>
        <v>0</v>
      </c>
      <c r="K147" s="22">
        <f t="shared" si="23"/>
        <v>0</v>
      </c>
      <c r="L147" s="22">
        <f t="shared" si="23"/>
        <v>0</v>
      </c>
      <c r="M147" s="22">
        <f t="shared" si="23"/>
        <v>0</v>
      </c>
      <c r="N147" s="22">
        <f t="shared" si="23"/>
        <v>0</v>
      </c>
      <c r="O147" s="17"/>
      <c r="P147" s="17"/>
      <c r="Q147" s="137"/>
      <c r="R147" s="17"/>
      <c r="S147" s="17"/>
      <c r="CZ147" s="9"/>
      <c r="DA147" s="78"/>
      <c r="DB147" s="9"/>
      <c r="DC147" s="207"/>
    </row>
    <row r="148" spans="2:107" ht="13.2" customHeight="1" thickBot="1">
      <c r="D148" s="28"/>
      <c r="E148" s="28"/>
      <c r="F148" s="28"/>
      <c r="G148" s="4"/>
      <c r="H148" s="521"/>
      <c r="I148" s="565"/>
      <c r="J148" s="23" t="s">
        <v>195</v>
      </c>
      <c r="K148" s="23"/>
      <c r="N148" s="4"/>
      <c r="O148" s="271" t="s">
        <v>487</v>
      </c>
      <c r="P148" s="17"/>
      <c r="Q148" s="137"/>
      <c r="R148" s="17"/>
      <c r="S148" s="17"/>
      <c r="CZ148" s="9"/>
      <c r="DA148" s="78"/>
      <c r="DB148" s="9"/>
      <c r="DC148" s="207"/>
    </row>
    <row r="149" spans="2:107" ht="13.2" customHeight="1" thickBot="1">
      <c r="B149" s="3" t="s">
        <v>41</v>
      </c>
      <c r="F149" s="24" t="str">
        <f>B125</f>
        <v>Bank Name 5</v>
      </c>
      <c r="G149" s="1">
        <f>SUM(G147+G135)</f>
        <v>0</v>
      </c>
      <c r="H149" s="521"/>
      <c r="I149" s="1">
        <f t="shared" ref="I149:N149" si="24">SUM(I147+I135)</f>
        <v>0</v>
      </c>
      <c r="J149" s="1">
        <f t="shared" si="24"/>
        <v>0</v>
      </c>
      <c r="K149" s="1">
        <f t="shared" si="24"/>
        <v>0</v>
      </c>
      <c r="L149" s="1">
        <f t="shared" si="24"/>
        <v>0</v>
      </c>
      <c r="M149" s="1">
        <f t="shared" si="24"/>
        <v>0</v>
      </c>
      <c r="N149" s="1">
        <f t="shared" si="24"/>
        <v>0</v>
      </c>
      <c r="O149" s="234"/>
      <c r="P149" s="17"/>
      <c r="Q149" s="137"/>
      <c r="R149" s="17"/>
      <c r="S149" s="17"/>
      <c r="CZ149" s="9"/>
      <c r="DA149" s="78"/>
      <c r="DB149" s="9"/>
      <c r="DC149" s="207"/>
    </row>
    <row r="150" spans="2:107" ht="13.2" customHeight="1">
      <c r="D150" s="28"/>
      <c r="E150" s="28"/>
      <c r="F150" s="28"/>
      <c r="G150" s="4"/>
      <c r="H150" s="521"/>
      <c r="I150" s="577"/>
      <c r="J150" s="82" t="s">
        <v>196</v>
      </c>
      <c r="K150" s="23"/>
      <c r="N150" s="17"/>
      <c r="O150" s="17"/>
      <c r="P150" s="17"/>
      <c r="Q150" s="137"/>
      <c r="R150" s="17"/>
      <c r="S150" s="17"/>
      <c r="CZ150" s="9"/>
      <c r="DA150" s="78"/>
      <c r="DB150" s="9"/>
      <c r="DC150" s="207"/>
    </row>
    <row r="151" spans="2:107" ht="13.2" customHeight="1">
      <c r="B151" s="18" t="s">
        <v>450</v>
      </c>
      <c r="C151" s="5"/>
      <c r="G151" s="5"/>
      <c r="H151" s="521"/>
      <c r="I151" s="78"/>
      <c r="N151" s="17"/>
      <c r="O151" s="17"/>
      <c r="P151" s="17"/>
      <c r="Q151" s="137"/>
      <c r="R151" s="17"/>
      <c r="S151" s="17"/>
      <c r="CZ151" s="9"/>
      <c r="DA151" s="78"/>
      <c r="DB151" s="9"/>
      <c r="DC151" s="207"/>
    </row>
    <row r="152" spans="2:107" ht="13.2" customHeight="1">
      <c r="B152" s="5"/>
      <c r="C152" s="5" t="s">
        <v>26</v>
      </c>
      <c r="G152" s="5"/>
      <c r="H152" s="521"/>
      <c r="I152" s="565"/>
      <c r="N152" s="17"/>
      <c r="O152" s="17"/>
      <c r="P152" s="17"/>
      <c r="Q152" s="137"/>
      <c r="R152" s="17"/>
      <c r="S152" s="17"/>
      <c r="CZ152" s="9"/>
      <c r="DA152" s="78"/>
      <c r="DB152" s="9"/>
      <c r="DC152" s="207"/>
    </row>
    <row r="153" spans="2:107" ht="13.2" customHeight="1">
      <c r="B153" s="5"/>
      <c r="C153" s="5"/>
      <c r="G153" s="5"/>
      <c r="H153" s="521"/>
      <c r="I153" s="565">
        <f>SUM(J153:N153)</f>
        <v>0</v>
      </c>
      <c r="N153" s="17"/>
      <c r="O153" s="17"/>
      <c r="P153" s="17"/>
      <c r="Q153" s="137"/>
      <c r="R153" s="17"/>
      <c r="S153" s="17"/>
      <c r="CZ153" s="9"/>
      <c r="DA153" s="78"/>
      <c r="DB153" s="9"/>
      <c r="DC153" s="207"/>
    </row>
    <row r="154" spans="2:107" ht="13.2" customHeight="1">
      <c r="B154" s="5"/>
      <c r="C154" s="5"/>
      <c r="G154" s="5"/>
      <c r="H154" s="521"/>
      <c r="I154" s="565">
        <f t="shared" ref="I154:I159" si="25">SUM(J154:N154)</f>
        <v>0</v>
      </c>
      <c r="N154" s="17"/>
      <c r="O154" s="17"/>
      <c r="P154" s="17"/>
      <c r="Q154" s="137"/>
      <c r="R154" s="17"/>
      <c r="S154" s="17"/>
      <c r="CZ154" s="9"/>
      <c r="DA154" s="78"/>
      <c r="DB154" s="9"/>
      <c r="DC154" s="207"/>
    </row>
    <row r="155" spans="2:107" ht="13.2" customHeight="1">
      <c r="B155" s="5"/>
      <c r="C155" s="5"/>
      <c r="G155" s="5"/>
      <c r="H155" s="521"/>
      <c r="I155" s="565">
        <f t="shared" si="25"/>
        <v>0</v>
      </c>
      <c r="N155" s="17"/>
      <c r="O155" s="17"/>
      <c r="P155" s="17"/>
      <c r="Q155" s="137"/>
      <c r="R155" s="17"/>
      <c r="S155" s="17"/>
      <c r="CZ155" s="9"/>
      <c r="DA155" s="78"/>
      <c r="DB155" s="9"/>
      <c r="DC155" s="207"/>
    </row>
    <row r="156" spans="2:107" ht="13.2" customHeight="1">
      <c r="B156" s="5"/>
      <c r="C156" s="5"/>
      <c r="G156" s="5"/>
      <c r="H156" s="521"/>
      <c r="I156" s="565">
        <f t="shared" si="25"/>
        <v>0</v>
      </c>
      <c r="N156" s="17"/>
      <c r="O156" s="17"/>
      <c r="P156" s="17"/>
      <c r="Q156" s="137"/>
      <c r="R156" s="17"/>
      <c r="S156" s="17"/>
      <c r="CZ156" s="9"/>
      <c r="DA156" s="78"/>
      <c r="DB156" s="9"/>
      <c r="DC156" s="207"/>
    </row>
    <row r="157" spans="2:107" ht="13.2" customHeight="1">
      <c r="B157" s="5"/>
      <c r="C157" s="5"/>
      <c r="G157" s="5"/>
      <c r="H157" s="521"/>
      <c r="I157" s="565">
        <f>SUM(J157:N157)</f>
        <v>0</v>
      </c>
      <c r="N157" s="17"/>
      <c r="O157" s="17"/>
      <c r="P157" s="17"/>
      <c r="Q157" s="137"/>
      <c r="R157" s="17"/>
      <c r="S157" s="17"/>
      <c r="CZ157" s="9"/>
      <c r="DA157" s="78"/>
      <c r="DB157" s="9"/>
      <c r="DC157" s="207"/>
    </row>
    <row r="158" spans="2:107" ht="13.2" customHeight="1">
      <c r="B158" s="5"/>
      <c r="C158" s="5"/>
      <c r="G158" s="5"/>
      <c r="H158" s="521"/>
      <c r="I158" s="565">
        <f t="shared" si="25"/>
        <v>0</v>
      </c>
      <c r="N158" s="17"/>
      <c r="O158" s="17"/>
      <c r="P158" s="17"/>
      <c r="Q158" s="137"/>
      <c r="R158" s="17"/>
      <c r="S158" s="17"/>
      <c r="CZ158" s="9"/>
      <c r="DA158" s="78"/>
      <c r="DB158" s="9"/>
      <c r="DC158" s="207"/>
    </row>
    <row r="159" spans="2:107" ht="13.2" customHeight="1">
      <c r="G159" s="4"/>
      <c r="H159" s="521"/>
      <c r="I159" s="565">
        <f t="shared" si="25"/>
        <v>0</v>
      </c>
      <c r="N159" s="17"/>
      <c r="O159" s="17"/>
      <c r="P159" s="17"/>
      <c r="Q159" s="137"/>
      <c r="R159" s="17"/>
      <c r="S159" s="17"/>
      <c r="CZ159" s="9"/>
      <c r="DA159" s="78"/>
      <c r="DB159" s="9"/>
      <c r="DC159" s="207"/>
    </row>
    <row r="160" spans="2:107" ht="13.2" customHeight="1">
      <c r="G160" s="4"/>
      <c r="H160" s="521"/>
      <c r="I160" s="565">
        <f>SUM(J160:N160)</f>
        <v>0</v>
      </c>
      <c r="N160" s="17"/>
      <c r="O160" s="17"/>
      <c r="P160" s="17"/>
      <c r="Q160" s="137"/>
      <c r="R160" s="17"/>
      <c r="S160" s="17"/>
      <c r="CZ160" s="9"/>
      <c r="DA160" s="78"/>
      <c r="DB160" s="9"/>
      <c r="DC160" s="207"/>
    </row>
    <row r="161" spans="2:107" ht="13.2" customHeight="1">
      <c r="D161" s="3" t="s">
        <v>28</v>
      </c>
      <c r="G161" s="22">
        <f>SUM(G151:G160)</f>
        <v>0</v>
      </c>
      <c r="H161" s="521"/>
      <c r="I161" s="22">
        <f t="shared" ref="I161:N161" si="26">SUM(I151:I160)</f>
        <v>0</v>
      </c>
      <c r="J161" s="22">
        <f t="shared" si="26"/>
        <v>0</v>
      </c>
      <c r="K161" s="22">
        <f t="shared" si="26"/>
        <v>0</v>
      </c>
      <c r="L161" s="22">
        <f t="shared" si="26"/>
        <v>0</v>
      </c>
      <c r="M161" s="22">
        <f t="shared" si="26"/>
        <v>0</v>
      </c>
      <c r="N161" s="22">
        <f t="shared" si="26"/>
        <v>0</v>
      </c>
      <c r="O161" s="17"/>
      <c r="P161" s="17"/>
      <c r="Q161" s="137"/>
      <c r="R161" s="17"/>
      <c r="S161" s="17"/>
      <c r="CZ161" s="9"/>
      <c r="DA161" s="78"/>
      <c r="DB161" s="9"/>
      <c r="DC161" s="207"/>
    </row>
    <row r="162" spans="2:107" ht="13.2" customHeight="1">
      <c r="G162" s="4"/>
      <c r="H162" s="521"/>
      <c r="I162" s="565"/>
      <c r="J162" s="23" t="s">
        <v>195</v>
      </c>
      <c r="K162" s="23"/>
      <c r="N162" s="4"/>
      <c r="O162" s="17"/>
      <c r="P162" s="17"/>
      <c r="Q162" s="137"/>
      <c r="R162" s="17"/>
      <c r="S162" s="17"/>
      <c r="CZ162" s="9"/>
      <c r="DA162" s="78"/>
      <c r="DB162" s="9"/>
      <c r="DC162" s="207"/>
    </row>
    <row r="163" spans="2:107" ht="13.2" customHeight="1">
      <c r="C163" s="3" t="s">
        <v>27</v>
      </c>
      <c r="G163" s="4"/>
      <c r="H163" s="521"/>
      <c r="I163" s="565"/>
      <c r="J163" s="95"/>
      <c r="K163" s="5"/>
      <c r="N163" s="17"/>
      <c r="O163" s="17"/>
      <c r="P163" s="17"/>
      <c r="Q163" s="137"/>
      <c r="R163" s="17"/>
      <c r="S163" s="17"/>
      <c r="CZ163" s="9"/>
      <c r="DA163" s="78"/>
      <c r="DB163" s="9"/>
      <c r="DC163" s="207"/>
    </row>
    <row r="164" spans="2:107" ht="13.2" customHeight="1">
      <c r="G164" s="4"/>
      <c r="H164" s="521"/>
      <c r="I164" s="565">
        <f>SUM(J164:N164)</f>
        <v>0</v>
      </c>
      <c r="N164" s="17"/>
      <c r="O164" s="17"/>
      <c r="P164" s="17"/>
      <c r="Q164" s="137"/>
      <c r="R164" s="17"/>
      <c r="S164" s="17"/>
      <c r="CZ164" s="9"/>
      <c r="DA164" s="78"/>
      <c r="DB164" s="9"/>
      <c r="DC164" s="207"/>
    </row>
    <row r="165" spans="2:107" ht="13.2" customHeight="1">
      <c r="G165" s="4"/>
      <c r="H165" s="521"/>
      <c r="I165" s="565">
        <f t="shared" ref="I165:I171" si="27">SUM(J165:N165)</f>
        <v>0</v>
      </c>
      <c r="N165" s="17"/>
      <c r="O165" s="17"/>
      <c r="P165" s="17"/>
      <c r="Q165" s="137"/>
      <c r="R165" s="17"/>
      <c r="S165" s="17"/>
      <c r="CZ165" s="9"/>
      <c r="DA165" s="78"/>
      <c r="DB165" s="9"/>
      <c r="DC165" s="207"/>
    </row>
    <row r="166" spans="2:107" ht="13.2" customHeight="1">
      <c r="G166" s="4"/>
      <c r="H166" s="521"/>
      <c r="I166" s="565">
        <f t="shared" si="27"/>
        <v>0</v>
      </c>
      <c r="N166" s="17"/>
      <c r="O166" s="17"/>
      <c r="P166" s="17"/>
      <c r="Q166" s="137"/>
      <c r="R166" s="17"/>
      <c r="S166" s="17"/>
      <c r="CZ166" s="9"/>
      <c r="DA166" s="78"/>
      <c r="DB166" s="9"/>
      <c r="DC166" s="207"/>
    </row>
    <row r="167" spans="2:107" ht="13.2" customHeight="1">
      <c r="G167" s="4"/>
      <c r="H167" s="521"/>
      <c r="I167" s="565">
        <f t="shared" si="27"/>
        <v>0</v>
      </c>
      <c r="N167" s="17"/>
      <c r="O167" s="17"/>
      <c r="P167" s="17"/>
      <c r="Q167" s="137"/>
      <c r="R167" s="17"/>
      <c r="S167" s="17"/>
      <c r="CZ167" s="9"/>
      <c r="DA167" s="78"/>
      <c r="DB167" s="9"/>
      <c r="DC167" s="207"/>
    </row>
    <row r="168" spans="2:107" ht="13.2" customHeight="1">
      <c r="G168" s="4"/>
      <c r="H168" s="521"/>
      <c r="I168" s="565">
        <f>SUM(J168:N168)</f>
        <v>0</v>
      </c>
      <c r="N168" s="17"/>
      <c r="O168" s="17"/>
      <c r="P168" s="17"/>
      <c r="Q168" s="137"/>
      <c r="R168" s="17"/>
      <c r="S168" s="17"/>
      <c r="CZ168" s="9"/>
      <c r="DA168" s="78"/>
      <c r="DB168" s="9"/>
      <c r="DC168" s="207"/>
    </row>
    <row r="169" spans="2:107" ht="13.2" customHeight="1">
      <c r="G169" s="4"/>
      <c r="H169" s="521"/>
      <c r="I169" s="565">
        <f t="shared" si="27"/>
        <v>0</v>
      </c>
      <c r="N169" s="17"/>
      <c r="O169" s="17"/>
      <c r="P169" s="17"/>
      <c r="Q169" s="137"/>
      <c r="R169" s="17"/>
      <c r="S169" s="17"/>
      <c r="CZ169" s="9"/>
      <c r="DA169" s="78"/>
      <c r="DB169" s="9"/>
      <c r="DC169" s="207"/>
    </row>
    <row r="170" spans="2:107" ht="13.2" customHeight="1">
      <c r="G170" s="4"/>
      <c r="H170" s="521"/>
      <c r="I170" s="565">
        <f t="shared" si="27"/>
        <v>0</v>
      </c>
      <c r="N170" s="17"/>
      <c r="O170" s="17"/>
      <c r="P170" s="17"/>
      <c r="Q170" s="137"/>
      <c r="R170" s="17"/>
      <c r="S170" s="17"/>
      <c r="CZ170" s="9"/>
      <c r="DA170" s="78"/>
      <c r="DB170" s="9"/>
      <c r="DC170" s="207"/>
    </row>
    <row r="171" spans="2:107" ht="13.2" customHeight="1">
      <c r="G171" s="4"/>
      <c r="H171" s="521"/>
      <c r="I171" s="565">
        <f t="shared" si="27"/>
        <v>0</v>
      </c>
      <c r="N171" s="17"/>
      <c r="O171" s="17"/>
      <c r="P171" s="17"/>
      <c r="Q171" s="137"/>
      <c r="R171" s="17"/>
      <c r="S171" s="17"/>
      <c r="CZ171" s="9"/>
      <c r="DA171" s="78"/>
      <c r="DB171" s="9"/>
      <c r="DC171" s="207"/>
    </row>
    <row r="172" spans="2:107" ht="13.2" customHeight="1">
      <c r="G172" s="22">
        <f>SUM(G163:G171)</f>
        <v>0</v>
      </c>
      <c r="H172" s="521"/>
      <c r="I172" s="22">
        <f t="shared" ref="I172:N172" si="28">SUM(I163:I171)</f>
        <v>0</v>
      </c>
      <c r="J172" s="22">
        <f t="shared" si="28"/>
        <v>0</v>
      </c>
      <c r="K172" s="22">
        <f t="shared" si="28"/>
        <v>0</v>
      </c>
      <c r="L172" s="22">
        <f t="shared" si="28"/>
        <v>0</v>
      </c>
      <c r="M172" s="22">
        <f t="shared" si="28"/>
        <v>0</v>
      </c>
      <c r="N172" s="22">
        <f t="shared" si="28"/>
        <v>0</v>
      </c>
      <c r="O172" s="17"/>
      <c r="P172" s="17"/>
      <c r="Q172" s="137"/>
      <c r="R172" s="17"/>
      <c r="S172" s="17"/>
      <c r="CZ172" s="9"/>
      <c r="DA172" s="78"/>
      <c r="DB172" s="9"/>
      <c r="DC172" s="207"/>
    </row>
    <row r="173" spans="2:107" ht="13.2" customHeight="1" thickBot="1">
      <c r="D173" s="28"/>
      <c r="E173" s="28"/>
      <c r="F173" s="28"/>
      <c r="G173" s="4"/>
      <c r="H173" s="521"/>
      <c r="I173" s="565"/>
      <c r="J173" s="23" t="s">
        <v>195</v>
      </c>
      <c r="K173" s="23"/>
      <c r="N173" s="4"/>
      <c r="O173" s="271" t="s">
        <v>487</v>
      </c>
      <c r="P173" s="17"/>
      <c r="Q173" s="137"/>
      <c r="R173" s="17"/>
      <c r="S173" s="17"/>
      <c r="CZ173" s="9"/>
      <c r="DA173" s="78"/>
      <c r="DB173" s="9"/>
      <c r="DC173" s="207"/>
    </row>
    <row r="174" spans="2:107" ht="13.2" customHeight="1" thickBot="1">
      <c r="B174" s="3" t="s">
        <v>41</v>
      </c>
      <c r="F174" s="24" t="str">
        <f>B151</f>
        <v>Bank Name 6</v>
      </c>
      <c r="G174" s="1">
        <f>SUM(G172+G161)</f>
        <v>0</v>
      </c>
      <c r="H174" s="521"/>
      <c r="I174" s="1">
        <f t="shared" ref="I174:N174" si="29">SUM(I172+I161)</f>
        <v>0</v>
      </c>
      <c r="J174" s="1">
        <f t="shared" si="29"/>
        <v>0</v>
      </c>
      <c r="K174" s="1">
        <f t="shared" si="29"/>
        <v>0</v>
      </c>
      <c r="L174" s="1">
        <f t="shared" si="29"/>
        <v>0</v>
      </c>
      <c r="M174" s="1">
        <f t="shared" si="29"/>
        <v>0</v>
      </c>
      <c r="N174" s="1">
        <f t="shared" si="29"/>
        <v>0</v>
      </c>
      <c r="O174" s="234"/>
      <c r="P174" s="17"/>
      <c r="Q174" s="137"/>
      <c r="R174" s="17"/>
      <c r="S174" s="17"/>
      <c r="CZ174" s="9"/>
      <c r="DA174" s="78"/>
      <c r="DB174" s="9"/>
      <c r="DC174" s="207"/>
    </row>
    <row r="175" spans="2:107" ht="13.2" customHeight="1">
      <c r="D175" s="28"/>
      <c r="E175" s="28"/>
      <c r="F175" s="28"/>
      <c r="G175" s="4"/>
      <c r="H175" s="521"/>
      <c r="I175" s="577"/>
      <c r="J175" s="82" t="s">
        <v>196</v>
      </c>
      <c r="K175" s="23"/>
      <c r="N175" s="17"/>
      <c r="O175" s="17"/>
      <c r="P175" s="17"/>
      <c r="Q175" s="137"/>
      <c r="R175" s="17"/>
      <c r="S175" s="17"/>
      <c r="CZ175" s="9"/>
      <c r="DA175" s="78"/>
      <c r="DB175" s="9"/>
      <c r="DC175" s="207"/>
    </row>
    <row r="176" spans="2:107" ht="13.2" customHeight="1">
      <c r="B176" s="18" t="s">
        <v>449</v>
      </c>
      <c r="C176" s="5"/>
      <c r="G176" s="5"/>
      <c r="H176" s="521"/>
      <c r="I176" s="78"/>
      <c r="N176" s="17"/>
      <c r="O176" s="17"/>
      <c r="P176" s="17"/>
      <c r="Q176" s="137"/>
      <c r="R176" s="17"/>
      <c r="S176" s="17"/>
      <c r="CZ176" s="9"/>
      <c r="DA176" s="78"/>
      <c r="DB176" s="9"/>
      <c r="DC176" s="207"/>
    </row>
    <row r="177" spans="2:107" ht="13.2" customHeight="1">
      <c r="B177" s="5"/>
      <c r="C177" s="5" t="s">
        <v>26</v>
      </c>
      <c r="G177" s="5"/>
      <c r="H177" s="521"/>
      <c r="I177" s="565"/>
      <c r="N177" s="17"/>
      <c r="O177" s="17"/>
      <c r="P177" s="17"/>
      <c r="Q177" s="137"/>
      <c r="R177" s="17"/>
      <c r="S177" s="17"/>
      <c r="CZ177" s="9"/>
      <c r="DA177" s="78"/>
      <c r="DB177" s="9"/>
      <c r="DC177" s="207"/>
    </row>
    <row r="178" spans="2:107" ht="13.2" customHeight="1">
      <c r="B178" s="5"/>
      <c r="C178" s="5"/>
      <c r="G178" s="5"/>
      <c r="H178" s="521"/>
      <c r="I178" s="565">
        <f>SUM(J178:N178)</f>
        <v>0</v>
      </c>
      <c r="N178" s="17"/>
      <c r="O178" s="17"/>
      <c r="P178" s="17"/>
      <c r="Q178" s="137"/>
      <c r="R178" s="17"/>
      <c r="S178" s="17"/>
      <c r="CZ178" s="9"/>
      <c r="DA178" s="78"/>
      <c r="DB178" s="9"/>
      <c r="DC178" s="207"/>
    </row>
    <row r="179" spans="2:107" ht="13.2" customHeight="1">
      <c r="B179" s="5"/>
      <c r="C179" s="5"/>
      <c r="G179" s="5"/>
      <c r="H179" s="521"/>
      <c r="I179" s="565">
        <f t="shared" ref="I179:I185" si="30">SUM(J179:N179)</f>
        <v>0</v>
      </c>
      <c r="N179" s="17"/>
      <c r="O179" s="17"/>
      <c r="P179" s="17"/>
      <c r="Q179" s="137"/>
      <c r="R179" s="17"/>
      <c r="S179" s="17"/>
      <c r="CZ179" s="9"/>
      <c r="DA179" s="78"/>
      <c r="DB179" s="9"/>
      <c r="DC179" s="207"/>
    </row>
    <row r="180" spans="2:107" ht="13.2" customHeight="1">
      <c r="B180" s="5"/>
      <c r="C180" s="5"/>
      <c r="G180" s="5"/>
      <c r="H180" s="521"/>
      <c r="I180" s="565">
        <f t="shared" si="30"/>
        <v>0</v>
      </c>
      <c r="N180" s="17"/>
      <c r="O180" s="17"/>
      <c r="P180" s="17"/>
      <c r="Q180" s="137"/>
      <c r="R180" s="17"/>
      <c r="S180" s="17"/>
      <c r="CZ180" s="9"/>
      <c r="DA180" s="78"/>
      <c r="DB180" s="9"/>
      <c r="DC180" s="207"/>
    </row>
    <row r="181" spans="2:107" ht="13.2" customHeight="1">
      <c r="B181" s="5"/>
      <c r="C181" s="5"/>
      <c r="G181" s="5"/>
      <c r="H181" s="521"/>
      <c r="I181" s="565">
        <f t="shared" si="30"/>
        <v>0</v>
      </c>
      <c r="N181" s="17"/>
      <c r="O181" s="17"/>
      <c r="P181" s="17"/>
      <c r="Q181" s="137"/>
      <c r="R181" s="17"/>
      <c r="S181" s="17"/>
      <c r="CZ181" s="9"/>
      <c r="DA181" s="78"/>
      <c r="DB181" s="9"/>
      <c r="DC181" s="207"/>
    </row>
    <row r="182" spans="2:107" ht="13.2" customHeight="1">
      <c r="B182" s="5"/>
      <c r="C182" s="5"/>
      <c r="G182" s="5"/>
      <c r="H182" s="521"/>
      <c r="I182" s="565">
        <f>SUM(J182:N182)</f>
        <v>0</v>
      </c>
      <c r="N182" s="17"/>
      <c r="O182" s="17"/>
      <c r="P182" s="17"/>
      <c r="Q182" s="137"/>
      <c r="R182" s="17"/>
      <c r="S182" s="17"/>
      <c r="CZ182" s="9"/>
      <c r="DA182" s="78"/>
      <c r="DB182" s="9"/>
      <c r="DC182" s="207"/>
    </row>
    <row r="183" spans="2:107" ht="13.2" customHeight="1">
      <c r="B183" s="5"/>
      <c r="C183" s="5"/>
      <c r="G183" s="5"/>
      <c r="H183" s="521"/>
      <c r="I183" s="565">
        <f t="shared" si="30"/>
        <v>0</v>
      </c>
      <c r="N183" s="17"/>
      <c r="O183" s="17"/>
      <c r="P183" s="17"/>
      <c r="Q183" s="137"/>
      <c r="R183" s="17"/>
      <c r="S183" s="17"/>
      <c r="CZ183" s="9"/>
      <c r="DA183" s="78"/>
      <c r="DB183" s="9"/>
      <c r="DC183" s="207"/>
    </row>
    <row r="184" spans="2:107" ht="13.2" customHeight="1">
      <c r="G184" s="4"/>
      <c r="H184" s="521"/>
      <c r="I184" s="565">
        <f t="shared" si="30"/>
        <v>0</v>
      </c>
      <c r="N184" s="17"/>
      <c r="O184" s="17"/>
      <c r="P184" s="17"/>
      <c r="Q184" s="137"/>
      <c r="R184" s="17"/>
      <c r="S184" s="17"/>
      <c r="CZ184" s="9"/>
      <c r="DA184" s="78"/>
      <c r="DB184" s="9"/>
      <c r="DC184" s="207"/>
    </row>
    <row r="185" spans="2:107" ht="13.2" customHeight="1">
      <c r="G185" s="4"/>
      <c r="H185" s="521"/>
      <c r="I185" s="565">
        <f t="shared" si="30"/>
        <v>0</v>
      </c>
      <c r="N185" s="17"/>
      <c r="O185" s="17"/>
      <c r="P185" s="17"/>
      <c r="Q185" s="137"/>
      <c r="R185" s="17"/>
      <c r="S185" s="17"/>
      <c r="CZ185" s="9"/>
      <c r="DA185" s="78"/>
      <c r="DB185" s="9"/>
      <c r="DC185" s="207"/>
    </row>
    <row r="186" spans="2:107" ht="13.2" customHeight="1">
      <c r="D186" s="3" t="s">
        <v>28</v>
      </c>
      <c r="G186" s="22">
        <f>SUM(G176:G185)</f>
        <v>0</v>
      </c>
      <c r="H186" s="521"/>
      <c r="I186" s="22">
        <f t="shared" ref="I186:N186" si="31">SUM(I176:I185)</f>
        <v>0</v>
      </c>
      <c r="J186" s="22">
        <f t="shared" si="31"/>
        <v>0</v>
      </c>
      <c r="K186" s="22">
        <f t="shared" si="31"/>
        <v>0</v>
      </c>
      <c r="L186" s="22">
        <f t="shared" si="31"/>
        <v>0</v>
      </c>
      <c r="M186" s="22">
        <f t="shared" si="31"/>
        <v>0</v>
      </c>
      <c r="N186" s="22">
        <f t="shared" si="31"/>
        <v>0</v>
      </c>
      <c r="O186" s="17"/>
      <c r="P186" s="17"/>
      <c r="Q186" s="137"/>
      <c r="R186" s="17"/>
      <c r="S186" s="17"/>
      <c r="CZ186" s="9"/>
      <c r="DA186" s="78"/>
      <c r="DB186" s="9"/>
      <c r="DC186" s="207"/>
    </row>
    <row r="187" spans="2:107" ht="13.2" customHeight="1">
      <c r="G187" s="4"/>
      <c r="H187" s="521"/>
      <c r="I187" s="565"/>
      <c r="J187" s="23" t="s">
        <v>195</v>
      </c>
      <c r="K187" s="23"/>
      <c r="N187" s="4"/>
      <c r="O187" s="17"/>
      <c r="P187" s="17"/>
      <c r="Q187" s="137"/>
      <c r="R187" s="17"/>
      <c r="S187" s="17"/>
      <c r="CZ187" s="9"/>
      <c r="DA187" s="78"/>
      <c r="DB187" s="9"/>
      <c r="DC187" s="207"/>
    </row>
    <row r="188" spans="2:107" ht="13.2" customHeight="1">
      <c r="C188" s="3" t="s">
        <v>27</v>
      </c>
      <c r="G188" s="4"/>
      <c r="H188" s="521"/>
      <c r="I188" s="565"/>
      <c r="J188" s="95"/>
      <c r="K188" s="5"/>
      <c r="N188" s="17"/>
      <c r="O188" s="17"/>
      <c r="P188" s="17"/>
      <c r="Q188" s="137"/>
      <c r="R188" s="17"/>
      <c r="S188" s="17"/>
      <c r="CZ188" s="9"/>
      <c r="DA188" s="78"/>
      <c r="DB188" s="9"/>
      <c r="DC188" s="207"/>
    </row>
    <row r="189" spans="2:107" ht="13.2" customHeight="1">
      <c r="G189" s="4"/>
      <c r="H189" s="521"/>
      <c r="I189" s="565">
        <f>SUM(J189:N189)</f>
        <v>0</v>
      </c>
      <c r="N189" s="17"/>
      <c r="O189" s="17"/>
      <c r="P189" s="17"/>
      <c r="Q189" s="137"/>
      <c r="R189" s="17"/>
      <c r="S189" s="17"/>
      <c r="CZ189" s="9"/>
      <c r="DA189" s="78"/>
      <c r="DB189" s="9"/>
      <c r="DC189" s="207"/>
    </row>
    <row r="190" spans="2:107" ht="13.2" customHeight="1">
      <c r="G190" s="4"/>
      <c r="H190" s="521"/>
      <c r="I190" s="565">
        <f t="shared" ref="I190:I196" si="32">SUM(J190:N190)</f>
        <v>0</v>
      </c>
      <c r="N190" s="17"/>
      <c r="O190" s="17"/>
      <c r="P190" s="17"/>
      <c r="Q190" s="137"/>
      <c r="R190" s="17"/>
      <c r="S190" s="17"/>
      <c r="CZ190" s="9"/>
      <c r="DA190" s="78"/>
      <c r="DB190" s="9"/>
      <c r="DC190" s="207"/>
    </row>
    <row r="191" spans="2:107" ht="13.2" customHeight="1">
      <c r="G191" s="4"/>
      <c r="H191" s="521"/>
      <c r="I191" s="565">
        <f t="shared" si="32"/>
        <v>0</v>
      </c>
      <c r="N191" s="17"/>
      <c r="O191" s="17"/>
      <c r="P191" s="17"/>
      <c r="Q191" s="137"/>
      <c r="R191" s="17"/>
      <c r="S191" s="17"/>
      <c r="CZ191" s="9"/>
      <c r="DA191" s="78"/>
      <c r="DB191" s="9"/>
      <c r="DC191" s="207"/>
    </row>
    <row r="192" spans="2:107" ht="13.2" customHeight="1">
      <c r="G192" s="4"/>
      <c r="H192" s="521"/>
      <c r="I192" s="565">
        <f>SUM(J192:N192)</f>
        <v>0</v>
      </c>
      <c r="N192" s="17"/>
      <c r="O192" s="17"/>
      <c r="P192" s="17"/>
      <c r="Q192" s="137"/>
      <c r="R192" s="17"/>
      <c r="S192" s="17"/>
      <c r="CZ192" s="9"/>
      <c r="DA192" s="78"/>
      <c r="DB192" s="9"/>
      <c r="DC192" s="207"/>
    </row>
    <row r="193" spans="2:107" ht="13.2" customHeight="1">
      <c r="G193" s="4"/>
      <c r="H193" s="521"/>
      <c r="I193" s="565">
        <f t="shared" si="32"/>
        <v>0</v>
      </c>
      <c r="N193" s="17"/>
      <c r="O193" s="17"/>
      <c r="P193" s="17"/>
      <c r="Q193" s="137"/>
      <c r="R193" s="17"/>
      <c r="S193" s="17"/>
      <c r="CZ193" s="9"/>
      <c r="DA193" s="78"/>
      <c r="DB193" s="9"/>
      <c r="DC193" s="207"/>
    </row>
    <row r="194" spans="2:107" ht="13.2" customHeight="1">
      <c r="G194" s="4"/>
      <c r="H194" s="521"/>
      <c r="I194" s="565">
        <f t="shared" si="32"/>
        <v>0</v>
      </c>
      <c r="N194" s="17"/>
      <c r="O194" s="17"/>
      <c r="P194" s="17"/>
      <c r="Q194" s="137"/>
      <c r="R194" s="17"/>
      <c r="S194" s="17"/>
      <c r="CZ194" s="9"/>
      <c r="DA194" s="78"/>
      <c r="DB194" s="9"/>
      <c r="DC194" s="207"/>
    </row>
    <row r="195" spans="2:107" ht="13.2" customHeight="1">
      <c r="G195" s="4"/>
      <c r="H195" s="521"/>
      <c r="I195" s="565">
        <f t="shared" si="32"/>
        <v>0</v>
      </c>
      <c r="N195" s="17"/>
      <c r="O195" s="17"/>
      <c r="P195" s="17"/>
      <c r="Q195" s="137"/>
      <c r="R195" s="17"/>
      <c r="S195" s="17"/>
      <c r="CZ195" s="9"/>
      <c r="DA195" s="78"/>
      <c r="DB195" s="9"/>
      <c r="DC195" s="207"/>
    </row>
    <row r="196" spans="2:107" ht="13.2" customHeight="1">
      <c r="G196" s="4"/>
      <c r="H196" s="521"/>
      <c r="I196" s="565">
        <f t="shared" si="32"/>
        <v>0</v>
      </c>
      <c r="N196" s="17"/>
      <c r="O196" s="17"/>
      <c r="P196" s="17"/>
      <c r="Q196" s="137"/>
      <c r="R196" s="17"/>
      <c r="S196" s="17"/>
      <c r="CZ196" s="9"/>
      <c r="DA196" s="78"/>
      <c r="DB196" s="9"/>
      <c r="DC196" s="207"/>
    </row>
    <row r="197" spans="2:107" ht="13.2" customHeight="1">
      <c r="G197" s="22">
        <f>SUM(G188:G196)</f>
        <v>0</v>
      </c>
      <c r="H197" s="521"/>
      <c r="I197" s="22">
        <f t="shared" ref="I197:N197" si="33">SUM(I188:I196)</f>
        <v>0</v>
      </c>
      <c r="J197" s="22">
        <f t="shared" si="33"/>
        <v>0</v>
      </c>
      <c r="K197" s="22">
        <f t="shared" si="33"/>
        <v>0</v>
      </c>
      <c r="L197" s="22">
        <f t="shared" si="33"/>
        <v>0</v>
      </c>
      <c r="M197" s="22">
        <f t="shared" si="33"/>
        <v>0</v>
      </c>
      <c r="N197" s="22">
        <f t="shared" si="33"/>
        <v>0</v>
      </c>
      <c r="O197" s="17"/>
      <c r="P197" s="17"/>
      <c r="Q197" s="137"/>
      <c r="R197" s="17"/>
      <c r="S197" s="17"/>
      <c r="CZ197" s="9"/>
      <c r="DA197" s="78"/>
      <c r="DB197" s="9"/>
      <c r="DC197" s="207"/>
    </row>
    <row r="198" spans="2:107" ht="13.2" customHeight="1" thickBot="1">
      <c r="D198" s="28"/>
      <c r="E198" s="28"/>
      <c r="F198" s="28"/>
      <c r="G198" s="4"/>
      <c r="H198" s="521"/>
      <c r="I198" s="565"/>
      <c r="J198" s="23" t="s">
        <v>195</v>
      </c>
      <c r="K198" s="23"/>
      <c r="N198" s="4"/>
      <c r="O198" s="271" t="s">
        <v>487</v>
      </c>
      <c r="P198" s="17"/>
      <c r="Q198" s="137"/>
      <c r="R198" s="17"/>
      <c r="S198" s="17"/>
      <c r="CZ198" s="9"/>
      <c r="DA198" s="78"/>
      <c r="DB198" s="9"/>
      <c r="DC198" s="207"/>
    </row>
    <row r="199" spans="2:107" ht="13.2" customHeight="1" thickBot="1">
      <c r="B199" s="3" t="s">
        <v>41</v>
      </c>
      <c r="F199" s="24" t="str">
        <f>B176</f>
        <v>Bank Name 7</v>
      </c>
      <c r="G199" s="1">
        <f>SUM(G197+G186)</f>
        <v>0</v>
      </c>
      <c r="H199" s="521"/>
      <c r="I199" s="1">
        <f t="shared" ref="I199:N199" si="34">SUM(I197+I186)</f>
        <v>0</v>
      </c>
      <c r="J199" s="1">
        <f t="shared" si="34"/>
        <v>0</v>
      </c>
      <c r="K199" s="1">
        <f t="shared" si="34"/>
        <v>0</v>
      </c>
      <c r="L199" s="1">
        <f t="shared" si="34"/>
        <v>0</v>
      </c>
      <c r="M199" s="1">
        <f t="shared" si="34"/>
        <v>0</v>
      </c>
      <c r="N199" s="1">
        <f t="shared" si="34"/>
        <v>0</v>
      </c>
      <c r="O199" s="234"/>
      <c r="P199" s="17"/>
      <c r="Q199" s="137"/>
      <c r="R199" s="17"/>
      <c r="S199" s="17"/>
      <c r="CZ199" s="9"/>
      <c r="DA199" s="78"/>
      <c r="DB199" s="9"/>
      <c r="DC199" s="207"/>
    </row>
    <row r="200" spans="2:107" ht="13.2" customHeight="1">
      <c r="D200" s="28"/>
      <c r="E200" s="28"/>
      <c r="F200" s="28"/>
      <c r="G200" s="4"/>
      <c r="H200" s="521"/>
      <c r="I200" s="577"/>
      <c r="J200" s="82" t="s">
        <v>196</v>
      </c>
      <c r="K200" s="23"/>
      <c r="N200" s="17"/>
      <c r="O200" s="17"/>
      <c r="P200" s="17"/>
      <c r="Q200" s="137"/>
      <c r="R200" s="17"/>
      <c r="S200" s="17"/>
      <c r="CZ200" s="9"/>
      <c r="DA200" s="78"/>
      <c r="DB200" s="9"/>
      <c r="DC200" s="207"/>
    </row>
    <row r="201" spans="2:107" ht="13.2" customHeight="1">
      <c r="B201" s="18" t="s">
        <v>448</v>
      </c>
      <c r="C201" s="5"/>
      <c r="G201" s="5"/>
      <c r="H201" s="521"/>
      <c r="I201" s="78"/>
      <c r="N201" s="17"/>
      <c r="O201" s="17"/>
      <c r="P201" s="17"/>
      <c r="Q201" s="137"/>
      <c r="R201" s="17"/>
      <c r="S201" s="17"/>
      <c r="CZ201" s="9"/>
      <c r="DA201" s="78"/>
      <c r="DB201" s="9"/>
      <c r="DC201" s="207"/>
    </row>
    <row r="202" spans="2:107" ht="13.2" customHeight="1">
      <c r="B202" s="5"/>
      <c r="C202" s="5" t="s">
        <v>26</v>
      </c>
      <c r="G202" s="5"/>
      <c r="H202" s="521"/>
      <c r="I202" s="565"/>
      <c r="N202" s="17"/>
      <c r="O202" s="17"/>
      <c r="P202" s="17"/>
      <c r="Q202" s="137"/>
      <c r="R202" s="17"/>
      <c r="S202" s="17"/>
      <c r="CZ202" s="9"/>
      <c r="DA202" s="78"/>
      <c r="DB202" s="9"/>
      <c r="DC202" s="207"/>
    </row>
    <row r="203" spans="2:107" ht="13.2" customHeight="1">
      <c r="B203" s="5"/>
      <c r="C203" s="5"/>
      <c r="G203" s="5"/>
      <c r="H203" s="521"/>
      <c r="I203" s="565">
        <f>SUM(J203:N203)</f>
        <v>0</v>
      </c>
      <c r="N203" s="17"/>
      <c r="O203" s="17"/>
      <c r="P203" s="17"/>
      <c r="Q203" s="137"/>
      <c r="R203" s="17"/>
      <c r="S203" s="17"/>
      <c r="CZ203" s="9"/>
      <c r="DA203" s="78"/>
      <c r="DB203" s="9"/>
      <c r="DC203" s="207"/>
    </row>
    <row r="204" spans="2:107" ht="13.2" customHeight="1">
      <c r="B204" s="5"/>
      <c r="C204" s="5"/>
      <c r="G204" s="5"/>
      <c r="H204" s="521"/>
      <c r="I204" s="565">
        <f t="shared" ref="I204:I210" si="35">SUM(J204:N204)</f>
        <v>0</v>
      </c>
      <c r="N204" s="17"/>
      <c r="O204" s="17"/>
      <c r="P204" s="17"/>
      <c r="Q204" s="137"/>
      <c r="R204" s="17"/>
      <c r="S204" s="17"/>
      <c r="CZ204" s="9"/>
      <c r="DA204" s="78"/>
      <c r="DB204" s="9"/>
      <c r="DC204" s="207"/>
    </row>
    <row r="205" spans="2:107" ht="13.2" customHeight="1">
      <c r="B205" s="5"/>
      <c r="C205" s="5"/>
      <c r="G205" s="5"/>
      <c r="H205" s="521"/>
      <c r="I205" s="565">
        <f t="shared" si="35"/>
        <v>0</v>
      </c>
      <c r="N205" s="17"/>
      <c r="O205" s="17"/>
      <c r="P205" s="17"/>
      <c r="Q205" s="137"/>
      <c r="R205" s="17"/>
      <c r="S205" s="17"/>
      <c r="CZ205" s="9"/>
      <c r="DA205" s="78"/>
      <c r="DB205" s="9"/>
      <c r="DC205" s="207"/>
    </row>
    <row r="206" spans="2:107" ht="13.2" customHeight="1">
      <c r="B206" s="5"/>
      <c r="C206" s="5"/>
      <c r="G206" s="5"/>
      <c r="H206" s="521"/>
      <c r="I206" s="565">
        <f>SUM(J206:N206)</f>
        <v>0</v>
      </c>
      <c r="N206" s="17"/>
      <c r="O206" s="17"/>
      <c r="P206" s="17"/>
      <c r="Q206" s="137"/>
      <c r="R206" s="17"/>
      <c r="S206" s="17"/>
      <c r="CZ206" s="9"/>
      <c r="DA206" s="78"/>
      <c r="DB206" s="9"/>
      <c r="DC206" s="207"/>
    </row>
    <row r="207" spans="2:107" ht="13.2" customHeight="1">
      <c r="B207" s="5"/>
      <c r="C207" s="5"/>
      <c r="G207" s="5"/>
      <c r="H207" s="521"/>
      <c r="I207" s="565">
        <f t="shared" si="35"/>
        <v>0</v>
      </c>
      <c r="N207" s="17"/>
      <c r="O207" s="17"/>
      <c r="P207" s="17"/>
      <c r="Q207" s="137"/>
      <c r="R207" s="17"/>
      <c r="S207" s="17"/>
      <c r="CZ207" s="9"/>
      <c r="DA207" s="78"/>
      <c r="DB207" s="9"/>
      <c r="DC207" s="207"/>
    </row>
    <row r="208" spans="2:107" ht="13.2" customHeight="1">
      <c r="B208" s="5"/>
      <c r="C208" s="5"/>
      <c r="G208" s="5"/>
      <c r="H208" s="521"/>
      <c r="I208" s="565">
        <f t="shared" si="35"/>
        <v>0</v>
      </c>
      <c r="N208" s="17"/>
      <c r="O208" s="17"/>
      <c r="P208" s="17"/>
      <c r="Q208" s="137"/>
      <c r="R208" s="17"/>
      <c r="S208" s="17"/>
      <c r="CZ208" s="9"/>
      <c r="DA208" s="78"/>
      <c r="DB208" s="9"/>
      <c r="DC208" s="207"/>
    </row>
    <row r="209" spans="2:107" ht="13.2" customHeight="1">
      <c r="G209" s="4"/>
      <c r="H209" s="521"/>
      <c r="I209" s="565">
        <f t="shared" si="35"/>
        <v>0</v>
      </c>
      <c r="N209" s="17"/>
      <c r="O209" s="17"/>
      <c r="P209" s="17"/>
      <c r="Q209" s="137"/>
      <c r="R209" s="17"/>
      <c r="S209" s="17"/>
      <c r="CZ209" s="9"/>
      <c r="DA209" s="78"/>
      <c r="DB209" s="9"/>
      <c r="DC209" s="207"/>
    </row>
    <row r="210" spans="2:107" ht="13.2" customHeight="1">
      <c r="G210" s="4"/>
      <c r="H210" s="521"/>
      <c r="I210" s="565">
        <f t="shared" si="35"/>
        <v>0</v>
      </c>
      <c r="N210" s="17"/>
      <c r="O210" s="17"/>
      <c r="P210" s="17"/>
      <c r="Q210" s="137"/>
      <c r="R210" s="17"/>
      <c r="S210" s="17"/>
      <c r="CZ210" s="9"/>
      <c r="DA210" s="78"/>
      <c r="DB210" s="9"/>
      <c r="DC210" s="207"/>
    </row>
    <row r="211" spans="2:107" ht="13.2" customHeight="1">
      <c r="D211" s="3" t="s">
        <v>28</v>
      </c>
      <c r="G211" s="22">
        <f>SUM(G201:G210)</f>
        <v>0</v>
      </c>
      <c r="H211" s="521"/>
      <c r="I211" s="22">
        <f t="shared" ref="I211:N211" si="36">SUM(I201:I210)</f>
        <v>0</v>
      </c>
      <c r="J211" s="22">
        <f t="shared" si="36"/>
        <v>0</v>
      </c>
      <c r="K211" s="22">
        <f t="shared" si="36"/>
        <v>0</v>
      </c>
      <c r="L211" s="22">
        <f t="shared" si="36"/>
        <v>0</v>
      </c>
      <c r="M211" s="22">
        <f t="shared" si="36"/>
        <v>0</v>
      </c>
      <c r="N211" s="22">
        <f t="shared" si="36"/>
        <v>0</v>
      </c>
      <c r="O211" s="17"/>
      <c r="P211" s="17"/>
      <c r="Q211" s="137"/>
      <c r="R211" s="17"/>
      <c r="S211" s="17"/>
      <c r="CZ211" s="9"/>
      <c r="DA211" s="78"/>
      <c r="DB211" s="9"/>
      <c r="DC211" s="207"/>
    </row>
    <row r="212" spans="2:107" ht="13.2" customHeight="1">
      <c r="G212" s="4"/>
      <c r="H212" s="521"/>
      <c r="I212" s="565"/>
      <c r="J212" s="23" t="s">
        <v>195</v>
      </c>
      <c r="K212" s="23"/>
      <c r="N212" s="4"/>
      <c r="O212" s="17"/>
      <c r="P212" s="17"/>
      <c r="Q212" s="137"/>
      <c r="R212" s="17"/>
      <c r="S212" s="17"/>
      <c r="CZ212" s="9"/>
      <c r="DA212" s="78"/>
      <c r="DB212" s="9"/>
      <c r="DC212" s="207"/>
    </row>
    <row r="213" spans="2:107" ht="13.2" customHeight="1">
      <c r="C213" s="3" t="s">
        <v>27</v>
      </c>
      <c r="G213" s="4"/>
      <c r="H213" s="521"/>
      <c r="I213" s="565"/>
      <c r="J213" s="95"/>
      <c r="K213" s="5"/>
      <c r="N213" s="17"/>
      <c r="O213" s="17"/>
      <c r="P213" s="17"/>
      <c r="Q213" s="137"/>
      <c r="R213" s="17"/>
      <c r="S213" s="17"/>
      <c r="CZ213" s="9"/>
      <c r="DA213" s="78"/>
      <c r="DB213" s="9"/>
      <c r="DC213" s="207"/>
    </row>
    <row r="214" spans="2:107" ht="13.2" customHeight="1">
      <c r="G214" s="4"/>
      <c r="H214" s="521"/>
      <c r="I214" s="565">
        <f>SUM(J214:N214)</f>
        <v>0</v>
      </c>
      <c r="N214" s="17"/>
      <c r="O214" s="17"/>
      <c r="P214" s="17"/>
      <c r="Q214" s="137"/>
      <c r="R214" s="17"/>
      <c r="S214" s="17"/>
      <c r="CZ214" s="9"/>
      <c r="DA214" s="78"/>
      <c r="DB214" s="9"/>
      <c r="DC214" s="207"/>
    </row>
    <row r="215" spans="2:107" ht="13.2" customHeight="1">
      <c r="G215" s="4"/>
      <c r="H215" s="521"/>
      <c r="I215" s="565">
        <f t="shared" ref="I215:I221" si="37">SUM(J215:N215)</f>
        <v>0</v>
      </c>
      <c r="N215" s="17"/>
      <c r="O215" s="17"/>
      <c r="P215" s="17"/>
      <c r="Q215" s="137"/>
      <c r="R215" s="17"/>
      <c r="S215" s="17"/>
      <c r="CZ215" s="9"/>
      <c r="DA215" s="78"/>
      <c r="DB215" s="9"/>
      <c r="DC215" s="207"/>
    </row>
    <row r="216" spans="2:107" ht="13.2" customHeight="1">
      <c r="G216" s="4"/>
      <c r="H216" s="521"/>
      <c r="I216" s="565">
        <f t="shared" si="37"/>
        <v>0</v>
      </c>
      <c r="N216" s="17"/>
      <c r="O216" s="17"/>
      <c r="P216" s="17"/>
      <c r="Q216" s="137"/>
      <c r="R216" s="17"/>
      <c r="S216" s="17"/>
      <c r="CZ216" s="9"/>
      <c r="DA216" s="78"/>
      <c r="DB216" s="9"/>
      <c r="DC216" s="207"/>
    </row>
    <row r="217" spans="2:107" ht="13.2" customHeight="1">
      <c r="G217" s="4"/>
      <c r="H217" s="521"/>
      <c r="I217" s="565">
        <f t="shared" si="37"/>
        <v>0</v>
      </c>
      <c r="N217" s="17"/>
      <c r="O217" s="17"/>
      <c r="P217" s="17"/>
      <c r="Q217" s="137"/>
      <c r="R217" s="17"/>
      <c r="S217" s="17"/>
      <c r="CZ217" s="9"/>
      <c r="DA217" s="78"/>
      <c r="DB217" s="9"/>
      <c r="DC217" s="207"/>
    </row>
    <row r="218" spans="2:107" ht="13.2" customHeight="1">
      <c r="G218" s="4"/>
      <c r="H218" s="521"/>
      <c r="I218" s="565">
        <f>SUM(J218:N218)</f>
        <v>0</v>
      </c>
      <c r="N218" s="17"/>
      <c r="O218" s="17"/>
      <c r="P218" s="17"/>
      <c r="Q218" s="137"/>
      <c r="R218" s="17"/>
      <c r="S218" s="17"/>
      <c r="CZ218" s="9"/>
      <c r="DA218" s="78"/>
      <c r="DB218" s="9"/>
      <c r="DC218" s="207"/>
    </row>
    <row r="219" spans="2:107" ht="13.2" customHeight="1">
      <c r="G219" s="4"/>
      <c r="H219" s="521"/>
      <c r="I219" s="565">
        <f t="shared" si="37"/>
        <v>0</v>
      </c>
      <c r="N219" s="17"/>
      <c r="O219" s="17"/>
      <c r="P219" s="17"/>
      <c r="Q219" s="137"/>
      <c r="R219" s="17"/>
      <c r="S219" s="17"/>
      <c r="CZ219" s="9"/>
      <c r="DA219" s="78"/>
      <c r="DB219" s="9"/>
      <c r="DC219" s="207"/>
    </row>
    <row r="220" spans="2:107" ht="13.2" customHeight="1">
      <c r="G220" s="4"/>
      <c r="H220" s="521"/>
      <c r="I220" s="565">
        <f t="shared" si="37"/>
        <v>0</v>
      </c>
      <c r="N220" s="17"/>
      <c r="O220" s="17"/>
      <c r="P220" s="17"/>
      <c r="Q220" s="137"/>
      <c r="R220" s="17"/>
      <c r="S220" s="17"/>
      <c r="CZ220" s="9"/>
      <c r="DA220" s="78"/>
      <c r="DB220" s="9"/>
      <c r="DC220" s="207"/>
    </row>
    <row r="221" spans="2:107" ht="13.2" customHeight="1">
      <c r="G221" s="4"/>
      <c r="H221" s="521"/>
      <c r="I221" s="565">
        <f t="shared" si="37"/>
        <v>0</v>
      </c>
      <c r="N221" s="17"/>
      <c r="O221" s="17"/>
      <c r="P221" s="17"/>
      <c r="Q221" s="137"/>
      <c r="R221" s="17"/>
      <c r="S221" s="17"/>
      <c r="CZ221" s="9"/>
      <c r="DA221" s="78"/>
      <c r="DB221" s="9"/>
      <c r="DC221" s="207"/>
    </row>
    <row r="222" spans="2:107" ht="13.2" customHeight="1">
      <c r="G222" s="22">
        <f>SUM(G213:G221)</f>
        <v>0</v>
      </c>
      <c r="H222" s="521"/>
      <c r="I222" s="22">
        <f t="shared" ref="I222:N222" si="38">SUM(I213:I221)</f>
        <v>0</v>
      </c>
      <c r="J222" s="22">
        <f t="shared" si="38"/>
        <v>0</v>
      </c>
      <c r="K222" s="22">
        <f t="shared" si="38"/>
        <v>0</v>
      </c>
      <c r="L222" s="22">
        <f t="shared" si="38"/>
        <v>0</v>
      </c>
      <c r="M222" s="22">
        <f t="shared" si="38"/>
        <v>0</v>
      </c>
      <c r="N222" s="22">
        <f t="shared" si="38"/>
        <v>0</v>
      </c>
      <c r="O222" s="17"/>
      <c r="P222" s="17"/>
      <c r="Q222" s="137"/>
      <c r="R222" s="17"/>
      <c r="S222" s="17"/>
      <c r="CZ222" s="9"/>
      <c r="DA222" s="78"/>
      <c r="DB222" s="9"/>
      <c r="DC222" s="207"/>
    </row>
    <row r="223" spans="2:107" ht="13.2" customHeight="1" thickBot="1">
      <c r="D223" s="28"/>
      <c r="E223" s="28"/>
      <c r="F223" s="28"/>
      <c r="G223" s="4"/>
      <c r="H223" s="521"/>
      <c r="I223" s="565"/>
      <c r="J223" s="23" t="s">
        <v>195</v>
      </c>
      <c r="K223" s="23"/>
      <c r="N223" s="4"/>
      <c r="O223" s="271" t="s">
        <v>487</v>
      </c>
      <c r="P223" s="17"/>
      <c r="Q223" s="137"/>
      <c r="R223" s="17"/>
      <c r="S223" s="17"/>
      <c r="CZ223" s="9"/>
      <c r="DA223" s="78"/>
      <c r="DB223" s="9"/>
      <c r="DC223" s="207"/>
    </row>
    <row r="224" spans="2:107" ht="13.2" customHeight="1" thickBot="1">
      <c r="B224" s="3" t="s">
        <v>41</v>
      </c>
      <c r="F224" s="24" t="str">
        <f>B201</f>
        <v>Bank Name 8</v>
      </c>
      <c r="G224" s="1">
        <f>SUM(G222+G211)</f>
        <v>0</v>
      </c>
      <c r="H224" s="521"/>
      <c r="I224" s="1">
        <f t="shared" ref="I224:N224" si="39">SUM(I222+I211)</f>
        <v>0</v>
      </c>
      <c r="J224" s="1">
        <f t="shared" si="39"/>
        <v>0</v>
      </c>
      <c r="K224" s="1">
        <f t="shared" si="39"/>
        <v>0</v>
      </c>
      <c r="L224" s="1">
        <f t="shared" si="39"/>
        <v>0</v>
      </c>
      <c r="M224" s="1">
        <f t="shared" si="39"/>
        <v>0</v>
      </c>
      <c r="N224" s="1">
        <f t="shared" si="39"/>
        <v>0</v>
      </c>
      <c r="O224" s="234"/>
      <c r="P224" s="17"/>
      <c r="Q224" s="137"/>
      <c r="R224" s="17"/>
      <c r="S224" s="17"/>
      <c r="CZ224" s="9"/>
      <c r="DA224" s="78"/>
      <c r="DB224" s="9"/>
      <c r="DC224" s="207"/>
    </row>
    <row r="225" spans="2:107" ht="13.2" customHeight="1">
      <c r="D225" s="28"/>
      <c r="E225" s="28"/>
      <c r="F225" s="28"/>
      <c r="G225" s="4"/>
      <c r="H225" s="521"/>
      <c r="I225" s="577"/>
      <c r="J225" s="82" t="s">
        <v>196</v>
      </c>
      <c r="K225" s="23"/>
      <c r="N225" s="17"/>
      <c r="O225" s="17"/>
      <c r="P225" s="17"/>
      <c r="Q225" s="137"/>
      <c r="R225" s="17"/>
      <c r="S225" s="17"/>
      <c r="CZ225" s="9"/>
      <c r="DA225" s="78"/>
      <c r="DB225" s="9"/>
      <c r="DC225" s="207"/>
    </row>
    <row r="226" spans="2:107" ht="13.2" customHeight="1">
      <c r="B226" s="18" t="s">
        <v>447</v>
      </c>
      <c r="C226" s="5"/>
      <c r="G226" s="5"/>
      <c r="H226" s="521"/>
      <c r="I226" s="78"/>
      <c r="N226" s="17"/>
      <c r="O226" s="17"/>
      <c r="P226" s="17"/>
      <c r="Q226" s="137"/>
      <c r="R226" s="17"/>
      <c r="S226" s="17"/>
      <c r="CZ226" s="9"/>
      <c r="DA226" s="78"/>
      <c r="DB226" s="9"/>
      <c r="DC226" s="207"/>
    </row>
    <row r="227" spans="2:107" ht="13.2" customHeight="1">
      <c r="B227" s="5"/>
      <c r="C227" s="5" t="s">
        <v>26</v>
      </c>
      <c r="G227" s="5"/>
      <c r="H227" s="521"/>
      <c r="I227" s="565"/>
      <c r="N227" s="17"/>
      <c r="O227" s="17"/>
      <c r="P227" s="17"/>
      <c r="Q227" s="137"/>
      <c r="R227" s="17"/>
      <c r="S227" s="17"/>
      <c r="CZ227" s="9"/>
      <c r="DA227" s="78"/>
      <c r="DB227" s="9"/>
      <c r="DC227" s="207"/>
    </row>
    <row r="228" spans="2:107" ht="13.2" customHeight="1">
      <c r="B228" s="5"/>
      <c r="C228" s="5"/>
      <c r="G228" s="5"/>
      <c r="H228" s="521"/>
      <c r="I228" s="565">
        <f>SUM(J228:N228)</f>
        <v>0</v>
      </c>
      <c r="N228" s="17"/>
      <c r="O228" s="17"/>
      <c r="P228" s="17"/>
      <c r="Q228" s="137"/>
      <c r="R228" s="17"/>
      <c r="S228" s="17"/>
      <c r="CZ228" s="9"/>
      <c r="DA228" s="78"/>
      <c r="DB228" s="9"/>
      <c r="DC228" s="207"/>
    </row>
    <row r="229" spans="2:107" ht="13.2" customHeight="1">
      <c r="B229" s="5"/>
      <c r="C229" s="5"/>
      <c r="G229" s="5"/>
      <c r="H229" s="521"/>
      <c r="I229" s="565">
        <f t="shared" ref="I229:I235" si="40">SUM(J229:N229)</f>
        <v>0</v>
      </c>
      <c r="N229" s="17"/>
      <c r="O229" s="17"/>
      <c r="P229" s="17"/>
      <c r="Q229" s="137"/>
      <c r="R229" s="17"/>
      <c r="S229" s="17"/>
      <c r="CZ229" s="9"/>
      <c r="DA229" s="78"/>
      <c r="DB229" s="9"/>
      <c r="DC229" s="207"/>
    </row>
    <row r="230" spans="2:107" ht="13.2" customHeight="1">
      <c r="B230" s="5"/>
      <c r="C230" s="5"/>
      <c r="G230" s="5"/>
      <c r="H230" s="521"/>
      <c r="I230" s="565">
        <f t="shared" si="40"/>
        <v>0</v>
      </c>
      <c r="N230" s="17"/>
      <c r="O230" s="17"/>
      <c r="P230" s="17"/>
      <c r="Q230" s="137"/>
      <c r="R230" s="17"/>
      <c r="S230" s="17"/>
      <c r="CZ230" s="9"/>
      <c r="DA230" s="78"/>
      <c r="DB230" s="9"/>
      <c r="DC230" s="207"/>
    </row>
    <row r="231" spans="2:107" ht="13.2" customHeight="1">
      <c r="B231" s="5"/>
      <c r="C231" s="5"/>
      <c r="G231" s="5"/>
      <c r="H231" s="521"/>
      <c r="I231" s="565">
        <f t="shared" si="40"/>
        <v>0</v>
      </c>
      <c r="N231" s="17"/>
      <c r="O231" s="17"/>
      <c r="P231" s="17"/>
      <c r="Q231" s="137"/>
      <c r="R231" s="17"/>
      <c r="S231" s="17"/>
      <c r="CZ231" s="9"/>
      <c r="DA231" s="78"/>
      <c r="DB231" s="9"/>
      <c r="DC231" s="207"/>
    </row>
    <row r="232" spans="2:107" ht="13.2" customHeight="1">
      <c r="B232" s="5"/>
      <c r="C232" s="5"/>
      <c r="G232" s="5"/>
      <c r="H232" s="521"/>
      <c r="I232" s="565">
        <f>SUM(J232:N232)</f>
        <v>0</v>
      </c>
      <c r="N232" s="17"/>
      <c r="O232" s="17"/>
      <c r="P232" s="17"/>
      <c r="Q232" s="137"/>
      <c r="R232" s="17"/>
      <c r="S232" s="17"/>
      <c r="CZ232" s="9"/>
      <c r="DA232" s="78"/>
      <c r="DB232" s="9"/>
      <c r="DC232" s="207"/>
    </row>
    <row r="233" spans="2:107" ht="13.2" customHeight="1">
      <c r="B233" s="5"/>
      <c r="C233" s="5"/>
      <c r="G233" s="5"/>
      <c r="H233" s="521"/>
      <c r="I233" s="565">
        <f>SUM(J233:N233)</f>
        <v>0</v>
      </c>
      <c r="N233" s="17"/>
      <c r="O233" s="17"/>
      <c r="P233" s="17"/>
      <c r="Q233" s="137"/>
      <c r="R233" s="17"/>
      <c r="S233" s="17"/>
      <c r="CZ233" s="9"/>
      <c r="DA233" s="78"/>
      <c r="DB233" s="9"/>
      <c r="DC233" s="207"/>
    </row>
    <row r="234" spans="2:107" ht="13.2" customHeight="1">
      <c r="G234" s="4"/>
      <c r="H234" s="521"/>
      <c r="I234" s="565">
        <f t="shared" si="40"/>
        <v>0</v>
      </c>
      <c r="N234" s="17"/>
      <c r="O234" s="17"/>
      <c r="P234" s="17"/>
      <c r="Q234" s="137"/>
      <c r="R234" s="17"/>
      <c r="S234" s="17"/>
      <c r="CZ234" s="9"/>
      <c r="DA234" s="78"/>
      <c r="DB234" s="9"/>
      <c r="DC234" s="207"/>
    </row>
    <row r="235" spans="2:107" ht="13.2" customHeight="1">
      <c r="G235" s="4"/>
      <c r="H235" s="521"/>
      <c r="I235" s="565">
        <f t="shared" si="40"/>
        <v>0</v>
      </c>
      <c r="N235" s="17"/>
      <c r="O235" s="17"/>
      <c r="P235" s="17"/>
      <c r="Q235" s="137"/>
      <c r="R235" s="17"/>
      <c r="S235" s="17"/>
      <c r="CZ235" s="9"/>
      <c r="DA235" s="78"/>
      <c r="DB235" s="9"/>
      <c r="DC235" s="207"/>
    </row>
    <row r="236" spans="2:107" ht="13.2" customHeight="1">
      <c r="D236" s="3" t="s">
        <v>28</v>
      </c>
      <c r="G236" s="22">
        <f>SUM(G226:G235)</f>
        <v>0</v>
      </c>
      <c r="H236" s="521"/>
      <c r="I236" s="22">
        <f t="shared" ref="I236:N236" si="41">SUM(I226:I235)</f>
        <v>0</v>
      </c>
      <c r="J236" s="22">
        <f t="shared" si="41"/>
        <v>0</v>
      </c>
      <c r="K236" s="22">
        <f t="shared" si="41"/>
        <v>0</v>
      </c>
      <c r="L236" s="22">
        <f t="shared" si="41"/>
        <v>0</v>
      </c>
      <c r="M236" s="22">
        <f t="shared" si="41"/>
        <v>0</v>
      </c>
      <c r="N236" s="22">
        <f t="shared" si="41"/>
        <v>0</v>
      </c>
      <c r="O236" s="17"/>
      <c r="P236" s="17"/>
      <c r="Q236" s="137"/>
      <c r="R236" s="17"/>
      <c r="S236" s="17"/>
      <c r="CZ236" s="9"/>
      <c r="DA236" s="78"/>
      <c r="DB236" s="9"/>
      <c r="DC236" s="207"/>
    </row>
    <row r="237" spans="2:107" ht="13.2" customHeight="1">
      <c r="G237" s="4"/>
      <c r="H237" s="521"/>
      <c r="I237" s="565"/>
      <c r="J237" s="23" t="s">
        <v>195</v>
      </c>
      <c r="K237" s="23"/>
      <c r="N237" s="4"/>
      <c r="O237" s="17"/>
      <c r="P237" s="17"/>
      <c r="Q237" s="137"/>
      <c r="R237" s="17"/>
      <c r="S237" s="17"/>
      <c r="CZ237" s="9"/>
      <c r="DA237" s="78"/>
      <c r="DB237" s="9"/>
      <c r="DC237" s="207"/>
    </row>
    <row r="238" spans="2:107" ht="13.2" customHeight="1">
      <c r="C238" s="3" t="s">
        <v>27</v>
      </c>
      <c r="G238" s="4"/>
      <c r="H238" s="521"/>
      <c r="I238" s="565"/>
      <c r="J238" s="95"/>
      <c r="K238" s="5"/>
      <c r="N238" s="17"/>
      <c r="O238" s="17"/>
      <c r="P238" s="17"/>
      <c r="Q238" s="137"/>
      <c r="R238" s="17"/>
      <c r="S238" s="17"/>
      <c r="CZ238" s="9"/>
      <c r="DA238" s="78"/>
      <c r="DB238" s="9"/>
      <c r="DC238" s="207"/>
    </row>
    <row r="239" spans="2:107" ht="13.2" customHeight="1">
      <c r="G239" s="4"/>
      <c r="H239" s="521"/>
      <c r="I239" s="565">
        <f>SUM(J239:N239)</f>
        <v>0</v>
      </c>
      <c r="N239" s="17"/>
      <c r="O239" s="17"/>
      <c r="P239" s="17"/>
      <c r="Q239" s="137"/>
      <c r="R239" s="17"/>
      <c r="S239" s="17"/>
      <c r="CZ239" s="9"/>
      <c r="DA239" s="78"/>
      <c r="DB239" s="9"/>
      <c r="DC239" s="207"/>
    </row>
    <row r="240" spans="2:107" ht="13.2" customHeight="1">
      <c r="G240" s="4"/>
      <c r="H240" s="521"/>
      <c r="I240" s="565">
        <f t="shared" ref="I240:I246" si="42">SUM(J240:N240)</f>
        <v>0</v>
      </c>
      <c r="N240" s="17"/>
      <c r="O240" s="17"/>
      <c r="P240" s="17"/>
      <c r="Q240" s="137"/>
      <c r="R240" s="17"/>
      <c r="S240" s="17"/>
      <c r="CZ240" s="9"/>
      <c r="DA240" s="78"/>
      <c r="DB240" s="9"/>
      <c r="DC240" s="207"/>
    </row>
    <row r="241" spans="2:107" ht="13.2" customHeight="1">
      <c r="G241" s="4"/>
      <c r="H241" s="521"/>
      <c r="I241" s="565">
        <f t="shared" si="42"/>
        <v>0</v>
      </c>
      <c r="N241" s="17"/>
      <c r="O241" s="17"/>
      <c r="P241" s="17"/>
      <c r="Q241" s="137"/>
      <c r="R241" s="17"/>
      <c r="S241" s="17"/>
      <c r="CZ241" s="9"/>
      <c r="DA241" s="78"/>
      <c r="DB241" s="9"/>
      <c r="DC241" s="207"/>
    </row>
    <row r="242" spans="2:107" ht="13.2" customHeight="1">
      <c r="G242" s="4"/>
      <c r="H242" s="521"/>
      <c r="I242" s="565">
        <f t="shared" si="42"/>
        <v>0</v>
      </c>
      <c r="N242" s="17"/>
      <c r="O242" s="17"/>
      <c r="P242" s="17"/>
      <c r="Q242" s="137"/>
      <c r="R242" s="17"/>
      <c r="S242" s="17"/>
      <c r="CZ242" s="9"/>
      <c r="DA242" s="78"/>
      <c r="DB242" s="9"/>
      <c r="DC242" s="207"/>
    </row>
    <row r="243" spans="2:107" ht="13.2" customHeight="1">
      <c r="G243" s="4"/>
      <c r="H243" s="521"/>
      <c r="I243" s="565">
        <f t="shared" si="42"/>
        <v>0</v>
      </c>
      <c r="N243" s="17"/>
      <c r="O243" s="17"/>
      <c r="P243" s="17"/>
      <c r="Q243" s="137"/>
      <c r="R243" s="17"/>
      <c r="S243" s="17"/>
      <c r="CZ243" s="9"/>
      <c r="DA243" s="78"/>
      <c r="DB243" s="9"/>
      <c r="DC243" s="207"/>
    </row>
    <row r="244" spans="2:107" ht="13.2" customHeight="1">
      <c r="G244" s="4"/>
      <c r="H244" s="521"/>
      <c r="I244" s="565">
        <f t="shared" si="42"/>
        <v>0</v>
      </c>
      <c r="N244" s="17"/>
      <c r="O244" s="17"/>
      <c r="P244" s="17"/>
      <c r="Q244" s="137"/>
      <c r="R244" s="17"/>
      <c r="S244" s="17"/>
      <c r="CZ244" s="9"/>
      <c r="DA244" s="78"/>
      <c r="DB244" s="9"/>
      <c r="DC244" s="207"/>
    </row>
    <row r="245" spans="2:107" ht="13.2" customHeight="1">
      <c r="G245" s="4"/>
      <c r="H245" s="521"/>
      <c r="I245" s="565">
        <f>SUM(J245:N245)</f>
        <v>0</v>
      </c>
      <c r="N245" s="17"/>
      <c r="O245" s="17"/>
      <c r="P245" s="17"/>
      <c r="Q245" s="137"/>
      <c r="R245" s="17"/>
      <c r="S245" s="17"/>
      <c r="CZ245" s="9"/>
      <c r="DA245" s="78"/>
      <c r="DB245" s="9"/>
      <c r="DC245" s="207"/>
    </row>
    <row r="246" spans="2:107" ht="13.2" customHeight="1">
      <c r="G246" s="4"/>
      <c r="H246" s="521"/>
      <c r="I246" s="565">
        <f t="shared" si="42"/>
        <v>0</v>
      </c>
      <c r="N246" s="17"/>
      <c r="O246" s="17"/>
      <c r="P246" s="17"/>
      <c r="Q246" s="137"/>
      <c r="R246" s="17"/>
      <c r="S246" s="17"/>
      <c r="CZ246" s="9"/>
      <c r="DA246" s="78"/>
      <c r="DB246" s="9"/>
      <c r="DC246" s="207"/>
    </row>
    <row r="247" spans="2:107" ht="13.2" customHeight="1">
      <c r="G247" s="22">
        <f>SUM(G238:G246)</f>
        <v>0</v>
      </c>
      <c r="H247" s="521"/>
      <c r="I247" s="22">
        <f t="shared" ref="I247:N247" si="43">SUM(I238:I246)</f>
        <v>0</v>
      </c>
      <c r="J247" s="22">
        <f t="shared" si="43"/>
        <v>0</v>
      </c>
      <c r="K247" s="22">
        <f t="shared" si="43"/>
        <v>0</v>
      </c>
      <c r="L247" s="22">
        <f t="shared" si="43"/>
        <v>0</v>
      </c>
      <c r="M247" s="22">
        <f t="shared" si="43"/>
        <v>0</v>
      </c>
      <c r="N247" s="22">
        <f t="shared" si="43"/>
        <v>0</v>
      </c>
      <c r="O247" s="17"/>
      <c r="P247" s="17"/>
      <c r="Q247" s="137"/>
      <c r="R247" s="17"/>
      <c r="S247" s="17"/>
      <c r="CZ247" s="9"/>
      <c r="DA247" s="78"/>
      <c r="DB247" s="9"/>
      <c r="DC247" s="207"/>
    </row>
    <row r="248" spans="2:107" ht="13.2" customHeight="1" thickBot="1">
      <c r="D248" s="28"/>
      <c r="E248" s="28"/>
      <c r="F248" s="28"/>
      <c r="G248" s="4"/>
      <c r="H248" s="521"/>
      <c r="I248" s="565"/>
      <c r="J248" s="23" t="s">
        <v>195</v>
      </c>
      <c r="K248" s="23"/>
      <c r="N248" s="4"/>
      <c r="O248" s="271" t="s">
        <v>487</v>
      </c>
      <c r="P248" s="17"/>
      <c r="Q248" s="137"/>
      <c r="R248" s="17"/>
      <c r="S248" s="17"/>
      <c r="CZ248" s="9"/>
      <c r="DA248" s="78"/>
      <c r="DB248" s="9"/>
      <c r="DC248" s="207"/>
    </row>
    <row r="249" spans="2:107" ht="13.2" customHeight="1" thickBot="1">
      <c r="B249" s="3" t="s">
        <v>41</v>
      </c>
      <c r="F249" s="24" t="str">
        <f>B226</f>
        <v>Bank Name 9</v>
      </c>
      <c r="G249" s="1">
        <f>SUM(G247+G236)</f>
        <v>0</v>
      </c>
      <c r="H249" s="521"/>
      <c r="I249" s="1">
        <f t="shared" ref="I249:N249" si="44">SUM(I247+I236)</f>
        <v>0</v>
      </c>
      <c r="J249" s="1">
        <f t="shared" si="44"/>
        <v>0</v>
      </c>
      <c r="K249" s="1">
        <f t="shared" si="44"/>
        <v>0</v>
      </c>
      <c r="L249" s="1">
        <f t="shared" si="44"/>
        <v>0</v>
      </c>
      <c r="M249" s="1">
        <f t="shared" si="44"/>
        <v>0</v>
      </c>
      <c r="N249" s="1">
        <f t="shared" si="44"/>
        <v>0</v>
      </c>
      <c r="O249" s="234"/>
      <c r="P249" s="17"/>
      <c r="Q249" s="137"/>
      <c r="R249" s="17"/>
      <c r="S249" s="17"/>
      <c r="CZ249" s="9"/>
      <c r="DA249" s="78"/>
      <c r="DB249" s="9"/>
      <c r="DC249" s="207"/>
    </row>
    <row r="250" spans="2:107" ht="13.2" customHeight="1">
      <c r="D250" s="28"/>
      <c r="E250" s="28"/>
      <c r="F250" s="28"/>
      <c r="G250" s="4"/>
      <c r="H250" s="521"/>
      <c r="I250" s="577"/>
      <c r="J250" s="82" t="s">
        <v>196</v>
      </c>
      <c r="K250" s="23"/>
      <c r="N250" s="17"/>
      <c r="O250" s="17"/>
      <c r="P250" s="17"/>
      <c r="Q250" s="137"/>
      <c r="R250" s="17"/>
      <c r="S250" s="17"/>
      <c r="CZ250" s="9"/>
      <c r="DA250" s="78"/>
      <c r="DB250" s="9"/>
      <c r="DC250" s="207"/>
    </row>
    <row r="251" spans="2:107" ht="13.2" customHeight="1">
      <c r="B251" s="18" t="s">
        <v>446</v>
      </c>
      <c r="C251" s="5"/>
      <c r="G251" s="5"/>
      <c r="H251" s="521"/>
      <c r="I251" s="78"/>
      <c r="N251" s="17"/>
      <c r="O251" s="17"/>
      <c r="P251" s="17"/>
      <c r="Q251" s="137"/>
      <c r="R251" s="17"/>
      <c r="S251" s="17"/>
      <c r="CZ251" s="9"/>
      <c r="DA251" s="78"/>
      <c r="DB251" s="9"/>
      <c r="DC251" s="207"/>
    </row>
    <row r="252" spans="2:107" ht="13.2" customHeight="1">
      <c r="B252" s="5"/>
      <c r="C252" s="5" t="s">
        <v>26</v>
      </c>
      <c r="G252" s="5"/>
      <c r="H252" s="521"/>
      <c r="I252" s="565"/>
      <c r="N252" s="17"/>
      <c r="O252" s="17"/>
      <c r="P252" s="17"/>
      <c r="Q252" s="137"/>
      <c r="R252" s="17"/>
      <c r="S252" s="17"/>
      <c r="CZ252" s="9"/>
      <c r="DA252" s="78"/>
      <c r="DB252" s="9"/>
      <c r="DC252" s="207"/>
    </row>
    <row r="253" spans="2:107" ht="13.2" customHeight="1">
      <c r="B253" s="5"/>
      <c r="C253" s="5"/>
      <c r="G253" s="5"/>
      <c r="H253" s="521"/>
      <c r="I253" s="565">
        <f>SUM(J253:N253)</f>
        <v>0</v>
      </c>
      <c r="N253" s="17"/>
      <c r="O253" s="17"/>
      <c r="P253" s="17"/>
      <c r="Q253" s="137"/>
      <c r="R253" s="17"/>
      <c r="S253" s="17"/>
      <c r="CZ253" s="9"/>
      <c r="DA253" s="78"/>
      <c r="DB253" s="9"/>
      <c r="DC253" s="207"/>
    </row>
    <row r="254" spans="2:107" ht="13.2" customHeight="1">
      <c r="B254" s="5"/>
      <c r="C254" s="5"/>
      <c r="G254" s="5"/>
      <c r="H254" s="521"/>
      <c r="I254" s="565">
        <f t="shared" ref="I254:I260" si="45">SUM(J254:N254)</f>
        <v>0</v>
      </c>
      <c r="N254" s="17"/>
      <c r="O254" s="17"/>
      <c r="P254" s="17"/>
      <c r="Q254" s="137"/>
      <c r="R254" s="17"/>
      <c r="S254" s="17"/>
      <c r="CZ254" s="9"/>
      <c r="DA254" s="78"/>
      <c r="DB254" s="9"/>
      <c r="DC254" s="207"/>
    </row>
    <row r="255" spans="2:107" ht="13.2" customHeight="1">
      <c r="B255" s="5"/>
      <c r="C255" s="5"/>
      <c r="G255" s="5"/>
      <c r="H255" s="521"/>
      <c r="I255" s="565">
        <f t="shared" si="45"/>
        <v>0</v>
      </c>
      <c r="N255" s="17"/>
      <c r="O255" s="17"/>
      <c r="P255" s="17"/>
      <c r="Q255" s="137"/>
      <c r="R255" s="17"/>
      <c r="S255" s="17"/>
      <c r="CZ255" s="9"/>
      <c r="DA255" s="78"/>
      <c r="DB255" s="9"/>
      <c r="DC255" s="207"/>
    </row>
    <row r="256" spans="2:107" ht="13.2" customHeight="1">
      <c r="B256" s="5"/>
      <c r="C256" s="5"/>
      <c r="G256" s="5"/>
      <c r="H256" s="521"/>
      <c r="I256" s="565">
        <f t="shared" si="45"/>
        <v>0</v>
      </c>
      <c r="N256" s="17"/>
      <c r="O256" s="17"/>
      <c r="P256" s="17"/>
      <c r="Q256" s="137"/>
      <c r="R256" s="17"/>
      <c r="S256" s="17"/>
      <c r="CZ256" s="9"/>
      <c r="DA256" s="78"/>
      <c r="DB256" s="9"/>
      <c r="DC256" s="207"/>
    </row>
    <row r="257" spans="2:107" ht="13.2" customHeight="1">
      <c r="B257" s="5"/>
      <c r="C257" s="5"/>
      <c r="G257" s="5"/>
      <c r="H257" s="521"/>
      <c r="I257" s="565">
        <f t="shared" si="45"/>
        <v>0</v>
      </c>
      <c r="N257" s="17"/>
      <c r="O257" s="17"/>
      <c r="P257" s="17"/>
      <c r="Q257" s="137"/>
      <c r="R257" s="17"/>
      <c r="S257" s="17"/>
      <c r="CZ257" s="9"/>
      <c r="DA257" s="78"/>
      <c r="DB257" s="9"/>
      <c r="DC257" s="207"/>
    </row>
    <row r="258" spans="2:107" ht="13.2" customHeight="1">
      <c r="B258" s="5"/>
      <c r="C258" s="5"/>
      <c r="G258" s="5"/>
      <c r="H258" s="521"/>
      <c r="I258" s="565">
        <f t="shared" si="45"/>
        <v>0</v>
      </c>
      <c r="N258" s="17"/>
      <c r="O258" s="17"/>
      <c r="P258" s="17"/>
      <c r="Q258" s="137"/>
      <c r="R258" s="17"/>
      <c r="S258" s="17"/>
      <c r="CZ258" s="9"/>
      <c r="DA258" s="78"/>
      <c r="DB258" s="9"/>
      <c r="DC258" s="207"/>
    </row>
    <row r="259" spans="2:107" ht="13.2" customHeight="1">
      <c r="G259" s="4"/>
      <c r="H259" s="521"/>
      <c r="I259" s="565">
        <f>SUM(J259:N259)</f>
        <v>0</v>
      </c>
      <c r="N259" s="17"/>
      <c r="O259" s="17"/>
      <c r="P259" s="17"/>
      <c r="Q259" s="137"/>
      <c r="R259" s="17"/>
      <c r="S259" s="17"/>
      <c r="CZ259" s="9"/>
      <c r="DA259" s="78"/>
      <c r="DB259" s="9"/>
      <c r="DC259" s="207"/>
    </row>
    <row r="260" spans="2:107" ht="13.2" customHeight="1">
      <c r="G260" s="4"/>
      <c r="H260" s="521"/>
      <c r="I260" s="565">
        <f t="shared" si="45"/>
        <v>0</v>
      </c>
      <c r="N260" s="17"/>
      <c r="O260" s="17"/>
      <c r="P260" s="17"/>
      <c r="Q260" s="137"/>
      <c r="R260" s="17"/>
      <c r="S260" s="17"/>
      <c r="CZ260" s="9"/>
      <c r="DA260" s="78"/>
      <c r="DB260" s="9"/>
      <c r="DC260" s="207"/>
    </row>
    <row r="261" spans="2:107" ht="13.2" customHeight="1">
      <c r="D261" s="3" t="s">
        <v>28</v>
      </c>
      <c r="G261" s="22">
        <f>SUM(G251:G260)</f>
        <v>0</v>
      </c>
      <c r="H261" s="521"/>
      <c r="I261" s="22">
        <f t="shared" ref="I261:N261" si="46">SUM(I251:I260)</f>
        <v>0</v>
      </c>
      <c r="J261" s="22">
        <f t="shared" si="46"/>
        <v>0</v>
      </c>
      <c r="K261" s="22">
        <f t="shared" si="46"/>
        <v>0</v>
      </c>
      <c r="L261" s="22">
        <f t="shared" si="46"/>
        <v>0</v>
      </c>
      <c r="M261" s="22">
        <f t="shared" si="46"/>
        <v>0</v>
      </c>
      <c r="N261" s="22">
        <f t="shared" si="46"/>
        <v>0</v>
      </c>
      <c r="O261" s="17"/>
      <c r="P261" s="17"/>
      <c r="Q261" s="137"/>
      <c r="R261" s="17"/>
      <c r="S261" s="17"/>
      <c r="CZ261" s="9"/>
      <c r="DA261" s="78"/>
      <c r="DB261" s="9"/>
      <c r="DC261" s="207"/>
    </row>
    <row r="262" spans="2:107" ht="13.2" customHeight="1">
      <c r="G262" s="4"/>
      <c r="H262" s="521"/>
      <c r="I262" s="565"/>
      <c r="J262" s="23" t="s">
        <v>195</v>
      </c>
      <c r="K262" s="23"/>
      <c r="N262" s="4"/>
      <c r="O262" s="17"/>
      <c r="P262" s="17"/>
      <c r="Q262" s="137"/>
      <c r="R262" s="17"/>
      <c r="S262" s="17"/>
      <c r="CZ262" s="9"/>
      <c r="DA262" s="78"/>
      <c r="DB262" s="9"/>
      <c r="DC262" s="207"/>
    </row>
    <row r="263" spans="2:107" ht="13.2" customHeight="1">
      <c r="C263" s="3" t="s">
        <v>27</v>
      </c>
      <c r="G263" s="4"/>
      <c r="H263" s="521"/>
      <c r="I263" s="565"/>
      <c r="J263" s="95"/>
      <c r="K263" s="5"/>
      <c r="N263" s="17"/>
      <c r="O263" s="17"/>
      <c r="P263" s="17"/>
      <c r="Q263" s="137"/>
      <c r="R263" s="17"/>
      <c r="S263" s="17"/>
      <c r="CZ263" s="9"/>
      <c r="DA263" s="78"/>
      <c r="DB263" s="9"/>
      <c r="DC263" s="207"/>
    </row>
    <row r="264" spans="2:107" ht="13.2" customHeight="1">
      <c r="G264" s="4"/>
      <c r="H264" s="521"/>
      <c r="I264" s="565">
        <f>SUM(J264:N264)</f>
        <v>0</v>
      </c>
      <c r="N264" s="4"/>
      <c r="O264" s="17"/>
      <c r="P264" s="17"/>
      <c r="Q264" s="137"/>
      <c r="R264" s="17"/>
      <c r="S264" s="17"/>
      <c r="CZ264" s="9"/>
      <c r="DA264" s="78"/>
      <c r="DB264" s="9"/>
      <c r="DC264" s="207"/>
    </row>
    <row r="265" spans="2:107" ht="13.2" customHeight="1">
      <c r="G265" s="4"/>
      <c r="H265" s="521"/>
      <c r="I265" s="565">
        <f t="shared" ref="I265:I271" si="47">SUM(J265:N265)</f>
        <v>0</v>
      </c>
      <c r="N265" s="4"/>
      <c r="O265" s="17"/>
      <c r="P265" s="17"/>
      <c r="Q265" s="137"/>
      <c r="R265" s="17"/>
      <c r="S265" s="17"/>
      <c r="CZ265" s="9"/>
      <c r="DA265" s="78"/>
      <c r="DB265" s="9"/>
      <c r="DC265" s="207"/>
    </row>
    <row r="266" spans="2:107" ht="13.2" customHeight="1">
      <c r="G266" s="4"/>
      <c r="H266" s="521"/>
      <c r="I266" s="565">
        <f>SUM(J266:N266)</f>
        <v>0</v>
      </c>
      <c r="N266" s="4"/>
      <c r="O266" s="17"/>
      <c r="P266" s="17"/>
      <c r="Q266" s="137"/>
      <c r="R266" s="17"/>
      <c r="S266" s="17"/>
      <c r="CZ266" s="9"/>
      <c r="DA266" s="78"/>
      <c r="DB266" s="9"/>
      <c r="DC266" s="207"/>
    </row>
    <row r="267" spans="2:107" ht="13.2" customHeight="1">
      <c r="G267" s="4"/>
      <c r="H267" s="521"/>
      <c r="I267" s="565">
        <f t="shared" si="47"/>
        <v>0</v>
      </c>
      <c r="N267" s="4"/>
      <c r="O267" s="17"/>
      <c r="P267" s="17"/>
      <c r="Q267" s="137"/>
      <c r="R267" s="17"/>
      <c r="S267" s="17"/>
      <c r="CZ267" s="9"/>
      <c r="DA267" s="78"/>
      <c r="DB267" s="9"/>
      <c r="DC267" s="207"/>
    </row>
    <row r="268" spans="2:107" ht="13.2" customHeight="1">
      <c r="G268" s="4"/>
      <c r="H268" s="521"/>
      <c r="I268" s="565">
        <f t="shared" si="47"/>
        <v>0</v>
      </c>
      <c r="N268" s="4"/>
      <c r="O268" s="17"/>
      <c r="P268" s="17"/>
      <c r="Q268" s="137"/>
      <c r="R268" s="17"/>
      <c r="S268" s="17"/>
      <c r="CZ268" s="9"/>
      <c r="DA268" s="78"/>
      <c r="DB268" s="9"/>
      <c r="DC268" s="207"/>
    </row>
    <row r="269" spans="2:107" ht="13.2" customHeight="1">
      <c r="G269" s="4"/>
      <c r="H269" s="521"/>
      <c r="I269" s="565">
        <f t="shared" si="47"/>
        <v>0</v>
      </c>
      <c r="N269" s="4"/>
      <c r="O269" s="17"/>
      <c r="P269" s="17"/>
      <c r="Q269" s="137"/>
      <c r="R269" s="17"/>
      <c r="S269" s="17"/>
      <c r="CZ269" s="9"/>
      <c r="DA269" s="78"/>
      <c r="DB269" s="9"/>
      <c r="DC269" s="207"/>
    </row>
    <row r="270" spans="2:107" ht="13.2" customHeight="1">
      <c r="G270" s="4"/>
      <c r="H270" s="521"/>
      <c r="I270" s="565">
        <f t="shared" si="47"/>
        <v>0</v>
      </c>
      <c r="N270" s="4"/>
      <c r="O270" s="17"/>
      <c r="P270" s="17"/>
      <c r="Q270" s="137"/>
      <c r="R270" s="17"/>
      <c r="S270" s="17"/>
      <c r="CZ270" s="9"/>
      <c r="DA270" s="78"/>
      <c r="DB270" s="9"/>
      <c r="DC270" s="207"/>
    </row>
    <row r="271" spans="2:107" ht="13.2" customHeight="1">
      <c r="G271" s="4"/>
      <c r="H271" s="521"/>
      <c r="I271" s="565">
        <f t="shared" si="47"/>
        <v>0</v>
      </c>
      <c r="N271" s="17"/>
      <c r="O271" s="17"/>
      <c r="P271" s="17"/>
      <c r="Q271" s="137"/>
      <c r="R271" s="17"/>
      <c r="S271" s="17"/>
      <c r="CZ271" s="9"/>
      <c r="DA271" s="78"/>
      <c r="DB271" s="9"/>
      <c r="DC271" s="207"/>
    </row>
    <row r="272" spans="2:107" ht="13.2" customHeight="1">
      <c r="G272" s="22">
        <f>SUM(G263:G271)</f>
        <v>0</v>
      </c>
      <c r="H272" s="521"/>
      <c r="I272" s="22">
        <f>SUM(I263:I271)</f>
        <v>0</v>
      </c>
      <c r="J272" s="22">
        <f t="shared" ref="J272:N272" si="48">SUM(J263:J271)</f>
        <v>0</v>
      </c>
      <c r="K272" s="22">
        <f t="shared" si="48"/>
        <v>0</v>
      </c>
      <c r="L272" s="22">
        <f t="shared" si="48"/>
        <v>0</v>
      </c>
      <c r="M272" s="22">
        <f t="shared" si="48"/>
        <v>0</v>
      </c>
      <c r="N272" s="22">
        <f t="shared" si="48"/>
        <v>0</v>
      </c>
      <c r="O272" s="17"/>
      <c r="P272" s="17"/>
      <c r="Q272" s="137"/>
      <c r="R272" s="17"/>
      <c r="S272" s="17"/>
      <c r="CZ272" s="9"/>
      <c r="DA272" s="78"/>
      <c r="DB272" s="9"/>
      <c r="DC272" s="207"/>
    </row>
    <row r="273" spans="2:107" ht="13.2" customHeight="1" thickBot="1">
      <c r="D273" s="28"/>
      <c r="E273" s="28"/>
      <c r="F273" s="28"/>
      <c r="G273" s="4"/>
      <c r="H273" s="521"/>
      <c r="I273" s="565"/>
      <c r="J273" s="23" t="s">
        <v>195</v>
      </c>
      <c r="K273" s="23"/>
      <c r="N273" s="4"/>
      <c r="O273" s="271" t="s">
        <v>487</v>
      </c>
      <c r="P273" s="17"/>
      <c r="Q273" s="137"/>
      <c r="R273" s="17"/>
      <c r="S273" s="17"/>
      <c r="CZ273" s="9"/>
      <c r="DA273" s="78"/>
      <c r="DB273" s="9"/>
      <c r="DC273" s="207"/>
    </row>
    <row r="274" spans="2:107" ht="13.2" customHeight="1" thickBot="1">
      <c r="B274" s="3" t="s">
        <v>41</v>
      </c>
      <c r="F274" s="24" t="str">
        <f>B251</f>
        <v>Bank Name 10</v>
      </c>
      <c r="G274" s="1">
        <f>SUM(G272+G261)</f>
        <v>0</v>
      </c>
      <c r="H274" s="521"/>
      <c r="I274" s="1">
        <f t="shared" ref="I274:N274" si="49">SUM(I272+I261)</f>
        <v>0</v>
      </c>
      <c r="J274" s="1">
        <f t="shared" si="49"/>
        <v>0</v>
      </c>
      <c r="K274" s="1">
        <f t="shared" si="49"/>
        <v>0</v>
      </c>
      <c r="L274" s="1">
        <f t="shared" si="49"/>
        <v>0</v>
      </c>
      <c r="M274" s="1">
        <f t="shared" si="49"/>
        <v>0</v>
      </c>
      <c r="N274" s="1">
        <f t="shared" si="49"/>
        <v>0</v>
      </c>
      <c r="O274" s="234"/>
      <c r="P274" s="17"/>
      <c r="Q274" s="137"/>
      <c r="R274" s="17"/>
      <c r="S274" s="17"/>
      <c r="CZ274" s="9"/>
      <c r="DA274" s="78"/>
      <c r="DB274" s="9"/>
      <c r="DC274" s="207"/>
    </row>
    <row r="275" spans="2:107" ht="13.2" customHeight="1">
      <c r="D275" s="28"/>
      <c r="E275" s="28"/>
      <c r="F275" s="28"/>
      <c r="G275" s="4"/>
      <c r="H275" s="521"/>
      <c r="I275" s="577"/>
      <c r="J275" s="82" t="s">
        <v>196</v>
      </c>
      <c r="K275" s="23"/>
      <c r="N275" s="17"/>
      <c r="O275" s="17"/>
      <c r="P275" s="17"/>
      <c r="Q275" s="137"/>
      <c r="R275" s="17"/>
      <c r="S275" s="17"/>
      <c r="CZ275" s="9"/>
      <c r="DA275" s="78"/>
      <c r="DB275" s="9"/>
      <c r="DC275" s="207"/>
    </row>
    <row r="276" spans="2:107" ht="13.2" customHeight="1">
      <c r="B276" s="18" t="s">
        <v>445</v>
      </c>
      <c r="C276" s="5"/>
      <c r="G276" s="5"/>
      <c r="H276" s="521"/>
      <c r="I276" s="78"/>
      <c r="N276" s="17"/>
      <c r="O276" s="17"/>
      <c r="P276" s="17"/>
      <c r="Q276" s="137"/>
      <c r="R276" s="17"/>
      <c r="S276" s="17"/>
      <c r="CZ276" s="9"/>
      <c r="DA276" s="78"/>
      <c r="DB276" s="9"/>
      <c r="DC276" s="207"/>
    </row>
    <row r="277" spans="2:107" ht="13.2" customHeight="1">
      <c r="B277" s="5"/>
      <c r="C277" s="5" t="s">
        <v>26</v>
      </c>
      <c r="G277" s="5"/>
      <c r="H277" s="521"/>
      <c r="I277" s="565"/>
      <c r="N277" s="17"/>
      <c r="O277" s="17"/>
      <c r="P277" s="17"/>
      <c r="Q277" s="137"/>
      <c r="R277" s="17"/>
      <c r="S277" s="17"/>
      <c r="CZ277" s="9"/>
      <c r="DA277" s="78"/>
      <c r="DB277" s="9"/>
      <c r="DC277" s="207"/>
    </row>
    <row r="278" spans="2:107" ht="13.2" customHeight="1">
      <c r="B278" s="5"/>
      <c r="C278" s="5"/>
      <c r="G278" s="5"/>
      <c r="H278" s="521"/>
      <c r="I278" s="565">
        <f>SUM(J278:N278)</f>
        <v>0</v>
      </c>
      <c r="N278" s="17"/>
      <c r="O278" s="17"/>
      <c r="P278" s="17"/>
      <c r="Q278" s="137"/>
      <c r="R278" s="17"/>
      <c r="S278" s="17"/>
      <c r="CZ278" s="9"/>
      <c r="DA278" s="78"/>
      <c r="DB278" s="9"/>
      <c r="DC278" s="207"/>
    </row>
    <row r="279" spans="2:107" ht="13.2" customHeight="1">
      <c r="B279" s="5"/>
      <c r="C279" s="5"/>
      <c r="G279" s="5"/>
      <c r="H279" s="521"/>
      <c r="I279" s="565">
        <f t="shared" ref="I279:I285" si="50">SUM(J279:N279)</f>
        <v>0</v>
      </c>
      <c r="N279" s="17"/>
      <c r="O279" s="17"/>
      <c r="P279" s="17"/>
      <c r="Q279" s="137"/>
      <c r="R279" s="17"/>
      <c r="S279" s="17"/>
      <c r="CZ279" s="9"/>
      <c r="DA279" s="78"/>
      <c r="DB279" s="9"/>
      <c r="DC279" s="207"/>
    </row>
    <row r="280" spans="2:107" ht="13.2" customHeight="1">
      <c r="B280" s="5"/>
      <c r="C280" s="5"/>
      <c r="G280" s="5"/>
      <c r="H280" s="521"/>
      <c r="I280" s="565">
        <f>SUM(J280:N280)</f>
        <v>0</v>
      </c>
      <c r="N280" s="17"/>
      <c r="O280" s="17"/>
      <c r="P280" s="17"/>
      <c r="Q280" s="137"/>
      <c r="R280" s="17"/>
      <c r="S280" s="17"/>
      <c r="CZ280" s="9"/>
      <c r="DA280" s="78"/>
      <c r="DB280" s="9"/>
      <c r="DC280" s="207"/>
    </row>
    <row r="281" spans="2:107" ht="13.2" customHeight="1">
      <c r="B281" s="5"/>
      <c r="C281" s="5"/>
      <c r="G281" s="5"/>
      <c r="H281" s="521"/>
      <c r="I281" s="565">
        <f t="shared" si="50"/>
        <v>0</v>
      </c>
      <c r="N281" s="17"/>
      <c r="O281" s="17"/>
      <c r="P281" s="17"/>
      <c r="Q281" s="137"/>
      <c r="R281" s="17"/>
      <c r="S281" s="17"/>
      <c r="CZ281" s="9"/>
      <c r="DA281" s="78"/>
      <c r="DB281" s="9"/>
      <c r="DC281" s="207"/>
    </row>
    <row r="282" spans="2:107" ht="13.2" customHeight="1">
      <c r="B282" s="5"/>
      <c r="C282" s="5"/>
      <c r="G282" s="5"/>
      <c r="H282" s="521"/>
      <c r="I282" s="565">
        <f t="shared" si="50"/>
        <v>0</v>
      </c>
      <c r="N282" s="17"/>
      <c r="O282" s="17"/>
      <c r="P282" s="17"/>
      <c r="Q282" s="137"/>
      <c r="R282" s="17"/>
      <c r="S282" s="17"/>
      <c r="CZ282" s="9"/>
      <c r="DA282" s="78"/>
      <c r="DB282" s="9"/>
      <c r="DC282" s="207"/>
    </row>
    <row r="283" spans="2:107" ht="13.2" customHeight="1">
      <c r="B283" s="5"/>
      <c r="C283" s="5"/>
      <c r="G283" s="5"/>
      <c r="H283" s="521"/>
      <c r="I283" s="565">
        <f t="shared" si="50"/>
        <v>0</v>
      </c>
      <c r="N283" s="17"/>
      <c r="O283" s="17"/>
      <c r="P283" s="17"/>
      <c r="Q283" s="137"/>
      <c r="R283" s="17"/>
      <c r="S283" s="17"/>
      <c r="CZ283" s="9"/>
      <c r="DA283" s="78"/>
      <c r="DB283" s="9"/>
      <c r="DC283" s="207"/>
    </row>
    <row r="284" spans="2:107" ht="13.2" customHeight="1">
      <c r="G284" s="4"/>
      <c r="H284" s="521"/>
      <c r="I284" s="565">
        <f t="shared" si="50"/>
        <v>0</v>
      </c>
      <c r="N284" s="17"/>
      <c r="O284" s="17"/>
      <c r="P284" s="17"/>
      <c r="Q284" s="137"/>
      <c r="R284" s="17"/>
      <c r="S284" s="17"/>
      <c r="CZ284" s="9"/>
      <c r="DA284" s="78"/>
      <c r="DB284" s="9"/>
      <c r="DC284" s="207"/>
    </row>
    <row r="285" spans="2:107" ht="13.2" customHeight="1">
      <c r="G285" s="4"/>
      <c r="H285" s="521"/>
      <c r="I285" s="565">
        <f t="shared" si="50"/>
        <v>0</v>
      </c>
      <c r="N285" s="17"/>
      <c r="O285" s="17"/>
      <c r="P285" s="17"/>
      <c r="Q285" s="137"/>
      <c r="R285" s="17"/>
      <c r="S285" s="17"/>
      <c r="CZ285" s="9"/>
      <c r="DA285" s="78"/>
      <c r="DB285" s="9"/>
      <c r="DC285" s="207"/>
    </row>
    <row r="286" spans="2:107" ht="13.2" customHeight="1">
      <c r="D286" s="3" t="s">
        <v>28</v>
      </c>
      <c r="G286" s="22">
        <f>SUM(G276:G285)</f>
        <v>0</v>
      </c>
      <c r="H286" s="521"/>
      <c r="I286" s="22">
        <f t="shared" ref="I286:N286" si="51">SUM(I276:I285)</f>
        <v>0</v>
      </c>
      <c r="J286" s="22">
        <f t="shared" si="51"/>
        <v>0</v>
      </c>
      <c r="K286" s="22">
        <f t="shared" si="51"/>
        <v>0</v>
      </c>
      <c r="L286" s="22">
        <f t="shared" si="51"/>
        <v>0</v>
      </c>
      <c r="M286" s="22">
        <f t="shared" si="51"/>
        <v>0</v>
      </c>
      <c r="N286" s="22">
        <f t="shared" si="51"/>
        <v>0</v>
      </c>
      <c r="O286" s="17"/>
      <c r="P286" s="17"/>
      <c r="Q286" s="137"/>
      <c r="R286" s="17"/>
      <c r="S286" s="17"/>
      <c r="CZ286" s="9"/>
      <c r="DA286" s="78"/>
      <c r="DB286" s="9"/>
      <c r="DC286" s="207"/>
    </row>
    <row r="287" spans="2:107" ht="13.2" customHeight="1">
      <c r="G287" s="4"/>
      <c r="H287" s="521"/>
      <c r="I287" s="565"/>
      <c r="J287" s="23" t="s">
        <v>195</v>
      </c>
      <c r="K287" s="23"/>
      <c r="N287" s="4"/>
      <c r="O287" s="17"/>
      <c r="P287" s="17"/>
      <c r="Q287" s="137"/>
      <c r="R287" s="17"/>
      <c r="S287" s="17"/>
      <c r="CZ287" s="9"/>
      <c r="DA287" s="78"/>
      <c r="DB287" s="9"/>
      <c r="DC287" s="207"/>
    </row>
    <row r="288" spans="2:107" ht="13.2" customHeight="1">
      <c r="C288" s="3" t="s">
        <v>27</v>
      </c>
      <c r="G288" s="4"/>
      <c r="H288" s="521"/>
      <c r="I288" s="565"/>
      <c r="J288" s="95"/>
      <c r="K288" s="5"/>
      <c r="N288" s="17"/>
      <c r="O288" s="17"/>
      <c r="P288" s="17"/>
      <c r="Q288" s="137"/>
      <c r="R288" s="17"/>
      <c r="S288" s="17"/>
      <c r="CZ288" s="9"/>
      <c r="DA288" s="78"/>
      <c r="DB288" s="9"/>
      <c r="DC288" s="207"/>
    </row>
    <row r="289" spans="2:107" ht="13.2" customHeight="1">
      <c r="G289" s="4"/>
      <c r="H289" s="521"/>
      <c r="I289" s="565">
        <f t="shared" ref="I289:I295" si="52">SUM(J289:N289)</f>
        <v>0</v>
      </c>
      <c r="K289" s="5"/>
      <c r="N289" s="17"/>
      <c r="O289" s="17"/>
      <c r="P289" s="17"/>
      <c r="Q289" s="137"/>
      <c r="R289" s="17"/>
      <c r="S289" s="17"/>
      <c r="CZ289" s="9"/>
      <c r="DA289" s="78"/>
      <c r="DB289" s="9"/>
      <c r="DC289" s="207"/>
    </row>
    <row r="290" spans="2:107" ht="13.2" customHeight="1">
      <c r="G290" s="4"/>
      <c r="H290" s="521"/>
      <c r="I290" s="565">
        <f t="shared" si="52"/>
        <v>0</v>
      </c>
      <c r="K290" s="5"/>
      <c r="N290" s="17"/>
      <c r="O290" s="17"/>
      <c r="P290" s="17"/>
      <c r="Q290" s="137"/>
      <c r="R290" s="17"/>
      <c r="S290" s="17"/>
      <c r="CZ290" s="9"/>
      <c r="DA290" s="78"/>
      <c r="DB290" s="9"/>
      <c r="DC290" s="207"/>
    </row>
    <row r="291" spans="2:107" ht="13.2" customHeight="1">
      <c r="G291" s="4"/>
      <c r="H291" s="521"/>
      <c r="I291" s="565">
        <f>SUM(J291:N291)</f>
        <v>0</v>
      </c>
      <c r="K291" s="5"/>
      <c r="N291" s="17"/>
      <c r="O291" s="17"/>
      <c r="P291" s="17"/>
      <c r="Q291" s="137"/>
      <c r="R291" s="17"/>
      <c r="S291" s="17"/>
      <c r="CZ291" s="9"/>
      <c r="DA291" s="78"/>
      <c r="DB291" s="9"/>
      <c r="DC291" s="207"/>
    </row>
    <row r="292" spans="2:107" ht="13.2" customHeight="1">
      <c r="G292" s="4"/>
      <c r="H292" s="521"/>
      <c r="I292" s="565">
        <f t="shared" si="52"/>
        <v>0</v>
      </c>
      <c r="K292" s="5"/>
      <c r="N292" s="17"/>
      <c r="O292" s="17"/>
      <c r="P292" s="17"/>
      <c r="Q292" s="137"/>
      <c r="R292" s="17"/>
      <c r="S292" s="17"/>
      <c r="CZ292" s="9"/>
      <c r="DA292" s="78"/>
      <c r="DB292" s="9"/>
      <c r="DC292" s="207"/>
    </row>
    <row r="293" spans="2:107" ht="13.2" customHeight="1">
      <c r="G293" s="4"/>
      <c r="H293" s="521"/>
      <c r="I293" s="565">
        <f t="shared" si="52"/>
        <v>0</v>
      </c>
      <c r="K293" s="5"/>
      <c r="N293" s="17"/>
      <c r="O293" s="17"/>
      <c r="P293" s="17"/>
      <c r="Q293" s="137"/>
      <c r="R293" s="17"/>
      <c r="S293" s="17"/>
      <c r="CZ293" s="9"/>
      <c r="DA293" s="78"/>
      <c r="DB293" s="9"/>
      <c r="DC293" s="207"/>
    </row>
    <row r="294" spans="2:107" ht="13.2" customHeight="1">
      <c r="G294" s="4"/>
      <c r="H294" s="521"/>
      <c r="I294" s="565">
        <f t="shared" si="52"/>
        <v>0</v>
      </c>
      <c r="N294" s="17"/>
      <c r="O294" s="17"/>
      <c r="P294" s="17"/>
      <c r="Q294" s="137"/>
      <c r="R294" s="17"/>
      <c r="S294" s="17"/>
      <c r="CZ294" s="9"/>
      <c r="DA294" s="78"/>
      <c r="DB294" s="9"/>
      <c r="DC294" s="207"/>
    </row>
    <row r="295" spans="2:107" ht="13.2" customHeight="1">
      <c r="G295" s="4"/>
      <c r="H295" s="521"/>
      <c r="I295" s="565">
        <f t="shared" si="52"/>
        <v>0</v>
      </c>
      <c r="N295" s="17"/>
      <c r="O295" s="17"/>
      <c r="P295" s="17"/>
      <c r="Q295" s="137"/>
      <c r="R295" s="17"/>
      <c r="S295" s="17"/>
      <c r="CZ295" s="9"/>
      <c r="DA295" s="78"/>
      <c r="DB295" s="9"/>
      <c r="DC295" s="207"/>
    </row>
    <row r="296" spans="2:107" ht="13.2" customHeight="1">
      <c r="G296" s="4"/>
      <c r="H296" s="521"/>
      <c r="I296" s="565">
        <f>SUM(J296:N296)</f>
        <v>0</v>
      </c>
      <c r="N296" s="17"/>
      <c r="O296" s="17"/>
      <c r="P296" s="17"/>
      <c r="Q296" s="137"/>
      <c r="R296" s="17"/>
      <c r="S296" s="17"/>
      <c r="CZ296" s="9"/>
      <c r="DA296" s="78"/>
      <c r="DB296" s="9"/>
      <c r="DC296" s="207"/>
    </row>
    <row r="297" spans="2:107" ht="13.2" customHeight="1">
      <c r="G297" s="22">
        <f>SUM(G288:G296)</f>
        <v>0</v>
      </c>
      <c r="H297" s="521"/>
      <c r="I297" s="22">
        <f>SUM(I288:I296)</f>
        <v>0</v>
      </c>
      <c r="J297" s="22">
        <f t="shared" ref="J297:N297" si="53">SUM(J288:J296)</f>
        <v>0</v>
      </c>
      <c r="K297" s="22">
        <f t="shared" si="53"/>
        <v>0</v>
      </c>
      <c r="L297" s="22">
        <f t="shared" si="53"/>
        <v>0</v>
      </c>
      <c r="M297" s="22">
        <f t="shared" si="53"/>
        <v>0</v>
      </c>
      <c r="N297" s="22">
        <f t="shared" si="53"/>
        <v>0</v>
      </c>
      <c r="O297" s="17"/>
      <c r="P297" s="17"/>
      <c r="Q297" s="137"/>
      <c r="R297" s="17"/>
      <c r="S297" s="17"/>
      <c r="CZ297" s="9"/>
      <c r="DA297" s="78"/>
      <c r="DB297" s="9"/>
      <c r="DC297" s="207"/>
    </row>
    <row r="298" spans="2:107" ht="13.2" customHeight="1" thickBot="1">
      <c r="D298" s="28"/>
      <c r="E298" s="28"/>
      <c r="F298" s="28"/>
      <c r="G298" s="4"/>
      <c r="H298" s="521"/>
      <c r="I298" s="565"/>
      <c r="J298" s="23" t="s">
        <v>195</v>
      </c>
      <c r="K298" s="23"/>
      <c r="N298" s="4"/>
      <c r="O298" s="271" t="s">
        <v>487</v>
      </c>
      <c r="P298" s="17"/>
      <c r="Q298" s="137"/>
      <c r="R298" s="17"/>
      <c r="S298" s="17"/>
      <c r="CZ298" s="9"/>
      <c r="DA298" s="78"/>
      <c r="DB298" s="9"/>
      <c r="DC298" s="207"/>
    </row>
    <row r="299" spans="2:107" ht="13.2" customHeight="1" thickBot="1">
      <c r="B299" s="3" t="s">
        <v>41</v>
      </c>
      <c r="F299" s="24" t="str">
        <f>B276</f>
        <v>Bank Name 11</v>
      </c>
      <c r="G299" s="1">
        <f>SUM(G297+G286)</f>
        <v>0</v>
      </c>
      <c r="H299" s="521"/>
      <c r="I299" s="1">
        <f t="shared" ref="I299:N299" si="54">SUM(I297+I286)</f>
        <v>0</v>
      </c>
      <c r="J299" s="1">
        <f t="shared" si="54"/>
        <v>0</v>
      </c>
      <c r="K299" s="1">
        <f t="shared" si="54"/>
        <v>0</v>
      </c>
      <c r="L299" s="1">
        <f t="shared" si="54"/>
        <v>0</v>
      </c>
      <c r="M299" s="1">
        <f t="shared" si="54"/>
        <v>0</v>
      </c>
      <c r="N299" s="1">
        <f t="shared" si="54"/>
        <v>0</v>
      </c>
      <c r="O299" s="234"/>
      <c r="P299" s="17"/>
      <c r="Q299" s="137"/>
      <c r="R299" s="17"/>
      <c r="S299" s="17"/>
      <c r="CZ299" s="9"/>
      <c r="DA299" s="78"/>
      <c r="DB299" s="9"/>
      <c r="DC299" s="207"/>
    </row>
    <row r="300" spans="2:107" ht="13.2" customHeight="1">
      <c r="D300" s="28"/>
      <c r="E300" s="28"/>
      <c r="F300" s="28"/>
      <c r="G300" s="4"/>
      <c r="H300" s="521"/>
      <c r="I300" s="577"/>
      <c r="J300" s="82" t="s">
        <v>196</v>
      </c>
      <c r="K300" s="23"/>
      <c r="N300" s="17"/>
      <c r="O300" s="17"/>
      <c r="P300" s="17"/>
      <c r="Q300" s="137"/>
      <c r="R300" s="17"/>
      <c r="S300" s="17"/>
      <c r="CZ300" s="9"/>
      <c r="DA300" s="78"/>
      <c r="DB300" s="9"/>
      <c r="DC300" s="207"/>
    </row>
    <row r="301" spans="2:107" ht="13.2" customHeight="1">
      <c r="B301" s="18" t="s">
        <v>444</v>
      </c>
      <c r="C301" s="5"/>
      <c r="G301" s="5"/>
      <c r="H301" s="521"/>
      <c r="I301" s="78"/>
      <c r="N301" s="17"/>
      <c r="O301" s="17"/>
      <c r="P301" s="17"/>
      <c r="Q301" s="137"/>
      <c r="R301" s="17"/>
      <c r="S301" s="17"/>
      <c r="CZ301" s="9"/>
      <c r="DA301" s="78"/>
      <c r="DB301" s="9"/>
      <c r="DC301" s="207"/>
    </row>
    <row r="302" spans="2:107" ht="13.2" customHeight="1">
      <c r="B302" s="5"/>
      <c r="C302" s="5" t="s">
        <v>26</v>
      </c>
      <c r="G302" s="5"/>
      <c r="H302" s="521"/>
      <c r="I302" s="565"/>
      <c r="N302" s="17"/>
      <c r="O302" s="17"/>
      <c r="P302" s="17"/>
      <c r="Q302" s="137"/>
      <c r="R302" s="17"/>
      <c r="S302" s="17"/>
      <c r="CZ302" s="9"/>
      <c r="DA302" s="78"/>
      <c r="DB302" s="9"/>
      <c r="DC302" s="207"/>
    </row>
    <row r="303" spans="2:107" ht="13.2" customHeight="1">
      <c r="B303" s="5"/>
      <c r="C303" s="5"/>
      <c r="G303" s="5"/>
      <c r="H303" s="521"/>
      <c r="I303" s="565">
        <f t="shared" ref="I303:I309" si="55">SUM(J303:N303)</f>
        <v>0</v>
      </c>
      <c r="N303" s="17"/>
      <c r="O303" s="17"/>
      <c r="P303" s="17"/>
      <c r="Q303" s="137"/>
      <c r="R303" s="17"/>
      <c r="S303" s="17"/>
      <c r="CZ303" s="9"/>
      <c r="DA303" s="78"/>
      <c r="DB303" s="9"/>
      <c r="DC303" s="207"/>
    </row>
    <row r="304" spans="2:107" ht="13.2" customHeight="1">
      <c r="B304" s="5"/>
      <c r="C304" s="5"/>
      <c r="G304" s="5"/>
      <c r="H304" s="521"/>
      <c r="I304" s="565">
        <f t="shared" si="55"/>
        <v>0</v>
      </c>
      <c r="N304" s="17"/>
      <c r="O304" s="17"/>
      <c r="P304" s="17"/>
      <c r="Q304" s="137"/>
      <c r="R304" s="17"/>
      <c r="S304" s="17"/>
      <c r="CZ304" s="9"/>
      <c r="DA304" s="78"/>
      <c r="DB304" s="9"/>
      <c r="DC304" s="207"/>
    </row>
    <row r="305" spans="2:107" ht="13.2" customHeight="1">
      <c r="B305" s="5"/>
      <c r="C305" s="5"/>
      <c r="G305" s="5"/>
      <c r="H305" s="521"/>
      <c r="I305" s="565">
        <f t="shared" si="55"/>
        <v>0</v>
      </c>
      <c r="N305" s="17"/>
      <c r="O305" s="17"/>
      <c r="P305" s="17"/>
      <c r="Q305" s="137"/>
      <c r="R305" s="17"/>
      <c r="S305" s="17"/>
      <c r="CZ305" s="9"/>
      <c r="DA305" s="78"/>
      <c r="DB305" s="9"/>
      <c r="DC305" s="207"/>
    </row>
    <row r="306" spans="2:107" ht="13.2" customHeight="1">
      <c r="B306" s="5"/>
      <c r="C306" s="5"/>
      <c r="G306" s="5"/>
      <c r="H306" s="521"/>
      <c r="I306" s="565">
        <f t="shared" si="55"/>
        <v>0</v>
      </c>
      <c r="N306" s="17"/>
      <c r="O306" s="17"/>
      <c r="P306" s="17"/>
      <c r="Q306" s="137"/>
      <c r="R306" s="17"/>
      <c r="S306" s="17"/>
      <c r="CZ306" s="9"/>
      <c r="DA306" s="78"/>
      <c r="DB306" s="9"/>
      <c r="DC306" s="207"/>
    </row>
    <row r="307" spans="2:107" ht="13.2" customHeight="1">
      <c r="B307" s="5"/>
      <c r="C307" s="5"/>
      <c r="G307" s="5"/>
      <c r="H307" s="521"/>
      <c r="I307" s="565">
        <f t="shared" si="55"/>
        <v>0</v>
      </c>
      <c r="N307" s="17"/>
      <c r="O307" s="17"/>
      <c r="P307" s="17"/>
      <c r="Q307" s="137"/>
      <c r="R307" s="17"/>
      <c r="S307" s="17"/>
      <c r="CZ307" s="9"/>
      <c r="DA307" s="78"/>
      <c r="DB307" s="9"/>
      <c r="DC307" s="207"/>
    </row>
    <row r="308" spans="2:107" ht="13.2" customHeight="1">
      <c r="B308" s="5"/>
      <c r="C308" s="5"/>
      <c r="G308" s="5"/>
      <c r="H308" s="521"/>
      <c r="I308" s="565">
        <f>SUM(J308:N308)</f>
        <v>0</v>
      </c>
      <c r="N308" s="17"/>
      <c r="O308" s="17"/>
      <c r="P308" s="17"/>
      <c r="Q308" s="137"/>
      <c r="R308" s="17"/>
      <c r="S308" s="17"/>
      <c r="CZ308" s="9"/>
      <c r="DA308" s="78"/>
      <c r="DB308" s="9"/>
      <c r="DC308" s="207"/>
    </row>
    <row r="309" spans="2:107" ht="13.2" customHeight="1">
      <c r="G309" s="4"/>
      <c r="H309" s="521"/>
      <c r="I309" s="565">
        <f t="shared" si="55"/>
        <v>0</v>
      </c>
      <c r="N309" s="17"/>
      <c r="O309" s="17"/>
      <c r="P309" s="17"/>
      <c r="Q309" s="137"/>
      <c r="R309" s="17"/>
      <c r="S309" s="17"/>
      <c r="CZ309" s="9"/>
      <c r="DA309" s="78"/>
      <c r="DB309" s="9"/>
      <c r="DC309" s="207"/>
    </row>
    <row r="310" spans="2:107" ht="13.2" customHeight="1">
      <c r="G310" s="4"/>
      <c r="H310" s="521"/>
      <c r="I310" s="565">
        <f>SUM(J308:N308)</f>
        <v>0</v>
      </c>
      <c r="N310" s="17"/>
      <c r="O310" s="17"/>
      <c r="P310" s="17"/>
      <c r="Q310" s="137"/>
      <c r="R310" s="17"/>
      <c r="S310" s="17"/>
      <c r="CZ310" s="9"/>
      <c r="DA310" s="78"/>
      <c r="DB310" s="9"/>
      <c r="DC310" s="207"/>
    </row>
    <row r="311" spans="2:107" ht="13.2" customHeight="1">
      <c r="D311" s="3" t="s">
        <v>28</v>
      </c>
      <c r="G311" s="22">
        <f>SUM(G301:G310)</f>
        <v>0</v>
      </c>
      <c r="H311" s="521"/>
      <c r="I311" s="22">
        <f t="shared" ref="I311:N311" si="56">SUM(I301:I310)</f>
        <v>0</v>
      </c>
      <c r="J311" s="22">
        <f t="shared" si="56"/>
        <v>0</v>
      </c>
      <c r="K311" s="22">
        <f t="shared" si="56"/>
        <v>0</v>
      </c>
      <c r="L311" s="22">
        <f t="shared" si="56"/>
        <v>0</v>
      </c>
      <c r="M311" s="22">
        <f t="shared" si="56"/>
        <v>0</v>
      </c>
      <c r="N311" s="22">
        <f t="shared" si="56"/>
        <v>0</v>
      </c>
      <c r="O311" s="17"/>
      <c r="P311" s="17"/>
      <c r="Q311" s="137"/>
      <c r="R311" s="17"/>
      <c r="S311" s="17"/>
      <c r="CZ311" s="9"/>
      <c r="DA311" s="78"/>
      <c r="DB311" s="9"/>
      <c r="DC311" s="207"/>
    </row>
    <row r="312" spans="2:107" ht="13.2" customHeight="1">
      <c r="G312" s="4"/>
      <c r="H312" s="521"/>
      <c r="I312" s="565"/>
      <c r="J312" s="23" t="s">
        <v>195</v>
      </c>
      <c r="K312" s="23"/>
      <c r="N312" s="4"/>
      <c r="O312" s="17"/>
      <c r="P312" s="17"/>
      <c r="Q312" s="137"/>
      <c r="R312" s="17"/>
      <c r="S312" s="17"/>
      <c r="CZ312" s="9"/>
      <c r="DA312" s="78"/>
      <c r="DB312" s="9"/>
      <c r="DC312" s="207"/>
    </row>
    <row r="313" spans="2:107" ht="13.2" customHeight="1">
      <c r="C313" s="3" t="s">
        <v>27</v>
      </c>
      <c r="G313" s="4"/>
      <c r="H313" s="521"/>
      <c r="I313" s="565"/>
      <c r="J313" s="95"/>
      <c r="K313" s="5"/>
      <c r="N313" s="17"/>
      <c r="O313" s="17"/>
      <c r="P313" s="17"/>
      <c r="Q313" s="137"/>
      <c r="R313" s="17"/>
      <c r="S313" s="17"/>
      <c r="CZ313" s="9"/>
      <c r="DA313" s="78"/>
      <c r="DB313" s="9"/>
      <c r="DC313" s="207"/>
    </row>
    <row r="314" spans="2:107" ht="13.2" customHeight="1">
      <c r="G314" s="4"/>
      <c r="H314" s="521"/>
      <c r="I314" s="565">
        <f t="shared" ref="I314:I321" si="57">SUM(J314:N314)</f>
        <v>0</v>
      </c>
      <c r="N314" s="17"/>
      <c r="O314" s="17"/>
      <c r="P314" s="17"/>
      <c r="Q314" s="137"/>
      <c r="R314" s="17"/>
      <c r="S314" s="17"/>
      <c r="CZ314" s="9"/>
      <c r="DA314" s="78"/>
      <c r="DB314" s="9"/>
      <c r="DC314" s="207"/>
    </row>
    <row r="315" spans="2:107" ht="13.2" customHeight="1">
      <c r="G315" s="4"/>
      <c r="H315" s="521"/>
      <c r="I315" s="565">
        <f t="shared" si="57"/>
        <v>0</v>
      </c>
      <c r="N315" s="17"/>
      <c r="O315" s="17"/>
      <c r="P315" s="17"/>
      <c r="Q315" s="137"/>
      <c r="R315" s="17"/>
      <c r="S315" s="17"/>
      <c r="CZ315" s="9"/>
      <c r="DA315" s="78"/>
      <c r="DB315" s="9"/>
      <c r="DC315" s="207"/>
    </row>
    <row r="316" spans="2:107" ht="13.2" customHeight="1">
      <c r="G316" s="4"/>
      <c r="H316" s="521"/>
      <c r="I316" s="565">
        <f t="shared" si="57"/>
        <v>0</v>
      </c>
      <c r="N316" s="17"/>
      <c r="O316" s="17"/>
      <c r="P316" s="17"/>
      <c r="Q316" s="137"/>
      <c r="R316" s="17"/>
      <c r="S316" s="17"/>
      <c r="CZ316" s="9"/>
      <c r="DA316" s="78"/>
      <c r="DB316" s="9"/>
      <c r="DC316" s="207"/>
    </row>
    <row r="317" spans="2:107" ht="13.2" customHeight="1">
      <c r="G317" s="4"/>
      <c r="H317" s="521"/>
      <c r="I317" s="565">
        <f t="shared" si="57"/>
        <v>0</v>
      </c>
      <c r="N317" s="17"/>
      <c r="O317" s="17"/>
      <c r="P317" s="17"/>
      <c r="Q317" s="137"/>
      <c r="R317" s="17"/>
      <c r="S317" s="17"/>
      <c r="CZ317" s="9"/>
      <c r="DA317" s="78"/>
      <c r="DB317" s="9"/>
      <c r="DC317" s="207"/>
    </row>
    <row r="318" spans="2:107" ht="13.2" customHeight="1">
      <c r="G318" s="4"/>
      <c r="H318" s="521"/>
      <c r="I318" s="565">
        <f t="shared" si="57"/>
        <v>0</v>
      </c>
      <c r="N318" s="17"/>
      <c r="O318" s="17"/>
      <c r="P318" s="17"/>
      <c r="Q318" s="137"/>
      <c r="R318" s="17"/>
      <c r="S318" s="17"/>
      <c r="CZ318" s="9"/>
      <c r="DA318" s="78"/>
      <c r="DB318" s="9"/>
      <c r="DC318" s="207"/>
    </row>
    <row r="319" spans="2:107" ht="13.2" customHeight="1">
      <c r="G319" s="4"/>
      <c r="H319" s="521"/>
      <c r="I319" s="565">
        <f t="shared" si="57"/>
        <v>0</v>
      </c>
      <c r="N319" s="17"/>
      <c r="O319" s="17"/>
      <c r="P319" s="17"/>
      <c r="Q319" s="137"/>
      <c r="R319" s="17"/>
      <c r="S319" s="17"/>
      <c r="CZ319" s="9"/>
      <c r="DA319" s="78"/>
      <c r="DB319" s="9"/>
      <c r="DC319" s="207"/>
    </row>
    <row r="320" spans="2:107" ht="13.2" customHeight="1">
      <c r="G320" s="4"/>
      <c r="H320" s="521"/>
      <c r="I320" s="565">
        <f>SUM(J320:N320)</f>
        <v>0</v>
      </c>
      <c r="N320" s="17"/>
      <c r="O320" s="17"/>
      <c r="P320" s="17"/>
      <c r="Q320" s="137"/>
      <c r="R320" s="17"/>
      <c r="S320" s="17"/>
      <c r="CZ320" s="9"/>
      <c r="DA320" s="78"/>
      <c r="DB320" s="9"/>
      <c r="DC320" s="207"/>
    </row>
    <row r="321" spans="2:107" ht="13.2" customHeight="1">
      <c r="G321" s="4"/>
      <c r="H321" s="521"/>
      <c r="I321" s="565">
        <f t="shared" si="57"/>
        <v>0</v>
      </c>
      <c r="N321" s="17"/>
      <c r="O321" s="17"/>
      <c r="P321" s="17"/>
      <c r="Q321" s="137"/>
      <c r="R321" s="17"/>
      <c r="S321" s="17"/>
      <c r="CZ321" s="9"/>
      <c r="DA321" s="78"/>
      <c r="DB321" s="9"/>
      <c r="DC321" s="207"/>
    </row>
    <row r="322" spans="2:107" ht="13.2" customHeight="1">
      <c r="G322" s="22">
        <f>SUM(G313:G321)</f>
        <v>0</v>
      </c>
      <c r="H322" s="521"/>
      <c r="I322" s="22">
        <f t="shared" ref="I322:N322" si="58">SUM(I313:I321)</f>
        <v>0</v>
      </c>
      <c r="J322" s="22">
        <f t="shared" si="58"/>
        <v>0</v>
      </c>
      <c r="K322" s="22">
        <f t="shared" si="58"/>
        <v>0</v>
      </c>
      <c r="L322" s="22">
        <f t="shared" si="58"/>
        <v>0</v>
      </c>
      <c r="M322" s="22">
        <f t="shared" si="58"/>
        <v>0</v>
      </c>
      <c r="N322" s="22">
        <f t="shared" si="58"/>
        <v>0</v>
      </c>
      <c r="O322" s="17"/>
      <c r="P322" s="17"/>
      <c r="Q322" s="137"/>
      <c r="R322" s="17"/>
      <c r="S322" s="17"/>
      <c r="CZ322" s="9"/>
      <c r="DA322" s="78"/>
      <c r="DB322" s="9"/>
      <c r="DC322" s="207"/>
    </row>
    <row r="323" spans="2:107" ht="13.2" customHeight="1" thickBot="1">
      <c r="D323" s="28"/>
      <c r="E323" s="28"/>
      <c r="F323" s="28"/>
      <c r="G323" s="4"/>
      <c r="H323" s="521"/>
      <c r="I323" s="565"/>
      <c r="J323" s="23" t="s">
        <v>195</v>
      </c>
      <c r="K323" s="23"/>
      <c r="N323" s="4"/>
      <c r="O323" s="271" t="s">
        <v>487</v>
      </c>
      <c r="P323" s="17"/>
      <c r="Q323" s="137"/>
      <c r="R323" s="17"/>
      <c r="S323" s="17"/>
      <c r="CZ323" s="9"/>
      <c r="DA323" s="78"/>
      <c r="DB323" s="9"/>
      <c r="DC323" s="207"/>
    </row>
    <row r="324" spans="2:107" ht="13.2" customHeight="1" thickBot="1">
      <c r="B324" s="3" t="s">
        <v>41</v>
      </c>
      <c r="F324" s="24" t="str">
        <f>B301</f>
        <v>Bank Name 12</v>
      </c>
      <c r="G324" s="1">
        <f>SUM(G322+G311)</f>
        <v>0</v>
      </c>
      <c r="H324" s="521"/>
      <c r="I324" s="1">
        <f t="shared" ref="I324:N324" si="59">SUM(I322+I311)</f>
        <v>0</v>
      </c>
      <c r="J324" s="1">
        <f t="shared" si="59"/>
        <v>0</v>
      </c>
      <c r="K324" s="1">
        <f t="shared" si="59"/>
        <v>0</v>
      </c>
      <c r="L324" s="1">
        <f t="shared" si="59"/>
        <v>0</v>
      </c>
      <c r="M324" s="1">
        <f t="shared" si="59"/>
        <v>0</v>
      </c>
      <c r="N324" s="1">
        <f t="shared" si="59"/>
        <v>0</v>
      </c>
      <c r="O324" s="234"/>
      <c r="P324" s="17"/>
      <c r="Q324" s="137"/>
      <c r="R324" s="17"/>
      <c r="S324" s="17"/>
      <c r="CZ324" s="9"/>
      <c r="DA324" s="78"/>
      <c r="DB324" s="9"/>
      <c r="DC324" s="207"/>
    </row>
    <row r="325" spans="2:107" ht="13.2" customHeight="1">
      <c r="D325" s="28"/>
      <c r="E325" s="28"/>
      <c r="F325" s="28"/>
      <c r="G325" s="4"/>
      <c r="H325" s="521"/>
      <c r="I325" s="577"/>
      <c r="J325" s="82" t="s">
        <v>196</v>
      </c>
      <c r="K325" s="23"/>
      <c r="N325" s="17"/>
      <c r="O325" s="17"/>
      <c r="P325" s="17"/>
      <c r="Q325" s="137"/>
      <c r="R325" s="17"/>
      <c r="S325" s="17"/>
      <c r="CZ325" s="9"/>
      <c r="DA325" s="78"/>
      <c r="DB325" s="9"/>
      <c r="DC325" s="207"/>
    </row>
    <row r="326" spans="2:107" ht="13.2" customHeight="1">
      <c r="B326" s="18" t="s">
        <v>443</v>
      </c>
      <c r="C326" s="5"/>
      <c r="G326" s="5"/>
      <c r="H326" s="521"/>
      <c r="I326" s="78"/>
      <c r="N326" s="17"/>
      <c r="O326" s="17"/>
      <c r="P326" s="17"/>
      <c r="Q326" s="137"/>
      <c r="R326" s="17"/>
      <c r="S326" s="17"/>
      <c r="CZ326" s="9"/>
      <c r="DA326" s="78"/>
      <c r="DB326" s="9"/>
      <c r="DC326" s="207"/>
    </row>
    <row r="327" spans="2:107" ht="13.2" customHeight="1">
      <c r="B327" s="5"/>
      <c r="C327" s="5" t="s">
        <v>26</v>
      </c>
      <c r="G327" s="5"/>
      <c r="H327" s="521"/>
      <c r="I327" s="565"/>
      <c r="N327" s="17"/>
      <c r="O327" s="17"/>
      <c r="P327" s="17"/>
      <c r="Q327" s="137"/>
      <c r="R327" s="17"/>
      <c r="S327" s="17"/>
      <c r="CZ327" s="9"/>
      <c r="DA327" s="78"/>
      <c r="DB327" s="9"/>
      <c r="DC327" s="207"/>
    </row>
    <row r="328" spans="2:107" ht="13.2" customHeight="1">
      <c r="B328" s="5"/>
      <c r="C328" s="5"/>
      <c r="G328" s="5"/>
      <c r="H328" s="521"/>
      <c r="I328" s="565">
        <f t="shared" ref="I328:I335" si="60">SUM(J328:N328)</f>
        <v>0</v>
      </c>
      <c r="N328" s="17"/>
      <c r="O328" s="17"/>
      <c r="P328" s="17"/>
      <c r="Q328" s="137"/>
      <c r="R328" s="17"/>
      <c r="S328" s="17"/>
      <c r="CZ328" s="9"/>
      <c r="DA328" s="78"/>
      <c r="DB328" s="9"/>
      <c r="DC328" s="207"/>
    </row>
    <row r="329" spans="2:107" ht="13.2" customHeight="1">
      <c r="B329" s="5"/>
      <c r="C329" s="5"/>
      <c r="G329" s="5"/>
      <c r="H329" s="521"/>
      <c r="I329" s="565">
        <f t="shared" si="60"/>
        <v>0</v>
      </c>
      <c r="N329" s="17"/>
      <c r="O329" s="17"/>
      <c r="P329" s="17"/>
      <c r="Q329" s="137"/>
      <c r="R329" s="17"/>
      <c r="S329" s="17"/>
      <c r="CZ329" s="9"/>
      <c r="DA329" s="78"/>
      <c r="DB329" s="9"/>
      <c r="DC329" s="207"/>
    </row>
    <row r="330" spans="2:107" ht="13.2" customHeight="1">
      <c r="B330" s="5"/>
      <c r="C330" s="5"/>
      <c r="G330" s="5"/>
      <c r="H330" s="521"/>
      <c r="I330" s="565">
        <f>SUM(J330:N330)</f>
        <v>0</v>
      </c>
      <c r="N330" s="17"/>
      <c r="O330" s="17"/>
      <c r="P330" s="17"/>
      <c r="Q330" s="137"/>
      <c r="R330" s="17"/>
      <c r="S330" s="17"/>
      <c r="CZ330" s="9"/>
      <c r="DA330" s="78"/>
      <c r="DB330" s="9"/>
      <c r="DC330" s="207"/>
    </row>
    <row r="331" spans="2:107" ht="13.2" customHeight="1">
      <c r="B331" s="5"/>
      <c r="C331" s="5"/>
      <c r="G331" s="5"/>
      <c r="H331" s="521"/>
      <c r="I331" s="565">
        <f t="shared" si="60"/>
        <v>0</v>
      </c>
      <c r="N331" s="17"/>
      <c r="O331" s="17"/>
      <c r="P331" s="17"/>
      <c r="Q331" s="137"/>
      <c r="R331" s="17"/>
      <c r="S331" s="17"/>
      <c r="CZ331" s="9"/>
      <c r="DA331" s="78"/>
      <c r="DB331" s="9"/>
      <c r="DC331" s="207"/>
    </row>
    <row r="332" spans="2:107" ht="13.2" customHeight="1">
      <c r="B332" s="5"/>
      <c r="C332" s="5"/>
      <c r="G332" s="5"/>
      <c r="H332" s="521"/>
      <c r="I332" s="565">
        <f t="shared" si="60"/>
        <v>0</v>
      </c>
      <c r="N332" s="17"/>
      <c r="O332" s="17"/>
      <c r="P332" s="17"/>
      <c r="Q332" s="137"/>
      <c r="R332" s="17"/>
      <c r="S332" s="17"/>
      <c r="CZ332" s="9"/>
      <c r="DA332" s="78"/>
      <c r="DB332" s="9"/>
      <c r="DC332" s="207"/>
    </row>
    <row r="333" spans="2:107" ht="13.2" customHeight="1">
      <c r="B333" s="5"/>
      <c r="C333" s="5"/>
      <c r="G333" s="5"/>
      <c r="H333" s="521"/>
      <c r="I333" s="565">
        <f t="shared" si="60"/>
        <v>0</v>
      </c>
      <c r="N333" s="17"/>
      <c r="O333" s="17"/>
      <c r="P333" s="17"/>
      <c r="Q333" s="137"/>
      <c r="R333" s="17"/>
      <c r="S333" s="17"/>
      <c r="CZ333" s="9"/>
      <c r="DA333" s="78"/>
      <c r="DB333" s="9"/>
      <c r="DC333" s="207"/>
    </row>
    <row r="334" spans="2:107" ht="13.2" customHeight="1">
      <c r="G334" s="4"/>
      <c r="H334" s="521"/>
      <c r="I334" s="565">
        <f t="shared" si="60"/>
        <v>0</v>
      </c>
      <c r="N334" s="17"/>
      <c r="O334" s="17"/>
      <c r="P334" s="17"/>
      <c r="Q334" s="137"/>
      <c r="R334" s="17"/>
      <c r="S334" s="17"/>
      <c r="CZ334" s="9"/>
      <c r="DA334" s="78"/>
      <c r="DB334" s="9"/>
      <c r="DC334" s="207"/>
    </row>
    <row r="335" spans="2:107" ht="13.2" customHeight="1">
      <c r="G335" s="4"/>
      <c r="H335" s="521"/>
      <c r="I335" s="565">
        <f t="shared" si="60"/>
        <v>0</v>
      </c>
      <c r="N335" s="17"/>
      <c r="O335" s="17"/>
      <c r="P335" s="17"/>
      <c r="Q335" s="137"/>
      <c r="R335" s="17"/>
      <c r="S335" s="17"/>
      <c r="CZ335" s="9"/>
      <c r="DA335" s="78"/>
      <c r="DB335" s="9"/>
      <c r="DC335" s="207"/>
    </row>
    <row r="336" spans="2:107" ht="13.2" customHeight="1">
      <c r="D336" s="3" t="s">
        <v>28</v>
      </c>
      <c r="G336" s="22">
        <f>SUM(G326:G335)</f>
        <v>0</v>
      </c>
      <c r="H336" s="521"/>
      <c r="I336" s="22">
        <f t="shared" ref="I336:N336" si="61">SUM(I326:I335)</f>
        <v>0</v>
      </c>
      <c r="J336" s="22">
        <f t="shared" si="61"/>
        <v>0</v>
      </c>
      <c r="K336" s="22">
        <f t="shared" si="61"/>
        <v>0</v>
      </c>
      <c r="L336" s="22">
        <f t="shared" si="61"/>
        <v>0</v>
      </c>
      <c r="M336" s="22">
        <f t="shared" si="61"/>
        <v>0</v>
      </c>
      <c r="N336" s="22">
        <f t="shared" si="61"/>
        <v>0</v>
      </c>
      <c r="O336" s="17"/>
      <c r="P336" s="17"/>
      <c r="Q336" s="137"/>
      <c r="R336" s="17"/>
      <c r="S336" s="17"/>
      <c r="CZ336" s="9"/>
      <c r="DA336" s="78"/>
      <c r="DB336" s="9"/>
      <c r="DC336" s="207"/>
    </row>
    <row r="337" spans="2:107" ht="13.2" customHeight="1">
      <c r="G337" s="4"/>
      <c r="H337" s="521"/>
      <c r="I337" s="565"/>
      <c r="J337" s="23" t="s">
        <v>195</v>
      </c>
      <c r="K337" s="23"/>
      <c r="N337" s="4"/>
      <c r="O337" s="17"/>
      <c r="P337" s="17"/>
      <c r="Q337" s="137"/>
      <c r="R337" s="17"/>
      <c r="S337" s="17"/>
      <c r="CZ337" s="9"/>
      <c r="DA337" s="78"/>
      <c r="DB337" s="9"/>
      <c r="DC337" s="207"/>
    </row>
    <row r="338" spans="2:107" ht="13.2" customHeight="1">
      <c r="C338" s="3" t="s">
        <v>27</v>
      </c>
      <c r="G338" s="4"/>
      <c r="H338" s="521"/>
      <c r="I338" s="565"/>
      <c r="J338" s="95"/>
      <c r="K338" s="5"/>
      <c r="N338" s="17"/>
      <c r="O338" s="17"/>
      <c r="P338" s="17"/>
      <c r="Q338" s="137"/>
      <c r="R338" s="17"/>
      <c r="S338" s="17"/>
      <c r="CZ338" s="9"/>
      <c r="DA338" s="78"/>
      <c r="DB338" s="9"/>
      <c r="DC338" s="207"/>
    </row>
    <row r="339" spans="2:107" ht="13.2" customHeight="1">
      <c r="G339" s="4"/>
      <c r="H339" s="521"/>
      <c r="I339" s="565">
        <f t="shared" ref="I339:I346" si="62">SUM(J339:N339)</f>
        <v>0</v>
      </c>
      <c r="N339" s="17"/>
      <c r="O339" s="17"/>
      <c r="P339" s="17"/>
      <c r="Q339" s="137"/>
      <c r="R339" s="17"/>
      <c r="S339" s="17"/>
      <c r="CZ339" s="9"/>
      <c r="DA339" s="78"/>
      <c r="DB339" s="9"/>
      <c r="DC339" s="207"/>
    </row>
    <row r="340" spans="2:107" ht="13.2" customHeight="1">
      <c r="G340" s="4"/>
      <c r="H340" s="521"/>
      <c r="I340" s="565">
        <f t="shared" si="62"/>
        <v>0</v>
      </c>
      <c r="N340" s="17"/>
      <c r="O340" s="17"/>
      <c r="P340" s="17"/>
      <c r="Q340" s="137"/>
      <c r="R340" s="17"/>
      <c r="S340" s="17"/>
      <c r="CZ340" s="9"/>
      <c r="DA340" s="78"/>
      <c r="DB340" s="9"/>
      <c r="DC340" s="207"/>
    </row>
    <row r="341" spans="2:107" ht="13.2" customHeight="1">
      <c r="G341" s="4"/>
      <c r="H341" s="521"/>
      <c r="I341" s="565">
        <f t="shared" si="62"/>
        <v>0</v>
      </c>
      <c r="N341" s="17"/>
      <c r="O341" s="17"/>
      <c r="P341" s="17"/>
      <c r="Q341" s="137"/>
      <c r="R341" s="17"/>
      <c r="S341" s="17"/>
      <c r="CZ341" s="9"/>
      <c r="DA341" s="78"/>
      <c r="DB341" s="9"/>
      <c r="DC341" s="207"/>
    </row>
    <row r="342" spans="2:107" ht="13.2" customHeight="1">
      <c r="G342" s="4"/>
      <c r="H342" s="521"/>
      <c r="I342" s="565">
        <f>SUM(J342:N342)</f>
        <v>0</v>
      </c>
      <c r="N342" s="17"/>
      <c r="O342" s="17"/>
      <c r="P342" s="17"/>
      <c r="Q342" s="137"/>
      <c r="R342" s="17"/>
      <c r="S342" s="17"/>
      <c r="CZ342" s="9"/>
      <c r="DA342" s="78"/>
      <c r="DB342" s="9"/>
      <c r="DC342" s="207"/>
    </row>
    <row r="343" spans="2:107" ht="13.2" customHeight="1">
      <c r="G343" s="4"/>
      <c r="H343" s="521"/>
      <c r="I343" s="565">
        <f t="shared" si="62"/>
        <v>0</v>
      </c>
      <c r="N343" s="17"/>
      <c r="O343" s="17"/>
      <c r="P343" s="17"/>
      <c r="Q343" s="137"/>
      <c r="R343" s="17"/>
      <c r="S343" s="17"/>
      <c r="CZ343" s="9"/>
      <c r="DA343" s="78"/>
      <c r="DB343" s="9"/>
      <c r="DC343" s="207"/>
    </row>
    <row r="344" spans="2:107" ht="13.2" customHeight="1">
      <c r="G344" s="4"/>
      <c r="H344" s="521"/>
      <c r="I344" s="565">
        <f t="shared" si="62"/>
        <v>0</v>
      </c>
      <c r="N344" s="17"/>
      <c r="O344" s="17"/>
      <c r="P344" s="17"/>
      <c r="Q344" s="137"/>
      <c r="R344" s="17"/>
      <c r="S344" s="17"/>
      <c r="CZ344" s="9"/>
      <c r="DA344" s="78"/>
      <c r="DB344" s="9"/>
      <c r="DC344" s="207"/>
    </row>
    <row r="345" spans="2:107" ht="13.2" customHeight="1">
      <c r="G345" s="4"/>
      <c r="H345" s="521"/>
      <c r="I345" s="565">
        <f t="shared" si="62"/>
        <v>0</v>
      </c>
      <c r="N345" s="17"/>
      <c r="O345" s="17"/>
      <c r="P345" s="17"/>
      <c r="Q345" s="137"/>
      <c r="R345" s="17"/>
      <c r="S345" s="17"/>
      <c r="CZ345" s="9"/>
      <c r="DA345" s="78"/>
      <c r="DB345" s="9"/>
      <c r="DC345" s="207"/>
    </row>
    <row r="346" spans="2:107" ht="13.2" customHeight="1">
      <c r="G346" s="4"/>
      <c r="H346" s="521"/>
      <c r="I346" s="565">
        <f t="shared" si="62"/>
        <v>0</v>
      </c>
      <c r="N346" s="17"/>
      <c r="O346" s="17"/>
      <c r="P346" s="17"/>
      <c r="Q346" s="137"/>
      <c r="R346" s="17"/>
      <c r="S346" s="17"/>
      <c r="CZ346" s="9"/>
      <c r="DA346" s="78"/>
      <c r="DB346" s="9"/>
      <c r="DC346" s="207"/>
    </row>
    <row r="347" spans="2:107" ht="13.2" customHeight="1">
      <c r="G347" s="22">
        <f>SUM(G338:G346)</f>
        <v>0</v>
      </c>
      <c r="H347" s="521"/>
      <c r="I347" s="22">
        <f t="shared" ref="I347:N347" si="63">SUM(I338:I346)</f>
        <v>0</v>
      </c>
      <c r="J347" s="22">
        <f t="shared" si="63"/>
        <v>0</v>
      </c>
      <c r="K347" s="22">
        <f t="shared" si="63"/>
        <v>0</v>
      </c>
      <c r="L347" s="22">
        <f t="shared" si="63"/>
        <v>0</v>
      </c>
      <c r="M347" s="22">
        <f t="shared" si="63"/>
        <v>0</v>
      </c>
      <c r="N347" s="22">
        <f t="shared" si="63"/>
        <v>0</v>
      </c>
      <c r="O347" s="17"/>
      <c r="P347" s="17"/>
      <c r="Q347" s="137"/>
      <c r="R347" s="17"/>
      <c r="S347" s="17"/>
      <c r="CZ347" s="9"/>
      <c r="DA347" s="78"/>
      <c r="DB347" s="9"/>
      <c r="DC347" s="207"/>
    </row>
    <row r="348" spans="2:107" ht="13.2" customHeight="1" thickBot="1">
      <c r="D348" s="28"/>
      <c r="E348" s="28"/>
      <c r="F348" s="28"/>
      <c r="G348" s="4"/>
      <c r="H348" s="521"/>
      <c r="I348" s="565"/>
      <c r="J348" s="23" t="s">
        <v>195</v>
      </c>
      <c r="K348" s="23"/>
      <c r="N348" s="4"/>
      <c r="O348" s="271" t="s">
        <v>487</v>
      </c>
      <c r="P348" s="17"/>
      <c r="Q348" s="137"/>
      <c r="R348" s="17"/>
      <c r="S348" s="17"/>
      <c r="CZ348" s="9"/>
      <c r="DA348" s="78"/>
      <c r="DB348" s="9"/>
      <c r="DC348" s="207"/>
    </row>
    <row r="349" spans="2:107" ht="13.2" customHeight="1" thickBot="1">
      <c r="B349" s="3" t="s">
        <v>41</v>
      </c>
      <c r="F349" s="24" t="str">
        <f>B326</f>
        <v>Bank Name 13</v>
      </c>
      <c r="G349" s="1">
        <f>SUM(G347+G336)</f>
        <v>0</v>
      </c>
      <c r="H349" s="521"/>
      <c r="I349" s="1">
        <f t="shared" ref="I349:N349" si="64">SUM(I347+I336)</f>
        <v>0</v>
      </c>
      <c r="J349" s="1">
        <f t="shared" si="64"/>
        <v>0</v>
      </c>
      <c r="K349" s="1">
        <f t="shared" si="64"/>
        <v>0</v>
      </c>
      <c r="L349" s="1">
        <f t="shared" si="64"/>
        <v>0</v>
      </c>
      <c r="M349" s="1">
        <f t="shared" si="64"/>
        <v>0</v>
      </c>
      <c r="N349" s="1">
        <f t="shared" si="64"/>
        <v>0</v>
      </c>
      <c r="O349" s="234"/>
      <c r="P349" s="17"/>
      <c r="Q349" s="137"/>
      <c r="R349" s="17"/>
      <c r="S349" s="17"/>
      <c r="CZ349" s="9"/>
      <c r="DA349" s="78"/>
      <c r="DB349" s="9"/>
      <c r="DC349" s="207"/>
    </row>
    <row r="350" spans="2:107" ht="13.2" customHeight="1">
      <c r="D350" s="28"/>
      <c r="E350" s="28"/>
      <c r="F350" s="28"/>
      <c r="G350" s="4"/>
      <c r="H350" s="521"/>
      <c r="I350" s="577"/>
      <c r="J350" s="82" t="s">
        <v>196</v>
      </c>
      <c r="K350" s="23"/>
      <c r="N350" s="17"/>
      <c r="O350" s="17"/>
      <c r="P350" s="17"/>
      <c r="Q350" s="137"/>
      <c r="R350" s="17"/>
      <c r="S350" s="17"/>
      <c r="CZ350" s="9"/>
      <c r="DA350" s="78"/>
      <c r="DB350" s="9"/>
      <c r="DC350" s="207"/>
    </row>
    <row r="351" spans="2:107" ht="13.2" customHeight="1">
      <c r="B351" s="18" t="s">
        <v>370</v>
      </c>
      <c r="C351" s="5"/>
      <c r="G351" s="5"/>
      <c r="H351" s="521"/>
      <c r="I351" s="78"/>
      <c r="N351" s="17"/>
      <c r="O351" s="17"/>
      <c r="P351" s="17"/>
      <c r="Q351" s="137"/>
      <c r="R351" s="17"/>
      <c r="S351" s="17"/>
      <c r="CZ351" s="9"/>
      <c r="DA351" s="78"/>
      <c r="DB351" s="9"/>
      <c r="DC351" s="207"/>
    </row>
    <row r="352" spans="2:107" ht="13.2" customHeight="1">
      <c r="B352" s="5"/>
      <c r="C352" s="5" t="s">
        <v>26</v>
      </c>
      <c r="G352" s="5"/>
      <c r="H352" s="521"/>
      <c r="I352" s="565"/>
      <c r="N352" s="17"/>
      <c r="O352" s="17"/>
      <c r="P352" s="17"/>
      <c r="Q352" s="137"/>
      <c r="R352" s="17"/>
      <c r="S352" s="17"/>
      <c r="CZ352" s="9"/>
      <c r="DA352" s="78"/>
      <c r="DB352" s="9"/>
      <c r="DC352" s="207"/>
    </row>
    <row r="353" spans="2:107" ht="13.2" customHeight="1">
      <c r="B353" s="5"/>
      <c r="C353" s="5"/>
      <c r="G353" s="5"/>
      <c r="H353" s="521"/>
      <c r="I353" s="565">
        <f t="shared" ref="I353:I360" si="65">SUM(J353:N353)</f>
        <v>0</v>
      </c>
      <c r="N353" s="17"/>
      <c r="O353" s="17"/>
      <c r="P353" s="17"/>
      <c r="Q353" s="137"/>
      <c r="R353" s="17"/>
      <c r="S353" s="17"/>
      <c r="CZ353" s="9"/>
      <c r="DA353" s="78"/>
      <c r="DB353" s="9"/>
      <c r="DC353" s="207"/>
    </row>
    <row r="354" spans="2:107" ht="13.2" customHeight="1">
      <c r="B354" s="5"/>
      <c r="C354" s="5"/>
      <c r="G354" s="5"/>
      <c r="H354" s="521"/>
      <c r="I354" s="565">
        <f t="shared" si="65"/>
        <v>0</v>
      </c>
      <c r="N354" s="17"/>
      <c r="O354" s="17"/>
      <c r="P354" s="17"/>
      <c r="Q354" s="137"/>
      <c r="R354" s="17"/>
      <c r="S354" s="17"/>
      <c r="CZ354" s="9"/>
      <c r="DA354" s="78"/>
      <c r="DB354" s="9"/>
      <c r="DC354" s="207"/>
    </row>
    <row r="355" spans="2:107" ht="13.2" customHeight="1">
      <c r="B355" s="5"/>
      <c r="C355" s="5"/>
      <c r="G355" s="5"/>
      <c r="H355" s="521"/>
      <c r="I355" s="565">
        <f t="shared" si="65"/>
        <v>0</v>
      </c>
      <c r="N355" s="17"/>
      <c r="O355" s="17"/>
      <c r="P355" s="17"/>
      <c r="Q355" s="137"/>
      <c r="R355" s="17"/>
      <c r="S355" s="17"/>
      <c r="CZ355" s="9"/>
      <c r="DA355" s="78"/>
      <c r="DB355" s="9"/>
      <c r="DC355" s="207"/>
    </row>
    <row r="356" spans="2:107" ht="13.2" customHeight="1">
      <c r="B356" s="5"/>
      <c r="C356" s="5"/>
      <c r="G356" s="5"/>
      <c r="H356" s="521"/>
      <c r="I356" s="565">
        <f>SUM(J356:N356)</f>
        <v>0</v>
      </c>
      <c r="N356" s="17"/>
      <c r="O356" s="17"/>
      <c r="P356" s="17"/>
      <c r="Q356" s="137"/>
      <c r="R356" s="17"/>
      <c r="S356" s="17"/>
      <c r="CZ356" s="9"/>
      <c r="DA356" s="78"/>
      <c r="DB356" s="9"/>
      <c r="DC356" s="207"/>
    </row>
    <row r="357" spans="2:107" ht="13.2" customHeight="1">
      <c r="B357" s="5"/>
      <c r="C357" s="5"/>
      <c r="G357" s="5"/>
      <c r="H357" s="521"/>
      <c r="I357" s="565">
        <f t="shared" si="65"/>
        <v>0</v>
      </c>
      <c r="N357" s="17"/>
      <c r="O357" s="17"/>
      <c r="P357" s="17"/>
      <c r="Q357" s="137"/>
      <c r="R357" s="17"/>
      <c r="S357" s="17"/>
      <c r="CZ357" s="9"/>
      <c r="DA357" s="78"/>
      <c r="DB357" s="9"/>
      <c r="DC357" s="207"/>
    </row>
    <row r="358" spans="2:107" ht="13.2" customHeight="1">
      <c r="B358" s="5"/>
      <c r="C358" s="5"/>
      <c r="G358" s="5"/>
      <c r="H358" s="521"/>
      <c r="I358" s="565">
        <f t="shared" si="65"/>
        <v>0</v>
      </c>
      <c r="N358" s="17"/>
      <c r="O358" s="17"/>
      <c r="P358" s="17"/>
      <c r="Q358" s="137"/>
      <c r="R358" s="17"/>
      <c r="S358" s="17"/>
      <c r="CZ358" s="9"/>
      <c r="DA358" s="78"/>
      <c r="DB358" s="9"/>
      <c r="DC358" s="207"/>
    </row>
    <row r="359" spans="2:107" ht="13.2" customHeight="1">
      <c r="G359" s="4"/>
      <c r="H359" s="521"/>
      <c r="I359" s="565">
        <f t="shared" si="65"/>
        <v>0</v>
      </c>
      <c r="N359" s="17"/>
      <c r="O359" s="17"/>
      <c r="P359" s="17"/>
      <c r="Q359" s="137"/>
      <c r="R359" s="17"/>
      <c r="S359" s="17"/>
      <c r="CZ359" s="9"/>
      <c r="DA359" s="78"/>
      <c r="DB359" s="9"/>
      <c r="DC359" s="207"/>
    </row>
    <row r="360" spans="2:107" ht="13.2" customHeight="1">
      <c r="G360" s="4"/>
      <c r="H360" s="521"/>
      <c r="I360" s="565">
        <f t="shared" si="65"/>
        <v>0</v>
      </c>
      <c r="N360" s="17"/>
      <c r="O360" s="17"/>
      <c r="P360" s="17"/>
      <c r="Q360" s="137"/>
      <c r="R360" s="17"/>
      <c r="S360" s="17"/>
      <c r="CZ360" s="9"/>
      <c r="DA360" s="78"/>
      <c r="DB360" s="9"/>
      <c r="DC360" s="207"/>
    </row>
    <row r="361" spans="2:107" ht="13.2" customHeight="1">
      <c r="D361" s="3" t="s">
        <v>28</v>
      </c>
      <c r="G361" s="22">
        <f>SUM(G351:G360)</f>
        <v>0</v>
      </c>
      <c r="H361" s="521"/>
      <c r="I361" s="22">
        <f t="shared" ref="I361:N361" si="66">SUM(I351:I360)</f>
        <v>0</v>
      </c>
      <c r="J361" s="22">
        <f t="shared" si="66"/>
        <v>0</v>
      </c>
      <c r="K361" s="22">
        <f t="shared" si="66"/>
        <v>0</v>
      </c>
      <c r="L361" s="22">
        <f t="shared" si="66"/>
        <v>0</v>
      </c>
      <c r="M361" s="22">
        <f t="shared" si="66"/>
        <v>0</v>
      </c>
      <c r="N361" s="22">
        <f t="shared" si="66"/>
        <v>0</v>
      </c>
      <c r="O361" s="17"/>
      <c r="P361" s="17"/>
      <c r="Q361" s="137"/>
      <c r="R361" s="17"/>
      <c r="S361" s="17"/>
      <c r="CZ361" s="9"/>
      <c r="DA361" s="78"/>
      <c r="DB361" s="9"/>
      <c r="DC361" s="207"/>
    </row>
    <row r="362" spans="2:107" ht="13.2" customHeight="1">
      <c r="G362" s="4"/>
      <c r="H362" s="521"/>
      <c r="I362" s="565"/>
      <c r="J362" s="23" t="s">
        <v>195</v>
      </c>
      <c r="K362" s="23"/>
      <c r="N362" s="4"/>
      <c r="O362" s="17"/>
      <c r="P362" s="17"/>
      <c r="Q362" s="137"/>
      <c r="R362" s="17"/>
      <c r="S362" s="17"/>
      <c r="CZ362" s="9"/>
      <c r="DA362" s="78"/>
      <c r="DB362" s="9"/>
      <c r="DC362" s="207"/>
    </row>
    <row r="363" spans="2:107" ht="13.2" customHeight="1">
      <c r="C363" s="3" t="s">
        <v>27</v>
      </c>
      <c r="G363" s="4"/>
      <c r="H363" s="521"/>
      <c r="I363" s="565"/>
      <c r="J363" s="95"/>
      <c r="K363" s="5"/>
      <c r="N363" s="17"/>
      <c r="O363" s="17"/>
      <c r="P363" s="17"/>
      <c r="Q363" s="137"/>
      <c r="R363" s="17"/>
      <c r="S363" s="17"/>
      <c r="CZ363" s="9"/>
      <c r="DA363" s="78"/>
      <c r="DB363" s="9"/>
      <c r="DC363" s="207"/>
    </row>
    <row r="364" spans="2:107" ht="13.2" customHeight="1">
      <c r="G364" s="4"/>
      <c r="H364" s="521"/>
      <c r="I364" s="565">
        <f t="shared" ref="I364:I370" si="67">SUM(J364:N364)</f>
        <v>0</v>
      </c>
      <c r="N364" s="17"/>
      <c r="O364" s="17"/>
      <c r="P364" s="17"/>
      <c r="Q364" s="137"/>
      <c r="R364" s="17"/>
      <c r="S364" s="17"/>
      <c r="CZ364" s="9"/>
      <c r="DA364" s="78"/>
      <c r="DB364" s="9"/>
      <c r="DC364" s="207"/>
    </row>
    <row r="365" spans="2:107" ht="13.2" customHeight="1">
      <c r="G365" s="4"/>
      <c r="H365" s="521"/>
      <c r="I365" s="565">
        <f t="shared" si="67"/>
        <v>0</v>
      </c>
      <c r="N365" s="17"/>
      <c r="O365" s="17"/>
      <c r="P365" s="17"/>
      <c r="Q365" s="137"/>
      <c r="R365" s="17"/>
      <c r="S365" s="17"/>
      <c r="CZ365" s="9"/>
      <c r="DA365" s="78"/>
      <c r="DB365" s="9"/>
      <c r="DC365" s="207"/>
    </row>
    <row r="366" spans="2:107" ht="13.2" customHeight="1">
      <c r="G366" s="4"/>
      <c r="H366" s="521"/>
      <c r="I366" s="565">
        <f t="shared" si="67"/>
        <v>0</v>
      </c>
      <c r="N366" s="17"/>
      <c r="O366" s="17"/>
      <c r="P366" s="17"/>
      <c r="Q366" s="137"/>
      <c r="R366" s="17"/>
      <c r="S366" s="17"/>
      <c r="CZ366" s="9"/>
      <c r="DA366" s="78"/>
      <c r="DB366" s="9"/>
      <c r="DC366" s="207"/>
    </row>
    <row r="367" spans="2:107" ht="13.2" customHeight="1">
      <c r="G367" s="4"/>
      <c r="H367" s="521"/>
      <c r="I367" s="565">
        <f t="shared" si="67"/>
        <v>0</v>
      </c>
      <c r="N367" s="17"/>
      <c r="O367" s="17"/>
      <c r="P367" s="17"/>
      <c r="Q367" s="137"/>
      <c r="R367" s="17"/>
      <c r="S367" s="17"/>
      <c r="CZ367" s="9"/>
      <c r="DA367" s="78"/>
      <c r="DB367" s="9"/>
      <c r="DC367" s="207"/>
    </row>
    <row r="368" spans="2:107" ht="13.2" customHeight="1">
      <c r="G368" s="4"/>
      <c r="H368" s="521"/>
      <c r="I368" s="565">
        <f t="shared" si="67"/>
        <v>0</v>
      </c>
      <c r="N368" s="17"/>
      <c r="O368" s="17"/>
      <c r="P368" s="17"/>
      <c r="Q368" s="137"/>
      <c r="R368" s="17"/>
      <c r="S368" s="17"/>
      <c r="CZ368" s="9"/>
      <c r="DA368" s="78"/>
      <c r="DB368" s="9"/>
      <c r="DC368" s="207"/>
    </row>
    <row r="369" spans="2:107" ht="13.2" customHeight="1">
      <c r="G369" s="4"/>
      <c r="H369" s="521"/>
      <c r="I369" s="565">
        <f t="shared" si="67"/>
        <v>0</v>
      </c>
      <c r="N369" s="17"/>
      <c r="O369" s="17"/>
      <c r="P369" s="17"/>
      <c r="Q369" s="137"/>
      <c r="R369" s="17"/>
      <c r="S369" s="17"/>
      <c r="CZ369" s="9"/>
      <c r="DA369" s="78"/>
      <c r="DB369" s="9"/>
      <c r="DC369" s="207"/>
    </row>
    <row r="370" spans="2:107" ht="13.2" customHeight="1">
      <c r="G370" s="4"/>
      <c r="H370" s="521"/>
      <c r="I370" s="565">
        <f t="shared" si="67"/>
        <v>0</v>
      </c>
      <c r="N370" s="17"/>
      <c r="O370" s="17"/>
      <c r="P370" s="17"/>
      <c r="Q370" s="137"/>
      <c r="R370" s="17"/>
      <c r="S370" s="17"/>
      <c r="CZ370" s="9"/>
      <c r="DA370" s="78"/>
      <c r="DB370" s="9"/>
      <c r="DC370" s="207"/>
    </row>
    <row r="371" spans="2:107" ht="13.2" customHeight="1">
      <c r="G371" s="4"/>
      <c r="H371" s="521"/>
      <c r="I371" s="565">
        <f>SUM(J371:N371)</f>
        <v>0</v>
      </c>
      <c r="N371" s="17"/>
      <c r="O371" s="17"/>
      <c r="P371" s="17"/>
      <c r="Q371" s="137"/>
      <c r="R371" s="17"/>
      <c r="S371" s="17"/>
      <c r="CZ371" s="9"/>
      <c r="DA371" s="78"/>
      <c r="DB371" s="9"/>
      <c r="DC371" s="207"/>
    </row>
    <row r="372" spans="2:107" ht="13.2" customHeight="1">
      <c r="G372" s="22">
        <f>SUM(G363:G371)</f>
        <v>0</v>
      </c>
      <c r="H372" s="521"/>
      <c r="I372" s="22">
        <f t="shared" ref="I372:N372" si="68">SUM(I363:I371)</f>
        <v>0</v>
      </c>
      <c r="J372" s="22">
        <f t="shared" si="68"/>
        <v>0</v>
      </c>
      <c r="K372" s="22">
        <f t="shared" si="68"/>
        <v>0</v>
      </c>
      <c r="L372" s="22">
        <f t="shared" si="68"/>
        <v>0</v>
      </c>
      <c r="M372" s="22">
        <f t="shared" si="68"/>
        <v>0</v>
      </c>
      <c r="N372" s="22">
        <f t="shared" si="68"/>
        <v>0</v>
      </c>
      <c r="O372" s="17"/>
      <c r="P372" s="17"/>
      <c r="Q372" s="137"/>
      <c r="R372" s="17"/>
      <c r="S372" s="17"/>
      <c r="CZ372" s="9"/>
      <c r="DA372" s="78"/>
      <c r="DB372" s="9"/>
      <c r="DC372" s="207"/>
    </row>
    <row r="373" spans="2:107" ht="13.2" customHeight="1" thickBot="1">
      <c r="D373" s="28"/>
      <c r="E373" s="28"/>
      <c r="F373" s="28"/>
      <c r="G373" s="4"/>
      <c r="H373" s="521"/>
      <c r="I373" s="565"/>
      <c r="J373" s="23" t="s">
        <v>195</v>
      </c>
      <c r="K373" s="23"/>
      <c r="N373" s="4"/>
      <c r="O373" s="271" t="s">
        <v>487</v>
      </c>
      <c r="P373" s="17"/>
      <c r="Q373" s="137"/>
      <c r="R373" s="17"/>
      <c r="S373" s="17"/>
      <c r="CZ373" s="9"/>
      <c r="DA373" s="78"/>
      <c r="DB373" s="9"/>
      <c r="DC373" s="207"/>
    </row>
    <row r="374" spans="2:107" ht="13.2" customHeight="1" thickBot="1">
      <c r="B374" s="3" t="s">
        <v>41</v>
      </c>
      <c r="F374" s="24" t="str">
        <f>B351</f>
        <v>Bank Name 14</v>
      </c>
      <c r="G374" s="1">
        <f>SUM(G372+G361)</f>
        <v>0</v>
      </c>
      <c r="H374" s="521"/>
      <c r="I374" s="1">
        <f t="shared" ref="I374:N374" si="69">SUM(I372+I361)</f>
        <v>0</v>
      </c>
      <c r="J374" s="1">
        <f t="shared" si="69"/>
        <v>0</v>
      </c>
      <c r="K374" s="1">
        <f t="shared" si="69"/>
        <v>0</v>
      </c>
      <c r="L374" s="1">
        <f t="shared" si="69"/>
        <v>0</v>
      </c>
      <c r="M374" s="1">
        <f t="shared" si="69"/>
        <v>0</v>
      </c>
      <c r="N374" s="1">
        <f t="shared" si="69"/>
        <v>0</v>
      </c>
      <c r="O374" s="234"/>
      <c r="P374" s="17"/>
      <c r="Q374" s="137"/>
      <c r="R374" s="17"/>
      <c r="S374" s="17"/>
      <c r="CZ374" s="9"/>
      <c r="DA374" s="78"/>
      <c r="DB374" s="9"/>
      <c r="DC374" s="207"/>
    </row>
    <row r="375" spans="2:107" ht="13.2" customHeight="1">
      <c r="D375" s="28"/>
      <c r="E375" s="28"/>
      <c r="F375" s="28"/>
      <c r="G375" s="4"/>
      <c r="H375" s="521"/>
      <c r="I375" s="577"/>
      <c r="J375" s="82" t="s">
        <v>196</v>
      </c>
      <c r="K375" s="23"/>
      <c r="N375" s="17"/>
      <c r="O375" s="17"/>
      <c r="P375" s="17"/>
      <c r="Q375" s="137"/>
      <c r="R375" s="17"/>
      <c r="S375" s="17"/>
      <c r="CZ375" s="9"/>
      <c r="DA375" s="78"/>
      <c r="DB375" s="9"/>
      <c r="DC375" s="207"/>
    </row>
    <row r="376" spans="2:107" ht="13.2" customHeight="1">
      <c r="B376" s="18" t="s">
        <v>371</v>
      </c>
      <c r="C376" s="5"/>
      <c r="G376" s="5"/>
      <c r="H376" s="521"/>
      <c r="I376" s="78"/>
      <c r="N376" s="17"/>
      <c r="O376" s="17"/>
      <c r="P376" s="17"/>
      <c r="Q376" s="137"/>
      <c r="R376" s="17"/>
      <c r="S376" s="17"/>
      <c r="CZ376" s="9"/>
      <c r="DA376" s="78"/>
      <c r="DB376" s="9"/>
      <c r="DC376" s="207"/>
    </row>
    <row r="377" spans="2:107" ht="13.2" customHeight="1">
      <c r="B377" s="5"/>
      <c r="C377" s="5" t="s">
        <v>26</v>
      </c>
      <c r="G377" s="5"/>
      <c r="H377" s="521"/>
      <c r="I377" s="565"/>
      <c r="N377" s="17"/>
      <c r="O377" s="17"/>
      <c r="P377" s="17"/>
      <c r="Q377" s="137"/>
      <c r="R377" s="17"/>
      <c r="S377" s="17"/>
      <c r="CZ377" s="9"/>
      <c r="DA377" s="78"/>
      <c r="DB377" s="9"/>
      <c r="DC377" s="207"/>
    </row>
    <row r="378" spans="2:107" ht="13.2" customHeight="1">
      <c r="B378" s="5"/>
      <c r="C378" s="5"/>
      <c r="G378" s="5"/>
      <c r="H378" s="521"/>
      <c r="I378" s="565">
        <f t="shared" ref="I378:I384" si="70">SUM(J378:N378)</f>
        <v>0</v>
      </c>
      <c r="N378" s="17"/>
      <c r="O378" s="17"/>
      <c r="P378" s="17"/>
      <c r="Q378" s="137"/>
      <c r="R378" s="17"/>
      <c r="S378" s="17"/>
      <c r="CZ378" s="9"/>
      <c r="DA378" s="78"/>
      <c r="DB378" s="9"/>
      <c r="DC378" s="207"/>
    </row>
    <row r="379" spans="2:107" ht="13.2" customHeight="1">
      <c r="B379" s="5"/>
      <c r="C379" s="5"/>
      <c r="G379" s="5"/>
      <c r="H379" s="521"/>
      <c r="I379" s="565">
        <f t="shared" si="70"/>
        <v>0</v>
      </c>
      <c r="N379" s="17"/>
      <c r="O379" s="17"/>
      <c r="P379" s="17"/>
      <c r="Q379" s="137"/>
      <c r="R379" s="17"/>
      <c r="S379" s="17"/>
      <c r="CZ379" s="9"/>
      <c r="DA379" s="78"/>
      <c r="DB379" s="9"/>
      <c r="DC379" s="207"/>
    </row>
    <row r="380" spans="2:107" ht="13.2" customHeight="1">
      <c r="B380" s="5"/>
      <c r="C380" s="5"/>
      <c r="G380" s="5"/>
      <c r="H380" s="521"/>
      <c r="I380" s="565">
        <f>SUM(J380:N380)</f>
        <v>0</v>
      </c>
      <c r="N380" s="17"/>
      <c r="O380" s="17"/>
      <c r="P380" s="17"/>
      <c r="Q380" s="137"/>
      <c r="R380" s="17"/>
      <c r="S380" s="17"/>
      <c r="CZ380" s="9"/>
      <c r="DA380" s="78"/>
      <c r="DB380" s="9"/>
      <c r="DC380" s="207"/>
    </row>
    <row r="381" spans="2:107" ht="13.2" customHeight="1">
      <c r="B381" s="5"/>
      <c r="C381" s="5"/>
      <c r="G381" s="5"/>
      <c r="H381" s="521"/>
      <c r="I381" s="565">
        <f t="shared" si="70"/>
        <v>0</v>
      </c>
      <c r="N381" s="17"/>
      <c r="O381" s="17"/>
      <c r="P381" s="17"/>
      <c r="Q381" s="137"/>
      <c r="R381" s="17"/>
      <c r="S381" s="17"/>
      <c r="CZ381" s="9"/>
      <c r="DA381" s="78"/>
      <c r="DB381" s="9"/>
      <c r="DC381" s="207"/>
    </row>
    <row r="382" spans="2:107" ht="13.2" customHeight="1">
      <c r="B382" s="5"/>
      <c r="C382" s="5"/>
      <c r="G382" s="5"/>
      <c r="H382" s="521"/>
      <c r="I382" s="565">
        <f t="shared" si="70"/>
        <v>0</v>
      </c>
      <c r="N382" s="17"/>
      <c r="O382" s="17"/>
      <c r="P382" s="17"/>
      <c r="Q382" s="137"/>
      <c r="R382" s="17"/>
      <c r="S382" s="17"/>
      <c r="CZ382" s="9"/>
      <c r="DA382" s="78"/>
      <c r="DB382" s="9"/>
      <c r="DC382" s="207"/>
    </row>
    <row r="383" spans="2:107" ht="13.2" customHeight="1">
      <c r="B383" s="5"/>
      <c r="C383" s="5"/>
      <c r="G383" s="5"/>
      <c r="H383" s="521"/>
      <c r="I383" s="565">
        <f t="shared" si="70"/>
        <v>0</v>
      </c>
      <c r="N383" s="17"/>
      <c r="O383" s="17"/>
      <c r="P383" s="17"/>
      <c r="Q383" s="137"/>
      <c r="R383" s="17"/>
      <c r="S383" s="17"/>
      <c r="CZ383" s="9"/>
      <c r="DA383" s="78"/>
      <c r="DB383" s="9"/>
      <c r="DC383" s="207"/>
    </row>
    <row r="384" spans="2:107" ht="13.2" customHeight="1">
      <c r="G384" s="4"/>
      <c r="H384" s="521"/>
      <c r="I384" s="565">
        <f t="shared" si="70"/>
        <v>0</v>
      </c>
      <c r="N384" s="17"/>
      <c r="O384" s="17"/>
      <c r="P384" s="17"/>
      <c r="Q384" s="137"/>
      <c r="R384" s="17"/>
      <c r="S384" s="17"/>
      <c r="CZ384" s="9"/>
      <c r="DA384" s="78"/>
      <c r="DB384" s="9"/>
      <c r="DC384" s="207"/>
    </row>
    <row r="385" spans="2:107" ht="13.2" customHeight="1">
      <c r="G385" s="4"/>
      <c r="H385" s="521"/>
      <c r="I385" s="565">
        <f>SUM(J385:N385)</f>
        <v>0</v>
      </c>
      <c r="N385" s="17"/>
      <c r="O385" s="17"/>
      <c r="P385" s="17"/>
      <c r="Q385" s="137"/>
      <c r="R385" s="17"/>
      <c r="S385" s="17"/>
      <c r="CZ385" s="9"/>
      <c r="DA385" s="78"/>
      <c r="DB385" s="9"/>
      <c r="DC385" s="207"/>
    </row>
    <row r="386" spans="2:107" ht="13.2" customHeight="1">
      <c r="D386" s="3" t="s">
        <v>28</v>
      </c>
      <c r="G386" s="22">
        <f>SUM(G376:G385)</f>
        <v>0</v>
      </c>
      <c r="H386" s="521"/>
      <c r="I386" s="22">
        <f t="shared" ref="I386:N386" si="71">SUM(I376:I385)</f>
        <v>0</v>
      </c>
      <c r="J386" s="22">
        <f t="shared" si="71"/>
        <v>0</v>
      </c>
      <c r="K386" s="22">
        <f t="shared" si="71"/>
        <v>0</v>
      </c>
      <c r="L386" s="22">
        <f t="shared" si="71"/>
        <v>0</v>
      </c>
      <c r="M386" s="22">
        <f t="shared" si="71"/>
        <v>0</v>
      </c>
      <c r="N386" s="22">
        <f t="shared" si="71"/>
        <v>0</v>
      </c>
      <c r="O386" s="17"/>
      <c r="P386" s="17"/>
      <c r="Q386" s="137"/>
      <c r="R386" s="17"/>
      <c r="S386" s="17"/>
      <c r="CZ386" s="9"/>
      <c r="DA386" s="78"/>
      <c r="DB386" s="9"/>
      <c r="DC386" s="207"/>
    </row>
    <row r="387" spans="2:107" ht="13.2" customHeight="1">
      <c r="G387" s="4"/>
      <c r="H387" s="521"/>
      <c r="I387" s="565"/>
      <c r="J387" s="23" t="s">
        <v>195</v>
      </c>
      <c r="K387" s="23"/>
      <c r="N387" s="4"/>
      <c r="O387" s="17"/>
      <c r="P387" s="17"/>
      <c r="Q387" s="137"/>
      <c r="R387" s="17"/>
      <c r="S387" s="17"/>
      <c r="CZ387" s="9"/>
      <c r="DA387" s="78"/>
      <c r="DB387" s="9"/>
      <c r="DC387" s="207"/>
    </row>
    <row r="388" spans="2:107" ht="13.2" customHeight="1">
      <c r="C388" s="3" t="s">
        <v>27</v>
      </c>
      <c r="G388" s="4"/>
      <c r="H388" s="521"/>
      <c r="I388" s="565"/>
      <c r="J388" s="95"/>
      <c r="K388" s="5"/>
      <c r="N388" s="17"/>
      <c r="O388" s="17"/>
      <c r="P388" s="17"/>
      <c r="Q388" s="137"/>
      <c r="R388" s="17"/>
      <c r="S388" s="17"/>
      <c r="CZ388" s="9"/>
      <c r="DA388" s="78"/>
      <c r="DB388" s="9"/>
      <c r="DC388" s="207"/>
    </row>
    <row r="389" spans="2:107" ht="13.2" customHeight="1">
      <c r="G389" s="4"/>
      <c r="H389" s="521"/>
      <c r="I389" s="565">
        <f t="shared" ref="I389:I396" si="72">SUM(J389:N389)</f>
        <v>0</v>
      </c>
      <c r="N389" s="17"/>
      <c r="O389" s="17"/>
      <c r="P389" s="17"/>
      <c r="Q389" s="137"/>
      <c r="R389" s="17"/>
      <c r="S389" s="17"/>
      <c r="CZ389" s="9"/>
      <c r="DA389" s="78"/>
      <c r="DB389" s="9"/>
      <c r="DC389" s="207"/>
    </row>
    <row r="390" spans="2:107" ht="13.2" customHeight="1">
      <c r="G390" s="4"/>
      <c r="H390" s="521"/>
      <c r="I390" s="565">
        <f t="shared" si="72"/>
        <v>0</v>
      </c>
      <c r="N390" s="17"/>
      <c r="O390" s="17"/>
      <c r="P390" s="17"/>
      <c r="Q390" s="137"/>
      <c r="R390" s="17"/>
      <c r="S390" s="17"/>
      <c r="CZ390" s="9"/>
      <c r="DA390" s="78"/>
      <c r="DB390" s="9"/>
      <c r="DC390" s="207"/>
    </row>
    <row r="391" spans="2:107" ht="13.2" customHeight="1">
      <c r="G391" s="4"/>
      <c r="H391" s="521"/>
      <c r="I391" s="565">
        <f t="shared" si="72"/>
        <v>0</v>
      </c>
      <c r="N391" s="17"/>
      <c r="O391" s="17"/>
      <c r="P391" s="17"/>
      <c r="Q391" s="137"/>
      <c r="R391" s="17"/>
      <c r="S391" s="17"/>
      <c r="CZ391" s="9"/>
      <c r="DA391" s="78"/>
      <c r="DB391" s="9"/>
      <c r="DC391" s="207"/>
    </row>
    <row r="392" spans="2:107" ht="13.2" customHeight="1">
      <c r="G392" s="4"/>
      <c r="H392" s="521"/>
      <c r="I392" s="565">
        <f t="shared" si="72"/>
        <v>0</v>
      </c>
      <c r="N392" s="17"/>
      <c r="O392" s="17"/>
      <c r="P392" s="17"/>
      <c r="Q392" s="137"/>
      <c r="R392" s="17"/>
      <c r="S392" s="17"/>
      <c r="CZ392" s="9"/>
      <c r="DA392" s="78"/>
      <c r="DB392" s="9"/>
      <c r="DC392" s="207"/>
    </row>
    <row r="393" spans="2:107" ht="13.2" customHeight="1">
      <c r="G393" s="4"/>
      <c r="H393" s="521"/>
      <c r="I393" s="565">
        <f t="shared" si="72"/>
        <v>0</v>
      </c>
      <c r="N393" s="17"/>
      <c r="O393" s="17"/>
      <c r="P393" s="17"/>
      <c r="Q393" s="137"/>
      <c r="R393" s="17"/>
      <c r="S393" s="17"/>
      <c r="CZ393" s="9"/>
      <c r="DA393" s="78"/>
      <c r="DB393" s="9"/>
      <c r="DC393" s="207"/>
    </row>
    <row r="394" spans="2:107" ht="13.2" customHeight="1">
      <c r="G394" s="4"/>
      <c r="H394" s="521"/>
      <c r="I394" s="565">
        <f>SUM(J394:N394)</f>
        <v>0</v>
      </c>
      <c r="N394" s="17"/>
      <c r="O394" s="17"/>
      <c r="P394" s="17"/>
      <c r="Q394" s="137"/>
      <c r="R394" s="17"/>
      <c r="S394" s="17"/>
      <c r="CZ394" s="9"/>
      <c r="DA394" s="78"/>
      <c r="DB394" s="9"/>
      <c r="DC394" s="207"/>
    </row>
    <row r="395" spans="2:107" ht="13.2" customHeight="1">
      <c r="G395" s="4"/>
      <c r="H395" s="521"/>
      <c r="I395" s="565">
        <f t="shared" si="72"/>
        <v>0</v>
      </c>
      <c r="N395" s="17"/>
      <c r="O395" s="17"/>
      <c r="P395" s="17"/>
      <c r="Q395" s="137"/>
      <c r="R395" s="17"/>
      <c r="S395" s="17"/>
      <c r="CZ395" s="9"/>
      <c r="DA395" s="78"/>
      <c r="DB395" s="9"/>
      <c r="DC395" s="207"/>
    </row>
    <row r="396" spans="2:107" ht="13.2" customHeight="1">
      <c r="G396" s="4"/>
      <c r="H396" s="521"/>
      <c r="I396" s="565">
        <f t="shared" si="72"/>
        <v>0</v>
      </c>
      <c r="N396" s="17"/>
      <c r="O396" s="17"/>
      <c r="P396" s="17"/>
      <c r="Q396" s="137"/>
      <c r="R396" s="17"/>
      <c r="S396" s="17"/>
      <c r="CZ396" s="9"/>
      <c r="DA396" s="78"/>
      <c r="DB396" s="9"/>
      <c r="DC396" s="207"/>
    </row>
    <row r="397" spans="2:107" ht="13.2" customHeight="1">
      <c r="G397" s="22">
        <f>SUM(G388:G396)</f>
        <v>0</v>
      </c>
      <c r="H397" s="521"/>
      <c r="I397" s="22">
        <f t="shared" ref="I397:N397" si="73">SUM(I388:I396)</f>
        <v>0</v>
      </c>
      <c r="J397" s="22">
        <f t="shared" si="73"/>
        <v>0</v>
      </c>
      <c r="K397" s="22">
        <f t="shared" si="73"/>
        <v>0</v>
      </c>
      <c r="L397" s="22">
        <f t="shared" si="73"/>
        <v>0</v>
      </c>
      <c r="M397" s="22">
        <f t="shared" si="73"/>
        <v>0</v>
      </c>
      <c r="N397" s="22">
        <f t="shared" si="73"/>
        <v>0</v>
      </c>
      <c r="O397" s="17"/>
      <c r="P397" s="17"/>
      <c r="Q397" s="137"/>
      <c r="R397" s="17"/>
      <c r="S397" s="17"/>
      <c r="CZ397" s="9"/>
      <c r="DA397" s="78"/>
      <c r="DB397" s="9"/>
      <c r="DC397" s="207"/>
    </row>
    <row r="398" spans="2:107" ht="13.2" customHeight="1" thickBot="1">
      <c r="D398" s="28"/>
      <c r="E398" s="28"/>
      <c r="F398" s="28"/>
      <c r="G398" s="4"/>
      <c r="H398" s="521"/>
      <c r="I398" s="565"/>
      <c r="J398" s="23" t="s">
        <v>195</v>
      </c>
      <c r="K398" s="23"/>
      <c r="N398" s="4"/>
      <c r="O398" s="271" t="s">
        <v>487</v>
      </c>
      <c r="P398" s="17"/>
      <c r="Q398" s="137"/>
      <c r="R398" s="17"/>
      <c r="S398" s="17"/>
      <c r="CZ398" s="9"/>
      <c r="DA398" s="78"/>
      <c r="DB398" s="9"/>
      <c r="DC398" s="207"/>
    </row>
    <row r="399" spans="2:107" ht="13.2" customHeight="1" thickBot="1">
      <c r="B399" s="3" t="s">
        <v>41</v>
      </c>
      <c r="F399" s="24" t="str">
        <f>B376</f>
        <v>Bank Name 15</v>
      </c>
      <c r="G399" s="1">
        <f>SUM(G397+G386)</f>
        <v>0</v>
      </c>
      <c r="H399" s="521"/>
      <c r="I399" s="1">
        <f t="shared" ref="I399:N399" si="74">SUM(I397+I386)</f>
        <v>0</v>
      </c>
      <c r="J399" s="1">
        <f t="shared" si="74"/>
        <v>0</v>
      </c>
      <c r="K399" s="1">
        <f t="shared" si="74"/>
        <v>0</v>
      </c>
      <c r="L399" s="1">
        <f t="shared" si="74"/>
        <v>0</v>
      </c>
      <c r="M399" s="1">
        <f t="shared" si="74"/>
        <v>0</v>
      </c>
      <c r="N399" s="1">
        <f t="shared" si="74"/>
        <v>0</v>
      </c>
      <c r="O399" s="234"/>
      <c r="P399" s="17"/>
      <c r="Q399" s="137"/>
      <c r="R399" s="17"/>
      <c r="S399" s="17"/>
      <c r="CZ399" s="9"/>
      <c r="DA399" s="78"/>
      <c r="DB399" s="9"/>
      <c r="DC399" s="207"/>
    </row>
    <row r="400" spans="2:107" ht="13.2" customHeight="1">
      <c r="D400" s="28"/>
      <c r="E400" s="28"/>
      <c r="F400" s="28"/>
      <c r="G400" s="4"/>
      <c r="H400" s="521"/>
      <c r="I400" s="577"/>
      <c r="J400" s="82" t="s">
        <v>196</v>
      </c>
      <c r="K400" s="23"/>
      <c r="N400" s="17"/>
      <c r="O400" s="17"/>
      <c r="P400" s="17"/>
      <c r="Q400" s="137"/>
      <c r="R400" s="17"/>
      <c r="S400" s="17"/>
      <c r="CZ400" s="9"/>
      <c r="DA400" s="78"/>
      <c r="DB400" s="9"/>
      <c r="DC400" s="207"/>
    </row>
    <row r="401" spans="2:107" ht="13.2" customHeight="1">
      <c r="B401" s="18" t="s">
        <v>372</v>
      </c>
      <c r="C401" s="5"/>
      <c r="G401" s="5"/>
      <c r="H401" s="521"/>
      <c r="I401" s="78"/>
      <c r="N401" s="17"/>
      <c r="O401" s="17"/>
      <c r="P401" s="17"/>
      <c r="Q401" s="137"/>
      <c r="R401" s="17"/>
      <c r="S401" s="17"/>
      <c r="CZ401" s="9"/>
      <c r="DA401" s="78"/>
      <c r="DB401" s="9"/>
      <c r="DC401" s="207"/>
    </row>
    <row r="402" spans="2:107" ht="13.2" customHeight="1">
      <c r="B402" s="5"/>
      <c r="C402" s="5" t="s">
        <v>26</v>
      </c>
      <c r="G402" s="5"/>
      <c r="H402" s="521"/>
      <c r="I402" s="565"/>
      <c r="N402" s="17"/>
      <c r="O402" s="17"/>
      <c r="P402" s="17"/>
      <c r="Q402" s="137"/>
      <c r="R402" s="17"/>
      <c r="S402" s="17"/>
      <c r="CZ402" s="9"/>
      <c r="DA402" s="78"/>
      <c r="DB402" s="9"/>
      <c r="DC402" s="207"/>
    </row>
    <row r="403" spans="2:107" ht="13.2" customHeight="1">
      <c r="B403" s="5"/>
      <c r="C403" s="5"/>
      <c r="G403" s="5"/>
      <c r="H403" s="521"/>
      <c r="I403" s="565">
        <f t="shared" ref="I403:I410" si="75">SUM(J403:N403)</f>
        <v>0</v>
      </c>
      <c r="N403" s="17"/>
      <c r="O403" s="17"/>
      <c r="P403" s="17"/>
      <c r="Q403" s="137"/>
      <c r="R403" s="17"/>
      <c r="S403" s="17"/>
      <c r="CZ403" s="9"/>
      <c r="DA403" s="78"/>
      <c r="DB403" s="9"/>
      <c r="DC403" s="207"/>
    </row>
    <row r="404" spans="2:107" ht="13.2" customHeight="1">
      <c r="B404" s="5"/>
      <c r="C404" s="5"/>
      <c r="G404" s="5"/>
      <c r="H404" s="521"/>
      <c r="I404" s="565">
        <f t="shared" si="75"/>
        <v>0</v>
      </c>
      <c r="N404" s="17"/>
      <c r="O404" s="17"/>
      <c r="P404" s="17"/>
      <c r="Q404" s="137"/>
      <c r="R404" s="17"/>
      <c r="S404" s="17"/>
      <c r="CZ404" s="9"/>
      <c r="DA404" s="78"/>
      <c r="DB404" s="9"/>
      <c r="DC404" s="207"/>
    </row>
    <row r="405" spans="2:107" ht="13.2" customHeight="1">
      <c r="B405" s="5"/>
      <c r="C405" s="5"/>
      <c r="G405" s="5"/>
      <c r="H405" s="521"/>
      <c r="I405" s="565">
        <f t="shared" si="75"/>
        <v>0</v>
      </c>
      <c r="N405" s="17"/>
      <c r="O405" s="17"/>
      <c r="P405" s="17"/>
      <c r="Q405" s="137"/>
      <c r="R405" s="17"/>
      <c r="S405" s="17"/>
      <c r="CZ405" s="9"/>
      <c r="DA405" s="78"/>
      <c r="DB405" s="9"/>
      <c r="DC405" s="207"/>
    </row>
    <row r="406" spans="2:107" ht="13.2" customHeight="1">
      <c r="B406" s="5"/>
      <c r="C406" s="5"/>
      <c r="G406" s="5"/>
      <c r="H406" s="521"/>
      <c r="I406" s="565">
        <f t="shared" si="75"/>
        <v>0</v>
      </c>
      <c r="N406" s="17"/>
      <c r="O406" s="17"/>
      <c r="P406" s="17"/>
      <c r="Q406" s="137"/>
      <c r="R406" s="17"/>
      <c r="S406" s="17"/>
      <c r="CZ406" s="9"/>
      <c r="DA406" s="78"/>
      <c r="DB406" s="9"/>
      <c r="DC406" s="207"/>
    </row>
    <row r="407" spans="2:107" ht="13.2" customHeight="1">
      <c r="B407" s="5"/>
      <c r="C407" s="5"/>
      <c r="G407" s="5"/>
      <c r="H407" s="521"/>
      <c r="I407" s="565">
        <f t="shared" si="75"/>
        <v>0</v>
      </c>
      <c r="N407" s="17"/>
      <c r="O407" s="17"/>
      <c r="P407" s="17"/>
      <c r="Q407" s="137"/>
      <c r="R407" s="17"/>
      <c r="S407" s="17"/>
      <c r="CZ407" s="9"/>
      <c r="DA407" s="78"/>
      <c r="DB407" s="9"/>
      <c r="DC407" s="207"/>
    </row>
    <row r="408" spans="2:107" ht="13.2" customHeight="1">
      <c r="B408" s="5"/>
      <c r="C408" s="5"/>
      <c r="G408" s="5"/>
      <c r="H408" s="521"/>
      <c r="I408" s="565">
        <f>SUM(J408:N408)</f>
        <v>0</v>
      </c>
      <c r="N408" s="17"/>
      <c r="O408" s="17"/>
      <c r="P408" s="17"/>
      <c r="Q408" s="137"/>
      <c r="R408" s="17"/>
      <c r="S408" s="17"/>
      <c r="CZ408" s="9"/>
      <c r="DA408" s="78"/>
      <c r="DB408" s="9"/>
      <c r="DC408" s="207"/>
    </row>
    <row r="409" spans="2:107" ht="13.2" customHeight="1">
      <c r="G409" s="4"/>
      <c r="H409" s="521"/>
      <c r="I409" s="565">
        <f t="shared" si="75"/>
        <v>0</v>
      </c>
      <c r="N409" s="17"/>
      <c r="O409" s="17"/>
      <c r="P409" s="17"/>
      <c r="Q409" s="137"/>
      <c r="R409" s="17"/>
      <c r="S409" s="17"/>
      <c r="CZ409" s="9"/>
      <c r="DA409" s="78"/>
      <c r="DB409" s="9"/>
      <c r="DC409" s="207"/>
    </row>
    <row r="410" spans="2:107" ht="13.2" customHeight="1">
      <c r="G410" s="4"/>
      <c r="H410" s="521"/>
      <c r="I410" s="565">
        <f t="shared" si="75"/>
        <v>0</v>
      </c>
      <c r="N410" s="17"/>
      <c r="O410" s="17"/>
      <c r="P410" s="17"/>
      <c r="Q410" s="137"/>
      <c r="R410" s="17"/>
      <c r="S410" s="17"/>
      <c r="CZ410" s="9"/>
      <c r="DA410" s="78"/>
      <c r="DB410" s="9"/>
      <c r="DC410" s="207"/>
    </row>
    <row r="411" spans="2:107" ht="13.2" customHeight="1">
      <c r="D411" s="3" t="s">
        <v>28</v>
      </c>
      <c r="G411" s="22">
        <f>SUM(G401:G410)</f>
        <v>0</v>
      </c>
      <c r="H411" s="521"/>
      <c r="I411" s="22">
        <f t="shared" ref="I411:N411" si="76">SUM(I401:I410)</f>
        <v>0</v>
      </c>
      <c r="J411" s="22">
        <f t="shared" si="76"/>
        <v>0</v>
      </c>
      <c r="K411" s="22">
        <f t="shared" si="76"/>
        <v>0</v>
      </c>
      <c r="L411" s="22">
        <f t="shared" si="76"/>
        <v>0</v>
      </c>
      <c r="M411" s="22">
        <f t="shared" si="76"/>
        <v>0</v>
      </c>
      <c r="N411" s="22">
        <f t="shared" si="76"/>
        <v>0</v>
      </c>
      <c r="O411" s="17"/>
      <c r="P411" s="17"/>
      <c r="Q411" s="137"/>
      <c r="R411" s="17"/>
      <c r="S411" s="17"/>
      <c r="CZ411" s="9"/>
      <c r="DA411" s="78"/>
      <c r="DB411" s="9"/>
      <c r="DC411" s="207"/>
    </row>
    <row r="412" spans="2:107" ht="13.2" customHeight="1">
      <c r="G412" s="4"/>
      <c r="H412" s="521"/>
      <c r="I412" s="565"/>
      <c r="J412" s="23" t="s">
        <v>195</v>
      </c>
      <c r="K412" s="23"/>
      <c r="N412" s="4"/>
      <c r="O412" s="17"/>
      <c r="P412" s="17"/>
      <c r="Q412" s="137"/>
      <c r="R412" s="17"/>
      <c r="S412" s="17"/>
      <c r="CZ412" s="9"/>
      <c r="DA412" s="78"/>
      <c r="DB412" s="9"/>
      <c r="DC412" s="207"/>
    </row>
    <row r="413" spans="2:107" ht="13.2" customHeight="1">
      <c r="C413" s="3" t="s">
        <v>27</v>
      </c>
      <c r="G413" s="4"/>
      <c r="H413" s="521"/>
      <c r="I413" s="565"/>
      <c r="J413" s="95"/>
      <c r="K413" s="5"/>
      <c r="N413" s="17"/>
      <c r="O413" s="17"/>
      <c r="P413" s="17"/>
      <c r="Q413" s="137"/>
      <c r="R413" s="17"/>
      <c r="S413" s="17"/>
      <c r="CZ413" s="9"/>
      <c r="DA413" s="78"/>
      <c r="DB413" s="9"/>
      <c r="DC413" s="207"/>
    </row>
    <row r="414" spans="2:107" ht="13.2" customHeight="1">
      <c r="G414" s="4"/>
      <c r="H414" s="521"/>
      <c r="I414" s="565">
        <f t="shared" ref="I414:I421" si="77">SUM(J414:N414)</f>
        <v>0</v>
      </c>
      <c r="N414" s="17"/>
      <c r="O414" s="17"/>
      <c r="P414" s="17"/>
      <c r="Q414" s="137"/>
      <c r="R414" s="17"/>
      <c r="S414" s="17"/>
      <c r="CZ414" s="9"/>
      <c r="DA414" s="78"/>
      <c r="DB414" s="9"/>
      <c r="DC414" s="207"/>
    </row>
    <row r="415" spans="2:107" ht="13.2" customHeight="1">
      <c r="G415" s="4"/>
      <c r="H415" s="521"/>
      <c r="I415" s="565">
        <f t="shared" si="77"/>
        <v>0</v>
      </c>
      <c r="N415" s="17"/>
      <c r="O415" s="17"/>
      <c r="P415" s="17"/>
      <c r="Q415" s="137"/>
      <c r="R415" s="17"/>
      <c r="S415" s="17"/>
      <c r="CZ415" s="9"/>
      <c r="DA415" s="78"/>
      <c r="DB415" s="9"/>
      <c r="DC415" s="207"/>
    </row>
    <row r="416" spans="2:107" ht="13.2" customHeight="1">
      <c r="G416" s="4"/>
      <c r="H416" s="521"/>
      <c r="I416" s="565">
        <f t="shared" si="77"/>
        <v>0</v>
      </c>
      <c r="N416" s="17"/>
      <c r="O416" s="17"/>
      <c r="P416" s="17"/>
      <c r="Q416" s="137"/>
      <c r="R416" s="17"/>
      <c r="S416" s="17"/>
      <c r="CZ416" s="9"/>
      <c r="DA416" s="78"/>
      <c r="DB416" s="9"/>
      <c r="DC416" s="207"/>
    </row>
    <row r="417" spans="2:107" ht="13.2" customHeight="1">
      <c r="G417" s="4"/>
      <c r="H417" s="521"/>
      <c r="I417" s="565">
        <f t="shared" si="77"/>
        <v>0</v>
      </c>
      <c r="N417" s="17"/>
      <c r="O417" s="17"/>
      <c r="P417" s="17"/>
      <c r="Q417" s="137"/>
      <c r="R417" s="17"/>
      <c r="S417" s="17"/>
      <c r="CZ417" s="9"/>
      <c r="DA417" s="78"/>
      <c r="DB417" s="9"/>
      <c r="DC417" s="207"/>
    </row>
    <row r="418" spans="2:107" ht="13.2" customHeight="1">
      <c r="G418" s="4"/>
      <c r="H418" s="521"/>
      <c r="I418" s="565">
        <f>SUM(J418:N418)</f>
        <v>0</v>
      </c>
      <c r="N418" s="17"/>
      <c r="O418" s="17"/>
      <c r="P418" s="17"/>
      <c r="Q418" s="137"/>
      <c r="R418" s="17"/>
      <c r="S418" s="17"/>
      <c r="CZ418" s="9"/>
      <c r="DA418" s="78"/>
      <c r="DB418" s="9"/>
      <c r="DC418" s="207"/>
    </row>
    <row r="419" spans="2:107" ht="13.2" customHeight="1">
      <c r="G419" s="4"/>
      <c r="H419" s="521"/>
      <c r="I419" s="565">
        <f t="shared" si="77"/>
        <v>0</v>
      </c>
      <c r="N419" s="17"/>
      <c r="O419" s="17"/>
      <c r="P419" s="17"/>
      <c r="Q419" s="137"/>
      <c r="R419" s="17"/>
      <c r="S419" s="17"/>
      <c r="CZ419" s="9"/>
      <c r="DA419" s="78"/>
      <c r="DB419" s="9"/>
      <c r="DC419" s="207"/>
    </row>
    <row r="420" spans="2:107" ht="13.2" customHeight="1">
      <c r="G420" s="4"/>
      <c r="H420" s="521"/>
      <c r="I420" s="565">
        <f t="shared" si="77"/>
        <v>0</v>
      </c>
      <c r="N420" s="17"/>
      <c r="O420" s="17"/>
      <c r="P420" s="17"/>
      <c r="Q420" s="137"/>
      <c r="R420" s="17"/>
      <c r="S420" s="17"/>
      <c r="CZ420" s="9"/>
      <c r="DA420" s="78"/>
      <c r="DB420" s="9"/>
      <c r="DC420" s="207"/>
    </row>
    <row r="421" spans="2:107" ht="13.2" customHeight="1">
      <c r="G421" s="4"/>
      <c r="H421" s="521"/>
      <c r="I421" s="565">
        <f t="shared" si="77"/>
        <v>0</v>
      </c>
      <c r="N421" s="17"/>
      <c r="O421" s="17"/>
      <c r="P421" s="17"/>
      <c r="Q421" s="137"/>
      <c r="R421" s="17"/>
      <c r="S421" s="17"/>
      <c r="CZ421" s="9"/>
      <c r="DA421" s="78"/>
      <c r="DB421" s="9"/>
      <c r="DC421" s="207"/>
    </row>
    <row r="422" spans="2:107" ht="13.2" customHeight="1">
      <c r="G422" s="22">
        <f>SUM(G413:G421)</f>
        <v>0</v>
      </c>
      <c r="H422" s="521"/>
      <c r="I422" s="22">
        <f t="shared" ref="I422:N422" si="78">SUM(I413:I421)</f>
        <v>0</v>
      </c>
      <c r="J422" s="22">
        <f t="shared" si="78"/>
        <v>0</v>
      </c>
      <c r="K422" s="22">
        <f t="shared" si="78"/>
        <v>0</v>
      </c>
      <c r="L422" s="22">
        <f t="shared" si="78"/>
        <v>0</v>
      </c>
      <c r="M422" s="22">
        <f t="shared" si="78"/>
        <v>0</v>
      </c>
      <c r="N422" s="22">
        <f t="shared" si="78"/>
        <v>0</v>
      </c>
      <c r="O422" s="17"/>
      <c r="P422" s="17"/>
      <c r="Q422" s="137"/>
      <c r="R422" s="17"/>
      <c r="S422" s="17"/>
      <c r="CZ422" s="9"/>
      <c r="DA422" s="78"/>
      <c r="DB422" s="9"/>
      <c r="DC422" s="207"/>
    </row>
    <row r="423" spans="2:107" ht="13.2" customHeight="1" thickBot="1">
      <c r="D423" s="28"/>
      <c r="E423" s="28"/>
      <c r="F423" s="28"/>
      <c r="G423" s="4"/>
      <c r="H423" s="521"/>
      <c r="I423" s="565"/>
      <c r="J423" s="23" t="s">
        <v>195</v>
      </c>
      <c r="K423" s="23"/>
      <c r="N423" s="4"/>
      <c r="O423" s="271" t="s">
        <v>487</v>
      </c>
      <c r="P423" s="17"/>
      <c r="Q423" s="137"/>
      <c r="R423" s="17"/>
      <c r="S423" s="17"/>
      <c r="CZ423" s="9"/>
      <c r="DA423" s="78"/>
      <c r="DB423" s="9"/>
      <c r="DC423" s="207"/>
    </row>
    <row r="424" spans="2:107" ht="13.2" customHeight="1" thickBot="1">
      <c r="B424" s="3" t="s">
        <v>41</v>
      </c>
      <c r="F424" s="24" t="str">
        <f>B401</f>
        <v>Bank Name 16</v>
      </c>
      <c r="G424" s="1">
        <f>SUM(G422+G411)</f>
        <v>0</v>
      </c>
      <c r="H424" s="521"/>
      <c r="I424" s="1">
        <f t="shared" ref="I424:N424" si="79">SUM(I422+I411)</f>
        <v>0</v>
      </c>
      <c r="J424" s="1">
        <f t="shared" si="79"/>
        <v>0</v>
      </c>
      <c r="K424" s="1">
        <f t="shared" si="79"/>
        <v>0</v>
      </c>
      <c r="L424" s="1">
        <f t="shared" si="79"/>
        <v>0</v>
      </c>
      <c r="M424" s="1">
        <f t="shared" si="79"/>
        <v>0</v>
      </c>
      <c r="N424" s="1">
        <f t="shared" si="79"/>
        <v>0</v>
      </c>
      <c r="O424" s="234"/>
      <c r="P424" s="17"/>
      <c r="Q424" s="137"/>
      <c r="R424" s="17"/>
      <c r="S424" s="17"/>
      <c r="CZ424" s="9"/>
      <c r="DA424" s="78"/>
      <c r="DB424" s="9"/>
      <c r="DC424" s="207"/>
    </row>
    <row r="425" spans="2:107" ht="13.2" customHeight="1">
      <c r="D425" s="28"/>
      <c r="E425" s="28"/>
      <c r="F425" s="28"/>
      <c r="G425" s="4"/>
      <c r="H425" s="521"/>
      <c r="I425" s="577"/>
      <c r="J425" s="82" t="s">
        <v>196</v>
      </c>
      <c r="K425" s="23"/>
      <c r="N425" s="17"/>
      <c r="O425" s="17"/>
      <c r="P425" s="17"/>
      <c r="Q425" s="137"/>
      <c r="R425" s="17"/>
      <c r="S425" s="17"/>
      <c r="CZ425" s="9"/>
      <c r="DA425" s="78"/>
      <c r="DB425" s="9"/>
      <c r="DC425" s="207"/>
    </row>
    <row r="426" spans="2:107" ht="13.2" customHeight="1">
      <c r="B426" s="18" t="s">
        <v>373</v>
      </c>
      <c r="C426" s="5"/>
      <c r="G426" s="5"/>
      <c r="H426" s="521"/>
      <c r="I426" s="78"/>
      <c r="N426" s="17"/>
      <c r="O426" s="17"/>
      <c r="P426" s="17"/>
      <c r="Q426" s="137"/>
      <c r="R426" s="17"/>
      <c r="S426" s="17"/>
      <c r="CZ426" s="9"/>
      <c r="DA426" s="78"/>
      <c r="DB426" s="9"/>
      <c r="DC426" s="207"/>
    </row>
    <row r="427" spans="2:107" ht="13.2" customHeight="1">
      <c r="B427" s="5"/>
      <c r="C427" s="5" t="s">
        <v>26</v>
      </c>
      <c r="G427" s="5"/>
      <c r="H427" s="521"/>
      <c r="I427" s="565"/>
      <c r="N427" s="17"/>
      <c r="O427" s="17"/>
      <c r="P427" s="17"/>
      <c r="Q427" s="137"/>
      <c r="R427" s="17"/>
      <c r="S427" s="17"/>
      <c r="CZ427" s="9"/>
      <c r="DA427" s="78"/>
      <c r="DB427" s="9"/>
      <c r="DC427" s="207"/>
    </row>
    <row r="428" spans="2:107" ht="13.2" customHeight="1">
      <c r="B428" s="5"/>
      <c r="C428" s="5"/>
      <c r="G428" s="5"/>
      <c r="H428" s="521"/>
      <c r="I428" s="565">
        <f t="shared" ref="I428:I435" si="80">SUM(J428:N428)</f>
        <v>0</v>
      </c>
      <c r="N428" s="17"/>
      <c r="O428" s="17"/>
      <c r="P428" s="17"/>
      <c r="Q428" s="137"/>
      <c r="R428" s="17"/>
      <c r="S428" s="17"/>
      <c r="CZ428" s="9"/>
      <c r="DA428" s="78"/>
      <c r="DB428" s="9"/>
      <c r="DC428" s="207"/>
    </row>
    <row r="429" spans="2:107" ht="13.2" customHeight="1">
      <c r="B429" s="5"/>
      <c r="C429" s="5"/>
      <c r="G429" s="5"/>
      <c r="H429" s="521"/>
      <c r="I429" s="565">
        <f t="shared" si="80"/>
        <v>0</v>
      </c>
      <c r="N429" s="17"/>
      <c r="O429" s="17"/>
      <c r="P429" s="17"/>
      <c r="Q429" s="137"/>
      <c r="R429" s="17"/>
      <c r="S429" s="17"/>
      <c r="CZ429" s="9"/>
      <c r="DA429" s="78"/>
      <c r="DB429" s="9"/>
      <c r="DC429" s="207"/>
    </row>
    <row r="430" spans="2:107" ht="13.2" customHeight="1">
      <c r="B430" s="5"/>
      <c r="C430" s="5"/>
      <c r="G430" s="5"/>
      <c r="H430" s="521"/>
      <c r="I430" s="565">
        <f t="shared" si="80"/>
        <v>0</v>
      </c>
      <c r="N430" s="17"/>
      <c r="O430" s="17"/>
      <c r="P430" s="17"/>
      <c r="Q430" s="137"/>
      <c r="R430" s="17"/>
      <c r="S430" s="17"/>
      <c r="CZ430" s="9"/>
      <c r="DA430" s="78"/>
      <c r="DB430" s="9"/>
      <c r="DC430" s="207"/>
    </row>
    <row r="431" spans="2:107" ht="13.2" customHeight="1">
      <c r="B431" s="5"/>
      <c r="C431" s="5"/>
      <c r="G431" s="5"/>
      <c r="H431" s="521"/>
      <c r="I431" s="565">
        <f t="shared" si="80"/>
        <v>0</v>
      </c>
      <c r="N431" s="17"/>
      <c r="O431" s="17"/>
      <c r="P431" s="17"/>
      <c r="Q431" s="137"/>
      <c r="R431" s="17"/>
      <c r="S431" s="17"/>
      <c r="CZ431" s="9"/>
      <c r="DA431" s="78"/>
      <c r="DB431" s="9"/>
      <c r="DC431" s="207"/>
    </row>
    <row r="432" spans="2:107" ht="13.2" customHeight="1">
      <c r="B432" s="5"/>
      <c r="C432" s="5"/>
      <c r="G432" s="5"/>
      <c r="H432" s="521"/>
      <c r="I432" s="565">
        <f t="shared" si="80"/>
        <v>0</v>
      </c>
      <c r="N432" s="17"/>
      <c r="O432" s="17"/>
      <c r="P432" s="17"/>
      <c r="Q432" s="137"/>
      <c r="R432" s="17"/>
      <c r="S432" s="17"/>
      <c r="CZ432" s="9"/>
      <c r="DA432" s="78"/>
      <c r="DB432" s="9"/>
      <c r="DC432" s="207"/>
    </row>
    <row r="433" spans="2:107" ht="13.2" customHeight="1">
      <c r="B433" s="5"/>
      <c r="C433" s="5"/>
      <c r="G433" s="5"/>
      <c r="H433" s="521"/>
      <c r="I433" s="565">
        <f>SUM(J433:N433)</f>
        <v>0</v>
      </c>
      <c r="N433" s="17"/>
      <c r="O433" s="17"/>
      <c r="P433" s="17"/>
      <c r="Q433" s="137"/>
      <c r="R433" s="17"/>
      <c r="S433" s="17"/>
      <c r="CZ433" s="9"/>
      <c r="DA433" s="78"/>
      <c r="DB433" s="9"/>
      <c r="DC433" s="207"/>
    </row>
    <row r="434" spans="2:107" ht="13.2" customHeight="1">
      <c r="G434" s="4"/>
      <c r="H434" s="521"/>
      <c r="I434" s="565">
        <f t="shared" si="80"/>
        <v>0</v>
      </c>
      <c r="N434" s="17"/>
      <c r="O434" s="17"/>
      <c r="P434" s="17"/>
      <c r="Q434" s="137"/>
      <c r="R434" s="17"/>
      <c r="S434" s="17"/>
      <c r="CZ434" s="9"/>
      <c r="DA434" s="78"/>
      <c r="DB434" s="9"/>
      <c r="DC434" s="207"/>
    </row>
    <row r="435" spans="2:107" ht="13.2" customHeight="1">
      <c r="G435" s="4"/>
      <c r="H435" s="521"/>
      <c r="I435" s="565">
        <f t="shared" si="80"/>
        <v>0</v>
      </c>
      <c r="N435" s="17"/>
      <c r="O435" s="17"/>
      <c r="P435" s="17"/>
      <c r="Q435" s="137"/>
      <c r="R435" s="17"/>
      <c r="S435" s="17"/>
      <c r="CZ435" s="9"/>
      <c r="DA435" s="78"/>
      <c r="DB435" s="9"/>
      <c r="DC435" s="207"/>
    </row>
    <row r="436" spans="2:107" ht="13.2" customHeight="1">
      <c r="D436" s="3" t="s">
        <v>28</v>
      </c>
      <c r="G436" s="22">
        <f>SUM(G426:G435)</f>
        <v>0</v>
      </c>
      <c r="H436" s="521"/>
      <c r="I436" s="22">
        <f t="shared" ref="I436:N436" si="81">SUM(I426:I435)</f>
        <v>0</v>
      </c>
      <c r="J436" s="22">
        <f t="shared" si="81"/>
        <v>0</v>
      </c>
      <c r="K436" s="22">
        <f t="shared" si="81"/>
        <v>0</v>
      </c>
      <c r="L436" s="22">
        <f t="shared" si="81"/>
        <v>0</v>
      </c>
      <c r="M436" s="22">
        <f t="shared" si="81"/>
        <v>0</v>
      </c>
      <c r="N436" s="22">
        <f t="shared" si="81"/>
        <v>0</v>
      </c>
      <c r="O436" s="17"/>
      <c r="P436" s="17"/>
      <c r="Q436" s="137"/>
      <c r="R436" s="17"/>
      <c r="S436" s="17"/>
      <c r="CZ436" s="9"/>
      <c r="DA436" s="78"/>
      <c r="DB436" s="9"/>
      <c r="DC436" s="207"/>
    </row>
    <row r="437" spans="2:107" ht="13.2" customHeight="1">
      <c r="G437" s="4"/>
      <c r="H437" s="521"/>
      <c r="I437" s="565"/>
      <c r="J437" s="23" t="s">
        <v>195</v>
      </c>
      <c r="K437" s="23"/>
      <c r="N437" s="4"/>
      <c r="O437" s="17"/>
      <c r="P437" s="17"/>
      <c r="Q437" s="137"/>
      <c r="R437" s="17"/>
      <c r="S437" s="17"/>
      <c r="CZ437" s="9"/>
      <c r="DA437" s="78"/>
      <c r="DB437" s="9"/>
      <c r="DC437" s="207"/>
    </row>
    <row r="438" spans="2:107" ht="13.2" customHeight="1">
      <c r="C438" s="3" t="s">
        <v>27</v>
      </c>
      <c r="G438" s="4"/>
      <c r="H438" s="521"/>
      <c r="I438" s="565"/>
      <c r="J438" s="95"/>
      <c r="K438" s="5"/>
      <c r="N438" s="17"/>
      <c r="O438" s="17"/>
      <c r="P438" s="17"/>
      <c r="Q438" s="137"/>
      <c r="R438" s="17"/>
      <c r="S438" s="17"/>
      <c r="CZ438" s="9"/>
      <c r="DA438" s="78"/>
      <c r="DB438" s="9"/>
      <c r="DC438" s="207"/>
    </row>
    <row r="439" spans="2:107" ht="13.2" customHeight="1">
      <c r="G439" s="4"/>
      <c r="H439" s="521"/>
      <c r="I439" s="565">
        <f t="shared" ref="I439:I446" si="82">SUM(J439:N439)</f>
        <v>0</v>
      </c>
      <c r="N439" s="17"/>
      <c r="O439" s="17"/>
      <c r="P439" s="17"/>
      <c r="Q439" s="137"/>
      <c r="R439" s="17"/>
      <c r="S439" s="17"/>
      <c r="CZ439" s="9"/>
      <c r="DA439" s="78"/>
      <c r="DB439" s="9"/>
      <c r="DC439" s="207"/>
    </row>
    <row r="440" spans="2:107" ht="13.2" customHeight="1">
      <c r="G440" s="4"/>
      <c r="H440" s="521"/>
      <c r="I440" s="565">
        <f t="shared" si="82"/>
        <v>0</v>
      </c>
      <c r="N440" s="17"/>
      <c r="O440" s="17"/>
      <c r="P440" s="17"/>
      <c r="Q440" s="137"/>
      <c r="R440" s="17"/>
      <c r="S440" s="17"/>
      <c r="CZ440" s="9"/>
      <c r="DA440" s="78"/>
      <c r="DB440" s="9"/>
      <c r="DC440" s="207"/>
    </row>
    <row r="441" spans="2:107" ht="13.2" customHeight="1">
      <c r="G441" s="4"/>
      <c r="H441" s="521"/>
      <c r="I441" s="565">
        <f t="shared" si="82"/>
        <v>0</v>
      </c>
      <c r="N441" s="17"/>
      <c r="O441" s="17"/>
      <c r="P441" s="17"/>
      <c r="Q441" s="137"/>
      <c r="R441" s="17"/>
      <c r="S441" s="17"/>
      <c r="CZ441" s="9"/>
      <c r="DA441" s="78"/>
      <c r="DB441" s="9"/>
      <c r="DC441" s="207"/>
    </row>
    <row r="442" spans="2:107" ht="13.2" customHeight="1">
      <c r="G442" s="4"/>
      <c r="H442" s="521"/>
      <c r="I442" s="565">
        <f t="shared" si="82"/>
        <v>0</v>
      </c>
      <c r="N442" s="17"/>
      <c r="O442" s="17"/>
      <c r="P442" s="17"/>
      <c r="Q442" s="137"/>
      <c r="R442" s="17"/>
      <c r="S442" s="17"/>
      <c r="CZ442" s="9"/>
      <c r="DA442" s="78"/>
      <c r="DB442" s="9"/>
      <c r="DC442" s="207"/>
    </row>
    <row r="443" spans="2:107" ht="13.2" customHeight="1">
      <c r="G443" s="4"/>
      <c r="H443" s="521"/>
      <c r="I443" s="565">
        <f t="shared" si="82"/>
        <v>0</v>
      </c>
      <c r="N443" s="17"/>
      <c r="O443" s="17"/>
      <c r="P443" s="17"/>
      <c r="Q443" s="137"/>
      <c r="R443" s="17"/>
      <c r="S443" s="17"/>
      <c r="CZ443" s="9"/>
      <c r="DA443" s="78"/>
      <c r="DB443" s="9"/>
      <c r="DC443" s="207"/>
    </row>
    <row r="444" spans="2:107" ht="13.2" customHeight="1">
      <c r="G444" s="4"/>
      <c r="H444" s="521"/>
      <c r="I444" s="565">
        <f>SUM(J444:N444)</f>
        <v>0</v>
      </c>
      <c r="N444" s="17"/>
      <c r="O444" s="17"/>
      <c r="P444" s="17"/>
      <c r="Q444" s="137"/>
      <c r="R444" s="17"/>
      <c r="S444" s="17"/>
      <c r="CZ444" s="9"/>
      <c r="DA444" s="78"/>
      <c r="DB444" s="9"/>
      <c r="DC444" s="207"/>
    </row>
    <row r="445" spans="2:107" ht="13.2" customHeight="1">
      <c r="G445" s="4"/>
      <c r="H445" s="521"/>
      <c r="I445" s="565">
        <f t="shared" si="82"/>
        <v>0</v>
      </c>
      <c r="N445" s="17"/>
      <c r="O445" s="17"/>
      <c r="P445" s="17"/>
      <c r="Q445" s="137"/>
      <c r="R445" s="17"/>
      <c r="S445" s="17"/>
      <c r="CZ445" s="9"/>
      <c r="DA445" s="78"/>
      <c r="DB445" s="9"/>
      <c r="DC445" s="207"/>
    </row>
    <row r="446" spans="2:107" ht="13.2" customHeight="1">
      <c r="G446" s="4"/>
      <c r="H446" s="521"/>
      <c r="I446" s="565">
        <f t="shared" si="82"/>
        <v>0</v>
      </c>
      <c r="N446" s="17"/>
      <c r="O446" s="17"/>
      <c r="P446" s="17"/>
      <c r="Q446" s="137"/>
      <c r="R446" s="17"/>
      <c r="S446" s="17"/>
      <c r="CZ446" s="9"/>
      <c r="DA446" s="78"/>
      <c r="DB446" s="9"/>
      <c r="DC446" s="207"/>
    </row>
    <row r="447" spans="2:107" ht="13.2" customHeight="1">
      <c r="G447" s="22">
        <f>SUM(G438:G446)</f>
        <v>0</v>
      </c>
      <c r="H447" s="521"/>
      <c r="I447" s="22">
        <f t="shared" ref="I447:N447" si="83">SUM(I438:I446)</f>
        <v>0</v>
      </c>
      <c r="J447" s="22">
        <f t="shared" si="83"/>
        <v>0</v>
      </c>
      <c r="K447" s="22">
        <f t="shared" si="83"/>
        <v>0</v>
      </c>
      <c r="L447" s="22">
        <f t="shared" si="83"/>
        <v>0</v>
      </c>
      <c r="M447" s="22">
        <f t="shared" si="83"/>
        <v>0</v>
      </c>
      <c r="N447" s="22">
        <f t="shared" si="83"/>
        <v>0</v>
      </c>
      <c r="O447" s="17"/>
      <c r="P447" s="17"/>
      <c r="Q447" s="137"/>
      <c r="R447" s="17"/>
      <c r="S447" s="17"/>
      <c r="CZ447" s="9"/>
      <c r="DA447" s="78"/>
      <c r="DB447" s="9"/>
      <c r="DC447" s="207"/>
    </row>
    <row r="448" spans="2:107" ht="13.2" customHeight="1" thickBot="1">
      <c r="D448" s="28"/>
      <c r="E448" s="28"/>
      <c r="F448" s="28"/>
      <c r="G448" s="4"/>
      <c r="H448" s="521"/>
      <c r="I448" s="565"/>
      <c r="J448" s="23" t="s">
        <v>195</v>
      </c>
      <c r="K448" s="23"/>
      <c r="N448" s="4"/>
      <c r="O448" s="271" t="s">
        <v>487</v>
      </c>
      <c r="P448" s="17"/>
      <c r="Q448" s="137"/>
      <c r="R448" s="17"/>
      <c r="S448" s="17"/>
      <c r="CZ448" s="9"/>
      <c r="DA448" s="78"/>
      <c r="DB448" s="9"/>
      <c r="DC448" s="207"/>
    </row>
    <row r="449" spans="2:107" ht="13.2" customHeight="1" thickBot="1">
      <c r="B449" s="3" t="s">
        <v>41</v>
      </c>
      <c r="F449" s="24" t="str">
        <f>B426</f>
        <v>Bank Name 17</v>
      </c>
      <c r="G449" s="1">
        <f>SUM(G447+G436)</f>
        <v>0</v>
      </c>
      <c r="H449" s="521"/>
      <c r="I449" s="1">
        <f t="shared" ref="I449:N449" si="84">SUM(I447+I436)</f>
        <v>0</v>
      </c>
      <c r="J449" s="1">
        <f t="shared" si="84"/>
        <v>0</v>
      </c>
      <c r="K449" s="1">
        <f t="shared" si="84"/>
        <v>0</v>
      </c>
      <c r="L449" s="1">
        <f t="shared" si="84"/>
        <v>0</v>
      </c>
      <c r="M449" s="1">
        <f t="shared" si="84"/>
        <v>0</v>
      </c>
      <c r="N449" s="1">
        <f t="shared" si="84"/>
        <v>0</v>
      </c>
      <c r="O449" s="234"/>
      <c r="P449" s="17"/>
      <c r="Q449" s="137"/>
      <c r="R449" s="17"/>
      <c r="S449" s="17"/>
      <c r="CZ449" s="9"/>
      <c r="DA449" s="78"/>
      <c r="DB449" s="9"/>
      <c r="DC449" s="207"/>
    </row>
    <row r="450" spans="2:107" ht="13.2" customHeight="1">
      <c r="D450" s="28"/>
      <c r="E450" s="28"/>
      <c r="F450" s="28"/>
      <c r="G450" s="4"/>
      <c r="H450" s="521"/>
      <c r="I450" s="577"/>
      <c r="J450" s="82" t="s">
        <v>196</v>
      </c>
      <c r="K450" s="23"/>
      <c r="N450" s="17"/>
      <c r="O450" s="17"/>
      <c r="P450" s="17"/>
      <c r="Q450" s="137"/>
      <c r="R450" s="17"/>
      <c r="S450" s="17"/>
      <c r="CZ450" s="9"/>
      <c r="DA450" s="78"/>
      <c r="DB450" s="9"/>
      <c r="DC450" s="207"/>
    </row>
    <row r="451" spans="2:107" ht="13.2" customHeight="1">
      <c r="B451" s="18" t="s">
        <v>374</v>
      </c>
      <c r="C451" s="5"/>
      <c r="G451" s="5"/>
      <c r="H451" s="521"/>
      <c r="I451" s="78"/>
      <c r="N451" s="17"/>
      <c r="O451" s="17"/>
      <c r="P451" s="17"/>
      <c r="Q451" s="137"/>
      <c r="R451" s="17"/>
      <c r="S451" s="17"/>
      <c r="CZ451" s="9"/>
      <c r="DA451" s="78"/>
      <c r="DB451" s="9"/>
      <c r="DC451" s="207"/>
    </row>
    <row r="452" spans="2:107" ht="13.2" customHeight="1">
      <c r="B452" s="5"/>
      <c r="C452" s="5" t="s">
        <v>26</v>
      </c>
      <c r="G452" s="5"/>
      <c r="H452" s="521"/>
      <c r="I452" s="565"/>
      <c r="N452" s="17"/>
      <c r="O452" s="17"/>
      <c r="P452" s="17"/>
      <c r="Q452" s="137"/>
      <c r="R452" s="17"/>
      <c r="S452" s="17"/>
      <c r="CZ452" s="9"/>
      <c r="DA452" s="78"/>
      <c r="DB452" s="9"/>
      <c r="DC452" s="207"/>
    </row>
    <row r="453" spans="2:107" ht="13.2" customHeight="1">
      <c r="B453" s="5"/>
      <c r="C453" s="5"/>
      <c r="G453" s="5"/>
      <c r="H453" s="521"/>
      <c r="I453" s="565">
        <f t="shared" ref="I453:I460" si="85">SUM(J453:N453)</f>
        <v>0</v>
      </c>
      <c r="N453" s="17"/>
      <c r="O453" s="17"/>
      <c r="P453" s="17"/>
      <c r="Q453" s="137"/>
      <c r="R453" s="17"/>
      <c r="S453" s="17"/>
      <c r="CZ453" s="9"/>
      <c r="DA453" s="78"/>
      <c r="DB453" s="9"/>
      <c r="DC453" s="207"/>
    </row>
    <row r="454" spans="2:107" ht="13.2" customHeight="1">
      <c r="B454" s="5"/>
      <c r="C454" s="5"/>
      <c r="G454" s="5"/>
      <c r="H454" s="521"/>
      <c r="I454" s="565">
        <f t="shared" si="85"/>
        <v>0</v>
      </c>
      <c r="N454" s="17"/>
      <c r="O454" s="17"/>
      <c r="P454" s="17"/>
      <c r="Q454" s="137"/>
      <c r="R454" s="17"/>
      <c r="S454" s="17"/>
      <c r="CZ454" s="9"/>
      <c r="DA454" s="78"/>
      <c r="DB454" s="9"/>
      <c r="DC454" s="207"/>
    </row>
    <row r="455" spans="2:107" ht="13.2" customHeight="1">
      <c r="B455" s="5"/>
      <c r="C455" s="5"/>
      <c r="G455" s="5"/>
      <c r="H455" s="521"/>
      <c r="I455" s="565">
        <f t="shared" si="85"/>
        <v>0</v>
      </c>
      <c r="N455" s="17"/>
      <c r="O455" s="17"/>
      <c r="P455" s="17"/>
      <c r="Q455" s="137"/>
      <c r="R455" s="17"/>
      <c r="S455" s="17"/>
      <c r="CZ455" s="9"/>
      <c r="DA455" s="78"/>
      <c r="DB455" s="9"/>
      <c r="DC455" s="207"/>
    </row>
    <row r="456" spans="2:107" ht="13.2" customHeight="1">
      <c r="B456" s="5"/>
      <c r="C456" s="5"/>
      <c r="G456" s="5"/>
      <c r="H456" s="521"/>
      <c r="I456" s="565">
        <f t="shared" si="85"/>
        <v>0</v>
      </c>
      <c r="N456" s="17"/>
      <c r="O456" s="17"/>
      <c r="P456" s="17"/>
      <c r="Q456" s="137"/>
      <c r="R456" s="17"/>
      <c r="S456" s="17"/>
      <c r="CZ456" s="9"/>
      <c r="DA456" s="78"/>
      <c r="DB456" s="9"/>
      <c r="DC456" s="207"/>
    </row>
    <row r="457" spans="2:107" ht="13.2" customHeight="1">
      <c r="B457" s="5"/>
      <c r="C457" s="5"/>
      <c r="G457" s="5"/>
      <c r="H457" s="521"/>
      <c r="I457" s="565">
        <f t="shared" si="85"/>
        <v>0</v>
      </c>
      <c r="N457" s="17"/>
      <c r="O457" s="17"/>
      <c r="P457" s="17"/>
      <c r="Q457" s="137"/>
      <c r="R457" s="17"/>
      <c r="S457" s="17"/>
      <c r="CZ457" s="9"/>
      <c r="DA457" s="78"/>
      <c r="DB457" s="9"/>
      <c r="DC457" s="207"/>
    </row>
    <row r="458" spans="2:107" ht="13.2" customHeight="1">
      <c r="B458" s="5"/>
      <c r="C458" s="5"/>
      <c r="G458" s="5"/>
      <c r="H458" s="521"/>
      <c r="I458" s="565">
        <f t="shared" si="85"/>
        <v>0</v>
      </c>
      <c r="N458" s="17"/>
      <c r="O458" s="17"/>
      <c r="P458" s="17"/>
      <c r="Q458" s="137"/>
      <c r="R458" s="17"/>
      <c r="S458" s="17"/>
      <c r="CZ458" s="9"/>
      <c r="DA458" s="78"/>
      <c r="DB458" s="9"/>
      <c r="DC458" s="207"/>
    </row>
    <row r="459" spans="2:107" ht="13.2" customHeight="1">
      <c r="G459" s="4"/>
      <c r="H459" s="521"/>
      <c r="I459" s="565">
        <f>SUM(J459:N459)</f>
        <v>0</v>
      </c>
      <c r="N459" s="17"/>
      <c r="O459" s="17"/>
      <c r="P459" s="17"/>
      <c r="Q459" s="137"/>
      <c r="R459" s="17"/>
      <c r="S459" s="17"/>
      <c r="CZ459" s="9"/>
      <c r="DA459" s="78"/>
      <c r="DB459" s="9"/>
      <c r="DC459" s="207"/>
    </row>
    <row r="460" spans="2:107" ht="13.2" customHeight="1">
      <c r="G460" s="4"/>
      <c r="H460" s="521"/>
      <c r="I460" s="565">
        <f t="shared" si="85"/>
        <v>0</v>
      </c>
      <c r="N460" s="17"/>
      <c r="O460" s="17"/>
      <c r="P460" s="17"/>
      <c r="Q460" s="137"/>
      <c r="R460" s="17"/>
      <c r="S460" s="17"/>
      <c r="CZ460" s="9"/>
      <c r="DA460" s="78"/>
      <c r="DB460" s="9"/>
      <c r="DC460" s="207"/>
    </row>
    <row r="461" spans="2:107" ht="13.2" customHeight="1">
      <c r="D461" s="3" t="s">
        <v>28</v>
      </c>
      <c r="G461" s="22">
        <f>SUM(G451:G460)</f>
        <v>0</v>
      </c>
      <c r="H461" s="521"/>
      <c r="I461" s="22">
        <f t="shared" ref="I461:N461" si="86">SUM(I451:I460)</f>
        <v>0</v>
      </c>
      <c r="J461" s="22">
        <f t="shared" si="86"/>
        <v>0</v>
      </c>
      <c r="K461" s="22">
        <f t="shared" si="86"/>
        <v>0</v>
      </c>
      <c r="L461" s="22">
        <f t="shared" si="86"/>
        <v>0</v>
      </c>
      <c r="M461" s="22">
        <f t="shared" si="86"/>
        <v>0</v>
      </c>
      <c r="N461" s="22">
        <f t="shared" si="86"/>
        <v>0</v>
      </c>
      <c r="O461" s="17"/>
      <c r="P461" s="17"/>
      <c r="Q461" s="137"/>
      <c r="R461" s="17"/>
      <c r="S461" s="17"/>
      <c r="CZ461" s="9"/>
      <c r="DA461" s="78"/>
      <c r="DB461" s="9"/>
      <c r="DC461" s="207"/>
    </row>
    <row r="462" spans="2:107" ht="13.2" customHeight="1">
      <c r="G462" s="4"/>
      <c r="H462" s="521"/>
      <c r="I462" s="565"/>
      <c r="J462" s="23" t="s">
        <v>195</v>
      </c>
      <c r="K462" s="23"/>
      <c r="N462" s="4"/>
      <c r="O462" s="17"/>
      <c r="P462" s="17"/>
      <c r="Q462" s="137"/>
      <c r="R462" s="17"/>
      <c r="S462" s="17"/>
      <c r="CZ462" s="9"/>
      <c r="DA462" s="78"/>
      <c r="DB462" s="9"/>
      <c r="DC462" s="207"/>
    </row>
    <row r="463" spans="2:107" ht="13.2" customHeight="1">
      <c r="C463" s="3" t="s">
        <v>27</v>
      </c>
      <c r="G463" s="4"/>
      <c r="H463" s="521"/>
      <c r="I463" s="565"/>
      <c r="J463" s="95"/>
      <c r="K463" s="5"/>
      <c r="N463" s="17"/>
      <c r="O463" s="17"/>
      <c r="P463" s="17"/>
      <c r="Q463" s="137"/>
      <c r="R463" s="17"/>
      <c r="S463" s="17"/>
      <c r="CZ463" s="9"/>
      <c r="DA463" s="78"/>
      <c r="DB463" s="9"/>
      <c r="DC463" s="207"/>
    </row>
    <row r="464" spans="2:107" ht="13.2" customHeight="1">
      <c r="G464" s="4"/>
      <c r="H464" s="521"/>
      <c r="I464" s="565">
        <f t="shared" ref="I464:I471" si="87">SUM(J464:N464)</f>
        <v>0</v>
      </c>
      <c r="N464" s="17"/>
      <c r="O464" s="17"/>
      <c r="P464" s="17"/>
      <c r="Q464" s="137"/>
      <c r="R464" s="17"/>
      <c r="S464" s="17"/>
      <c r="CZ464" s="9"/>
      <c r="DA464" s="78"/>
      <c r="DB464" s="9"/>
      <c r="DC464" s="207"/>
    </row>
    <row r="465" spans="2:107" ht="13.2" customHeight="1">
      <c r="G465" s="4"/>
      <c r="H465" s="521"/>
      <c r="I465" s="565">
        <f t="shared" si="87"/>
        <v>0</v>
      </c>
      <c r="N465" s="17"/>
      <c r="O465" s="17"/>
      <c r="P465" s="17"/>
      <c r="Q465" s="137"/>
      <c r="R465" s="17"/>
      <c r="S465" s="17"/>
      <c r="CZ465" s="9"/>
      <c r="DA465" s="78"/>
      <c r="DB465" s="9"/>
      <c r="DC465" s="207"/>
    </row>
    <row r="466" spans="2:107" ht="13.2" customHeight="1">
      <c r="G466" s="4"/>
      <c r="H466" s="521"/>
      <c r="I466" s="565">
        <f>SUM(J466:N466)</f>
        <v>0</v>
      </c>
      <c r="N466" s="17"/>
      <c r="O466" s="17"/>
      <c r="P466" s="17"/>
      <c r="Q466" s="137"/>
      <c r="R466" s="17"/>
      <c r="S466" s="17"/>
      <c r="CZ466" s="9"/>
      <c r="DA466" s="78"/>
      <c r="DB466" s="9"/>
      <c r="DC466" s="207"/>
    </row>
    <row r="467" spans="2:107" ht="13.2" customHeight="1">
      <c r="G467" s="4"/>
      <c r="H467" s="521"/>
      <c r="I467" s="565">
        <f t="shared" si="87"/>
        <v>0</v>
      </c>
      <c r="N467" s="17"/>
      <c r="O467" s="17"/>
      <c r="P467" s="17"/>
      <c r="Q467" s="137"/>
      <c r="R467" s="17"/>
      <c r="S467" s="17"/>
      <c r="CZ467" s="9"/>
      <c r="DA467" s="78"/>
      <c r="DB467" s="9"/>
      <c r="DC467" s="207"/>
    </row>
    <row r="468" spans="2:107" ht="13.2" customHeight="1">
      <c r="G468" s="4"/>
      <c r="H468" s="521"/>
      <c r="I468" s="565">
        <f t="shared" si="87"/>
        <v>0</v>
      </c>
      <c r="N468" s="17"/>
      <c r="O468" s="17"/>
      <c r="P468" s="17"/>
      <c r="Q468" s="137"/>
      <c r="R468" s="17"/>
      <c r="S468" s="17"/>
      <c r="CZ468" s="9"/>
      <c r="DA468" s="78"/>
      <c r="DB468" s="9"/>
      <c r="DC468" s="207"/>
    </row>
    <row r="469" spans="2:107" ht="13.2" customHeight="1">
      <c r="G469" s="4"/>
      <c r="H469" s="521"/>
      <c r="I469" s="565">
        <f t="shared" si="87"/>
        <v>0</v>
      </c>
      <c r="N469" s="17"/>
      <c r="O469" s="17"/>
      <c r="P469" s="17"/>
      <c r="Q469" s="137"/>
      <c r="R469" s="17"/>
      <c r="S469" s="17"/>
      <c r="CZ469" s="9"/>
      <c r="DA469" s="78"/>
      <c r="DB469" s="9"/>
      <c r="DC469" s="207"/>
    </row>
    <row r="470" spans="2:107" ht="13.2" customHeight="1">
      <c r="G470" s="4"/>
      <c r="H470" s="521"/>
      <c r="I470" s="565">
        <f t="shared" si="87"/>
        <v>0</v>
      </c>
      <c r="N470" s="17"/>
      <c r="O470" s="17"/>
      <c r="P470" s="17"/>
      <c r="Q470" s="137"/>
      <c r="R470" s="17"/>
      <c r="S470" s="17"/>
      <c r="CZ470" s="9"/>
      <c r="DA470" s="78"/>
      <c r="DB470" s="9"/>
      <c r="DC470" s="207"/>
    </row>
    <row r="471" spans="2:107" ht="13.2" customHeight="1">
      <c r="G471" s="4"/>
      <c r="H471" s="521"/>
      <c r="I471" s="565">
        <f t="shared" si="87"/>
        <v>0</v>
      </c>
      <c r="N471" s="17"/>
      <c r="O471" s="17"/>
      <c r="P471" s="17"/>
      <c r="Q471" s="137"/>
      <c r="R471" s="17"/>
      <c r="S471" s="17"/>
      <c r="CZ471" s="9"/>
      <c r="DA471" s="78"/>
      <c r="DB471" s="9"/>
      <c r="DC471" s="207"/>
    </row>
    <row r="472" spans="2:107" ht="13.2" customHeight="1">
      <c r="G472" s="22">
        <f>SUM(G463:G471)</f>
        <v>0</v>
      </c>
      <c r="H472" s="521"/>
      <c r="I472" s="22">
        <f t="shared" ref="I472:N472" si="88">SUM(I463:I471)</f>
        <v>0</v>
      </c>
      <c r="J472" s="22">
        <f t="shared" si="88"/>
        <v>0</v>
      </c>
      <c r="K472" s="22">
        <f t="shared" si="88"/>
        <v>0</v>
      </c>
      <c r="L472" s="22">
        <f t="shared" si="88"/>
        <v>0</v>
      </c>
      <c r="M472" s="22">
        <f t="shared" si="88"/>
        <v>0</v>
      </c>
      <c r="N472" s="22">
        <f t="shared" si="88"/>
        <v>0</v>
      </c>
      <c r="O472" s="17"/>
      <c r="P472" s="17"/>
      <c r="Q472" s="137"/>
      <c r="R472" s="17"/>
      <c r="S472" s="17"/>
      <c r="CZ472" s="9"/>
      <c r="DA472" s="78"/>
      <c r="DB472" s="9"/>
      <c r="DC472" s="207"/>
    </row>
    <row r="473" spans="2:107" ht="13.2" customHeight="1" thickBot="1">
      <c r="D473" s="28"/>
      <c r="E473" s="28"/>
      <c r="F473" s="28"/>
      <c r="G473" s="4"/>
      <c r="H473" s="521"/>
      <c r="I473" s="565"/>
      <c r="J473" s="23" t="s">
        <v>195</v>
      </c>
      <c r="K473" s="23"/>
      <c r="N473" s="4"/>
      <c r="O473" s="271" t="s">
        <v>487</v>
      </c>
      <c r="P473" s="17"/>
      <c r="Q473" s="137"/>
      <c r="R473" s="17"/>
      <c r="S473" s="17"/>
      <c r="CZ473" s="9"/>
      <c r="DA473" s="78"/>
      <c r="DB473" s="9"/>
      <c r="DC473" s="207"/>
    </row>
    <row r="474" spans="2:107" ht="13.2" customHeight="1" thickBot="1">
      <c r="B474" s="3" t="s">
        <v>41</v>
      </c>
      <c r="F474" s="24" t="str">
        <f>B451</f>
        <v>Bank Name 18</v>
      </c>
      <c r="G474" s="1">
        <f>SUM(G472+G461)</f>
        <v>0</v>
      </c>
      <c r="H474" s="521"/>
      <c r="I474" s="1">
        <f t="shared" ref="I474:N474" si="89">SUM(I472+I461)</f>
        <v>0</v>
      </c>
      <c r="J474" s="1">
        <f t="shared" si="89"/>
        <v>0</v>
      </c>
      <c r="K474" s="1">
        <f t="shared" si="89"/>
        <v>0</v>
      </c>
      <c r="L474" s="1">
        <f t="shared" si="89"/>
        <v>0</v>
      </c>
      <c r="M474" s="1">
        <f t="shared" si="89"/>
        <v>0</v>
      </c>
      <c r="N474" s="1">
        <f t="shared" si="89"/>
        <v>0</v>
      </c>
      <c r="O474" s="234"/>
      <c r="P474" s="17"/>
      <c r="Q474" s="137"/>
      <c r="R474" s="17"/>
      <c r="S474" s="17"/>
      <c r="CZ474" s="9"/>
      <c r="DA474" s="78"/>
      <c r="DB474" s="9"/>
      <c r="DC474" s="207"/>
    </row>
    <row r="475" spans="2:107" ht="13.2" customHeight="1">
      <c r="D475" s="28"/>
      <c r="E475" s="28"/>
      <c r="F475" s="28"/>
      <c r="G475" s="4"/>
      <c r="H475" s="521"/>
      <c r="I475" s="577"/>
      <c r="J475" s="82" t="s">
        <v>196</v>
      </c>
      <c r="K475" s="23"/>
      <c r="N475" s="17"/>
      <c r="O475" s="17"/>
      <c r="P475" s="17"/>
      <c r="Q475" s="137"/>
      <c r="R475" s="17"/>
      <c r="S475" s="17"/>
      <c r="CZ475" s="9"/>
      <c r="DA475" s="78"/>
      <c r="DB475" s="9"/>
      <c r="DC475" s="207"/>
    </row>
    <row r="476" spans="2:107" ht="13.2" customHeight="1">
      <c r="B476" s="18" t="s">
        <v>375</v>
      </c>
      <c r="C476" s="5"/>
      <c r="G476" s="5"/>
      <c r="H476" s="521"/>
      <c r="I476" s="78"/>
      <c r="N476" s="17"/>
      <c r="O476" s="17"/>
      <c r="P476" s="17"/>
      <c r="Q476" s="137"/>
      <c r="R476" s="17"/>
      <c r="S476" s="17"/>
      <c r="CZ476" s="9"/>
      <c r="DA476" s="78"/>
      <c r="DB476" s="9"/>
      <c r="DC476" s="207"/>
    </row>
    <row r="477" spans="2:107" ht="13.2" customHeight="1">
      <c r="B477" s="5"/>
      <c r="C477" s="5" t="s">
        <v>26</v>
      </c>
      <c r="G477" s="5"/>
      <c r="H477" s="521"/>
      <c r="I477" s="565"/>
      <c r="N477" s="17"/>
      <c r="O477" s="17"/>
      <c r="P477" s="17"/>
      <c r="Q477" s="137"/>
      <c r="R477" s="17"/>
      <c r="S477" s="17"/>
      <c r="CZ477" s="9"/>
      <c r="DA477" s="78"/>
      <c r="DB477" s="9"/>
      <c r="DC477" s="207"/>
    </row>
    <row r="478" spans="2:107" ht="13.2" customHeight="1">
      <c r="B478" s="5"/>
      <c r="C478" s="5"/>
      <c r="G478" s="5"/>
      <c r="H478" s="521"/>
      <c r="I478" s="565">
        <f t="shared" ref="I478:I485" si="90">SUM(J478:N478)</f>
        <v>0</v>
      </c>
      <c r="N478" s="17"/>
      <c r="O478" s="17"/>
      <c r="P478" s="17"/>
      <c r="Q478" s="137"/>
      <c r="R478" s="17"/>
      <c r="S478" s="17"/>
      <c r="CZ478" s="9"/>
      <c r="DA478" s="78"/>
      <c r="DB478" s="9"/>
      <c r="DC478" s="207"/>
    </row>
    <row r="479" spans="2:107" ht="13.2" customHeight="1">
      <c r="B479" s="5"/>
      <c r="C479" s="5"/>
      <c r="G479" s="5"/>
      <c r="H479" s="521"/>
      <c r="I479" s="565">
        <f t="shared" si="90"/>
        <v>0</v>
      </c>
      <c r="N479" s="17"/>
      <c r="O479" s="17"/>
      <c r="P479" s="17"/>
      <c r="Q479" s="137"/>
      <c r="R479" s="17"/>
      <c r="S479" s="17"/>
      <c r="CZ479" s="9"/>
      <c r="DA479" s="78"/>
      <c r="DB479" s="9"/>
      <c r="DC479" s="207"/>
    </row>
    <row r="480" spans="2:107" ht="13.2" customHeight="1">
      <c r="B480" s="5"/>
      <c r="C480" s="5"/>
      <c r="G480" s="5"/>
      <c r="H480" s="521"/>
      <c r="I480" s="565">
        <f t="shared" si="90"/>
        <v>0</v>
      </c>
      <c r="N480" s="17"/>
      <c r="O480" s="17"/>
      <c r="P480" s="17"/>
      <c r="Q480" s="137"/>
      <c r="R480" s="17"/>
      <c r="S480" s="17"/>
      <c r="CZ480" s="9"/>
      <c r="DA480" s="78"/>
      <c r="DB480" s="9"/>
      <c r="DC480" s="207"/>
    </row>
    <row r="481" spans="2:107" ht="13.2" customHeight="1">
      <c r="B481" s="5"/>
      <c r="C481" s="5"/>
      <c r="G481" s="5"/>
      <c r="H481" s="521"/>
      <c r="I481" s="565">
        <f t="shared" si="90"/>
        <v>0</v>
      </c>
      <c r="N481" s="17"/>
      <c r="O481" s="17"/>
      <c r="P481" s="17"/>
      <c r="Q481" s="137"/>
      <c r="R481" s="17"/>
      <c r="S481" s="17"/>
      <c r="CZ481" s="9"/>
      <c r="DA481" s="78"/>
      <c r="DB481" s="9"/>
      <c r="DC481" s="207"/>
    </row>
    <row r="482" spans="2:107" ht="13.2" customHeight="1">
      <c r="B482" s="5"/>
      <c r="C482" s="5"/>
      <c r="G482" s="5"/>
      <c r="H482" s="521"/>
      <c r="I482" s="565">
        <f>SUM(J482:N482)</f>
        <v>0</v>
      </c>
      <c r="N482" s="17"/>
      <c r="O482" s="17"/>
      <c r="P482" s="17"/>
      <c r="Q482" s="137"/>
      <c r="R482" s="17"/>
      <c r="S482" s="17"/>
      <c r="CZ482" s="9"/>
      <c r="DA482" s="78"/>
      <c r="DB482" s="9"/>
      <c r="DC482" s="207"/>
    </row>
    <row r="483" spans="2:107" ht="13.2" customHeight="1">
      <c r="B483" s="5"/>
      <c r="C483" s="5"/>
      <c r="G483" s="5"/>
      <c r="H483" s="521"/>
      <c r="I483" s="565">
        <f t="shared" si="90"/>
        <v>0</v>
      </c>
      <c r="N483" s="17"/>
      <c r="O483" s="17"/>
      <c r="P483" s="17"/>
      <c r="Q483" s="137"/>
      <c r="R483" s="17"/>
      <c r="S483" s="17"/>
      <c r="CZ483" s="9"/>
      <c r="DA483" s="78"/>
      <c r="DB483" s="9"/>
      <c r="DC483" s="207"/>
    </row>
    <row r="484" spans="2:107" ht="13.2" customHeight="1">
      <c r="G484" s="4"/>
      <c r="H484" s="521"/>
      <c r="I484" s="565">
        <f t="shared" si="90"/>
        <v>0</v>
      </c>
      <c r="N484" s="17"/>
      <c r="O484" s="17"/>
      <c r="P484" s="17"/>
      <c r="Q484" s="137"/>
      <c r="R484" s="17"/>
      <c r="S484" s="17"/>
      <c r="CZ484" s="9"/>
      <c r="DA484" s="78"/>
      <c r="DB484" s="9"/>
      <c r="DC484" s="207"/>
    </row>
    <row r="485" spans="2:107" ht="13.2" customHeight="1">
      <c r="G485" s="4"/>
      <c r="H485" s="521"/>
      <c r="I485" s="565">
        <f t="shared" si="90"/>
        <v>0</v>
      </c>
      <c r="N485" s="17"/>
      <c r="O485" s="17"/>
      <c r="P485" s="17"/>
      <c r="Q485" s="137"/>
      <c r="R485" s="17"/>
      <c r="S485" s="17"/>
      <c r="CZ485" s="9"/>
      <c r="DA485" s="78"/>
      <c r="DB485" s="9"/>
      <c r="DC485" s="207"/>
    </row>
    <row r="486" spans="2:107" ht="13.2" customHeight="1">
      <c r="D486" s="3" t="s">
        <v>28</v>
      </c>
      <c r="G486" s="22">
        <f>SUM(G476:G485)</f>
        <v>0</v>
      </c>
      <c r="H486" s="521"/>
      <c r="I486" s="22">
        <f t="shared" ref="I486:N486" si="91">SUM(I476:I485)</f>
        <v>0</v>
      </c>
      <c r="J486" s="22">
        <f t="shared" si="91"/>
        <v>0</v>
      </c>
      <c r="K486" s="22">
        <f t="shared" si="91"/>
        <v>0</v>
      </c>
      <c r="L486" s="22">
        <f t="shared" si="91"/>
        <v>0</v>
      </c>
      <c r="M486" s="22">
        <f t="shared" si="91"/>
        <v>0</v>
      </c>
      <c r="N486" s="22">
        <f t="shared" si="91"/>
        <v>0</v>
      </c>
      <c r="O486" s="17"/>
      <c r="P486" s="17"/>
      <c r="Q486" s="137"/>
      <c r="R486" s="17"/>
      <c r="S486" s="17"/>
      <c r="CZ486" s="9"/>
      <c r="DA486" s="78"/>
      <c r="DB486" s="9"/>
      <c r="DC486" s="207"/>
    </row>
    <row r="487" spans="2:107" ht="13.2" customHeight="1">
      <c r="G487" s="4"/>
      <c r="H487" s="521"/>
      <c r="I487" s="565"/>
      <c r="J487" s="23" t="s">
        <v>195</v>
      </c>
      <c r="K487" s="23"/>
      <c r="N487" s="4"/>
      <c r="O487" s="17"/>
      <c r="P487" s="17"/>
      <c r="Q487" s="137"/>
      <c r="R487" s="17"/>
      <c r="S487" s="17"/>
      <c r="CZ487" s="9"/>
      <c r="DA487" s="78"/>
      <c r="DB487" s="9"/>
      <c r="DC487" s="207"/>
    </row>
    <row r="488" spans="2:107" ht="13.2" customHeight="1">
      <c r="C488" s="3" t="s">
        <v>27</v>
      </c>
      <c r="G488" s="4"/>
      <c r="H488" s="521"/>
      <c r="I488" s="565"/>
      <c r="J488" s="95"/>
      <c r="K488" s="5"/>
      <c r="N488" s="17"/>
      <c r="O488" s="17"/>
      <c r="P488" s="17"/>
      <c r="Q488" s="137"/>
      <c r="R488" s="17"/>
      <c r="S488" s="17"/>
      <c r="CZ488" s="9"/>
      <c r="DA488" s="78"/>
      <c r="DB488" s="9"/>
      <c r="DC488" s="207"/>
    </row>
    <row r="489" spans="2:107" ht="13.2" customHeight="1">
      <c r="G489" s="4"/>
      <c r="H489" s="521"/>
      <c r="I489" s="565">
        <f t="shared" ref="I489:I495" si="92">SUM(J489:N489)</f>
        <v>0</v>
      </c>
      <c r="N489" s="17"/>
      <c r="O489" s="17"/>
      <c r="P489" s="17"/>
      <c r="Q489" s="137"/>
      <c r="R489" s="17"/>
      <c r="S489" s="17"/>
      <c r="CZ489" s="9"/>
      <c r="DA489" s="78"/>
      <c r="DB489" s="9"/>
      <c r="DC489" s="207"/>
    </row>
    <row r="490" spans="2:107" ht="13.2" customHeight="1">
      <c r="G490" s="4"/>
      <c r="H490" s="521"/>
      <c r="I490" s="565">
        <f t="shared" si="92"/>
        <v>0</v>
      </c>
      <c r="N490" s="17"/>
      <c r="O490" s="17"/>
      <c r="P490" s="17"/>
      <c r="Q490" s="137"/>
      <c r="R490" s="17"/>
      <c r="S490" s="17"/>
      <c r="CZ490" s="9"/>
      <c r="DA490" s="78"/>
      <c r="DB490" s="9"/>
      <c r="DC490" s="207"/>
    </row>
    <row r="491" spans="2:107" ht="13.2" customHeight="1">
      <c r="G491" s="4"/>
      <c r="H491" s="521"/>
      <c r="I491" s="565">
        <f t="shared" si="92"/>
        <v>0</v>
      </c>
      <c r="N491" s="17"/>
      <c r="O491" s="17"/>
      <c r="P491" s="17"/>
      <c r="Q491" s="137"/>
      <c r="R491" s="17"/>
      <c r="S491" s="17"/>
      <c r="CZ491" s="9"/>
      <c r="DA491" s="78"/>
      <c r="DB491" s="9"/>
      <c r="DC491" s="207"/>
    </row>
    <row r="492" spans="2:107" ht="13.2" customHeight="1">
      <c r="G492" s="4"/>
      <c r="H492" s="521"/>
      <c r="I492" s="565">
        <f t="shared" si="92"/>
        <v>0</v>
      </c>
      <c r="N492" s="17"/>
      <c r="O492" s="17"/>
      <c r="P492" s="17"/>
      <c r="Q492" s="137"/>
      <c r="R492" s="17"/>
      <c r="S492" s="17"/>
      <c r="CZ492" s="9"/>
      <c r="DA492" s="78"/>
      <c r="DB492" s="9"/>
      <c r="DC492" s="207"/>
    </row>
    <row r="493" spans="2:107" ht="13.2" customHeight="1">
      <c r="G493" s="4"/>
      <c r="H493" s="521"/>
      <c r="I493" s="565">
        <f t="shared" si="92"/>
        <v>0</v>
      </c>
      <c r="N493" s="17"/>
      <c r="O493" s="17"/>
      <c r="P493" s="17"/>
      <c r="Q493" s="137"/>
      <c r="R493" s="17"/>
      <c r="S493" s="17"/>
      <c r="CZ493" s="9"/>
      <c r="DA493" s="78"/>
      <c r="DB493" s="9"/>
      <c r="DC493" s="207"/>
    </row>
    <row r="494" spans="2:107" ht="13.2" customHeight="1">
      <c r="G494" s="4"/>
      <c r="H494" s="521"/>
      <c r="I494" s="565">
        <f>SUM(J494:N494)</f>
        <v>0</v>
      </c>
      <c r="N494" s="17"/>
      <c r="O494" s="17"/>
      <c r="P494" s="17"/>
      <c r="Q494" s="137"/>
      <c r="R494" s="17"/>
      <c r="S494" s="17"/>
      <c r="CZ494" s="9"/>
      <c r="DA494" s="78"/>
      <c r="DB494" s="9"/>
      <c r="DC494" s="207"/>
    </row>
    <row r="495" spans="2:107" ht="13.2" customHeight="1">
      <c r="G495" s="4"/>
      <c r="H495" s="521"/>
      <c r="I495" s="565">
        <f t="shared" si="92"/>
        <v>0</v>
      </c>
      <c r="N495" s="17"/>
      <c r="O495" s="17"/>
      <c r="P495" s="17"/>
      <c r="Q495" s="137"/>
      <c r="R495" s="17"/>
      <c r="S495" s="17"/>
      <c r="CZ495" s="9"/>
      <c r="DA495" s="78"/>
      <c r="DB495" s="9"/>
      <c r="DC495" s="207"/>
    </row>
    <row r="496" spans="2:107" ht="13.2" customHeight="1">
      <c r="G496" s="4"/>
      <c r="H496" s="521"/>
      <c r="I496" s="565">
        <f>SUM(J496:N496)</f>
        <v>0</v>
      </c>
      <c r="N496" s="17"/>
      <c r="O496" s="17"/>
      <c r="P496" s="17"/>
      <c r="Q496" s="137"/>
      <c r="R496" s="17"/>
      <c r="S496" s="17"/>
      <c r="CZ496" s="9"/>
      <c r="DA496" s="78"/>
      <c r="DB496" s="9"/>
      <c r="DC496" s="207"/>
    </row>
    <row r="497" spans="2:107" ht="13.2" customHeight="1">
      <c r="G497" s="22">
        <f>SUM(G488:G496)</f>
        <v>0</v>
      </c>
      <c r="H497" s="521"/>
      <c r="I497" s="22">
        <f t="shared" ref="I497:N497" si="93">SUM(I488:I496)</f>
        <v>0</v>
      </c>
      <c r="J497" s="22">
        <f t="shared" si="93"/>
        <v>0</v>
      </c>
      <c r="K497" s="22">
        <f t="shared" si="93"/>
        <v>0</v>
      </c>
      <c r="L497" s="22">
        <f t="shared" si="93"/>
        <v>0</v>
      </c>
      <c r="M497" s="22">
        <f t="shared" si="93"/>
        <v>0</v>
      </c>
      <c r="N497" s="22">
        <f t="shared" si="93"/>
        <v>0</v>
      </c>
      <c r="O497" s="17"/>
      <c r="P497" s="17"/>
      <c r="Q497" s="137"/>
      <c r="R497" s="17"/>
      <c r="S497" s="17"/>
      <c r="CZ497" s="9"/>
      <c r="DA497" s="78"/>
      <c r="DB497" s="9"/>
      <c r="DC497" s="207"/>
    </row>
    <row r="498" spans="2:107" ht="13.2" customHeight="1" thickBot="1">
      <c r="D498" s="28"/>
      <c r="E498" s="28"/>
      <c r="F498" s="28"/>
      <c r="G498" s="4"/>
      <c r="H498" s="521"/>
      <c r="I498" s="565"/>
      <c r="J498" s="23" t="s">
        <v>195</v>
      </c>
      <c r="K498" s="23"/>
      <c r="N498" s="4"/>
      <c r="O498" s="271" t="s">
        <v>487</v>
      </c>
      <c r="P498" s="17"/>
      <c r="Q498" s="137"/>
      <c r="R498" s="17"/>
      <c r="S498" s="17"/>
      <c r="CZ498" s="9"/>
      <c r="DA498" s="78"/>
      <c r="DB498" s="9"/>
      <c r="DC498" s="207"/>
    </row>
    <row r="499" spans="2:107" ht="13.2" customHeight="1" thickBot="1">
      <c r="B499" s="3" t="s">
        <v>41</v>
      </c>
      <c r="F499" s="24" t="str">
        <f>B476</f>
        <v>Bank Name 19</v>
      </c>
      <c r="G499" s="1">
        <f>SUM(G497+G486)</f>
        <v>0</v>
      </c>
      <c r="H499" s="521"/>
      <c r="I499" s="1">
        <f t="shared" ref="I499:N499" si="94">SUM(I497+I486)</f>
        <v>0</v>
      </c>
      <c r="J499" s="1">
        <f t="shared" si="94"/>
        <v>0</v>
      </c>
      <c r="K499" s="1">
        <f t="shared" si="94"/>
        <v>0</v>
      </c>
      <c r="L499" s="1">
        <f t="shared" si="94"/>
        <v>0</v>
      </c>
      <c r="M499" s="1">
        <f t="shared" si="94"/>
        <v>0</v>
      </c>
      <c r="N499" s="1">
        <f t="shared" si="94"/>
        <v>0</v>
      </c>
      <c r="O499" s="234"/>
      <c r="P499" s="17"/>
      <c r="Q499" s="137"/>
      <c r="R499" s="17"/>
      <c r="S499" s="17"/>
      <c r="CZ499" s="9"/>
      <c r="DA499" s="78"/>
      <c r="DB499" s="9"/>
      <c r="DC499" s="207"/>
    </row>
    <row r="500" spans="2:107" ht="13.2" customHeight="1">
      <c r="D500" s="28"/>
      <c r="E500" s="28"/>
      <c r="F500" s="28"/>
      <c r="G500" s="4"/>
      <c r="H500" s="521"/>
      <c r="I500" s="577"/>
      <c r="J500" s="82" t="s">
        <v>196</v>
      </c>
      <c r="K500" s="23"/>
      <c r="N500" s="17"/>
      <c r="O500" s="17"/>
      <c r="P500" s="17"/>
      <c r="Q500" s="137"/>
      <c r="R500" s="17"/>
      <c r="S500" s="17"/>
      <c r="CZ500" s="9"/>
      <c r="DA500" s="78"/>
      <c r="DB500" s="9"/>
      <c r="DC500" s="207"/>
    </row>
    <row r="501" spans="2:107" ht="13.2" customHeight="1">
      <c r="B501" s="18" t="s">
        <v>376</v>
      </c>
      <c r="C501" s="5"/>
      <c r="D501" s="19"/>
      <c r="G501" s="8"/>
      <c r="H501" s="520"/>
      <c r="I501" s="567"/>
      <c r="J501" s="16"/>
      <c r="K501" s="16"/>
      <c r="L501" s="16"/>
      <c r="M501" s="16"/>
      <c r="N501" s="16"/>
      <c r="O501" s="16"/>
      <c r="P501" s="17"/>
      <c r="Q501" s="137"/>
      <c r="R501" s="17"/>
      <c r="S501" s="17"/>
      <c r="CZ501" s="9"/>
      <c r="DA501" s="78"/>
      <c r="DB501" s="9"/>
      <c r="DC501" s="207"/>
    </row>
    <row r="502" spans="2:107" ht="13.2" customHeight="1">
      <c r="B502" s="5"/>
      <c r="C502" s="5" t="s">
        <v>26</v>
      </c>
      <c r="D502" s="19"/>
      <c r="G502" s="8"/>
      <c r="H502" s="520"/>
      <c r="I502" s="567"/>
      <c r="J502" s="16"/>
      <c r="K502" s="16"/>
      <c r="L502" s="16"/>
      <c r="M502" s="16"/>
      <c r="N502" s="16"/>
      <c r="O502" s="16"/>
      <c r="P502" s="17"/>
      <c r="Q502" s="137"/>
      <c r="R502" s="17"/>
      <c r="S502" s="17"/>
      <c r="CZ502" s="9"/>
      <c r="DA502" s="78"/>
      <c r="DB502" s="9"/>
      <c r="DC502" s="207"/>
    </row>
    <row r="503" spans="2:107" ht="13.2" customHeight="1">
      <c r="B503" s="5"/>
      <c r="C503" s="5"/>
      <c r="F503" s="21"/>
      <c r="G503" s="155"/>
      <c r="H503" s="520"/>
      <c r="I503" s="194">
        <f t="shared" ref="I503:I510" si="95">SUM(J503:N503)</f>
        <v>0</v>
      </c>
      <c r="J503" s="159"/>
      <c r="K503" s="16"/>
      <c r="L503" s="16"/>
      <c r="M503" s="16"/>
      <c r="N503" s="16"/>
      <c r="O503" s="16"/>
      <c r="P503" s="17"/>
      <c r="Q503" s="137"/>
      <c r="R503" s="17"/>
      <c r="S503" s="17"/>
      <c r="CZ503" s="9"/>
      <c r="DA503" s="78"/>
      <c r="DB503" s="9"/>
      <c r="DC503" s="207"/>
    </row>
    <row r="504" spans="2:107" ht="13.2" customHeight="1">
      <c r="B504" s="5"/>
      <c r="C504" s="5"/>
      <c r="F504" s="21"/>
      <c r="G504" s="155"/>
      <c r="H504" s="520"/>
      <c r="I504" s="194">
        <f t="shared" si="95"/>
        <v>0</v>
      </c>
      <c r="J504" s="159"/>
      <c r="K504" s="16"/>
      <c r="L504" s="16"/>
      <c r="M504" s="16"/>
      <c r="N504" s="16"/>
      <c r="O504" s="16"/>
      <c r="P504" s="17"/>
      <c r="Q504" s="137"/>
      <c r="R504" s="17"/>
      <c r="S504" s="17"/>
      <c r="CZ504" s="9"/>
      <c r="DA504" s="78"/>
      <c r="DB504" s="9"/>
      <c r="DC504" s="207"/>
    </row>
    <row r="505" spans="2:107" ht="13.2" customHeight="1">
      <c r="B505" s="5"/>
      <c r="C505" s="5"/>
      <c r="F505" s="21"/>
      <c r="G505" s="156"/>
      <c r="H505" s="520"/>
      <c r="I505" s="194">
        <f t="shared" si="95"/>
        <v>0</v>
      </c>
      <c r="J505" s="159"/>
      <c r="K505" s="16"/>
      <c r="L505" s="16"/>
      <c r="M505" s="16"/>
      <c r="N505" s="16"/>
      <c r="O505" s="16"/>
      <c r="P505" s="17"/>
      <c r="Q505" s="137"/>
      <c r="R505" s="17"/>
      <c r="S505" s="17"/>
      <c r="CZ505" s="9"/>
      <c r="DA505" s="78"/>
      <c r="DB505" s="9"/>
      <c r="DC505" s="207"/>
    </row>
    <row r="506" spans="2:107" ht="13.2" customHeight="1">
      <c r="B506" s="5"/>
      <c r="C506" s="5"/>
      <c r="F506" s="21"/>
      <c r="G506" s="155"/>
      <c r="H506" s="520"/>
      <c r="I506" s="194">
        <f t="shared" si="95"/>
        <v>0</v>
      </c>
      <c r="J506" s="159"/>
      <c r="K506" s="16"/>
      <c r="L506" s="16"/>
      <c r="M506" s="16"/>
      <c r="N506" s="16"/>
      <c r="O506" s="16"/>
      <c r="P506" s="17"/>
      <c r="Q506" s="137"/>
      <c r="R506" s="17"/>
      <c r="S506" s="17"/>
      <c r="CZ506" s="9"/>
      <c r="DA506" s="78"/>
      <c r="DB506" s="9"/>
      <c r="DC506" s="207"/>
    </row>
    <row r="507" spans="2:107" ht="13.2" customHeight="1">
      <c r="B507" s="5"/>
      <c r="C507" s="5"/>
      <c r="F507" s="21"/>
      <c r="G507" s="155"/>
      <c r="H507" s="520"/>
      <c r="I507" s="194">
        <f>SUM(J507:N507)</f>
        <v>0</v>
      </c>
      <c r="J507" s="159"/>
      <c r="K507" s="16"/>
      <c r="L507" s="16"/>
      <c r="M507" s="16"/>
      <c r="N507" s="16"/>
      <c r="O507" s="16"/>
      <c r="P507" s="17"/>
      <c r="Q507" s="137"/>
      <c r="R507" s="17"/>
      <c r="S507" s="17"/>
      <c r="CZ507" s="9"/>
      <c r="DA507" s="78"/>
      <c r="DB507" s="9"/>
      <c r="DC507" s="207"/>
    </row>
    <row r="508" spans="2:107" ht="13.2" customHeight="1">
      <c r="B508" s="5"/>
      <c r="C508" s="5"/>
      <c r="F508" s="21"/>
      <c r="G508" s="155"/>
      <c r="H508" s="520"/>
      <c r="I508" s="194">
        <f t="shared" si="95"/>
        <v>0</v>
      </c>
      <c r="J508" s="159"/>
      <c r="K508" s="16"/>
      <c r="L508" s="159"/>
      <c r="M508" s="16"/>
      <c r="N508" s="16"/>
      <c r="O508" s="16"/>
      <c r="P508" s="17"/>
      <c r="Q508" s="137"/>
      <c r="R508" s="17"/>
      <c r="S508" s="17"/>
      <c r="CZ508" s="9"/>
      <c r="DA508" s="78"/>
      <c r="DB508" s="9"/>
      <c r="DC508" s="207"/>
    </row>
    <row r="509" spans="2:107" ht="13.2" customHeight="1">
      <c r="F509" s="21"/>
      <c r="G509" s="157"/>
      <c r="H509" s="521"/>
      <c r="I509" s="194">
        <f t="shared" si="95"/>
        <v>0</v>
      </c>
      <c r="N509" s="17"/>
      <c r="O509" s="17"/>
      <c r="P509" s="17"/>
      <c r="Q509" s="137"/>
      <c r="R509" s="17"/>
      <c r="S509" s="17"/>
      <c r="CZ509" s="9"/>
      <c r="DA509" s="78"/>
      <c r="DB509" s="9"/>
      <c r="DC509" s="207"/>
    </row>
    <row r="510" spans="2:107" ht="13.2" customHeight="1">
      <c r="F510" s="21"/>
      <c r="G510" s="157"/>
      <c r="H510" s="521"/>
      <c r="I510" s="194">
        <f t="shared" si="95"/>
        <v>0</v>
      </c>
      <c r="N510" s="17"/>
      <c r="O510" s="17"/>
      <c r="P510" s="17"/>
      <c r="Q510" s="137"/>
      <c r="R510" s="17"/>
      <c r="S510" s="17"/>
      <c r="CZ510" s="9"/>
      <c r="DA510" s="78"/>
      <c r="DB510" s="9"/>
      <c r="DC510" s="207"/>
    </row>
    <row r="511" spans="2:107" ht="13.2" customHeight="1">
      <c r="F511" s="21"/>
      <c r="G511" s="22">
        <f>SUM(G501:G510)</f>
        <v>0</v>
      </c>
      <c r="H511" s="521"/>
      <c r="I511" s="22">
        <f t="shared" ref="I511:N511" si="96">SUM(I501:I510)</f>
        <v>0</v>
      </c>
      <c r="J511" s="22">
        <f t="shared" si="96"/>
        <v>0</v>
      </c>
      <c r="K511" s="22">
        <f t="shared" si="96"/>
        <v>0</v>
      </c>
      <c r="L511" s="22">
        <f t="shared" si="96"/>
        <v>0</v>
      </c>
      <c r="M511" s="22">
        <f t="shared" si="96"/>
        <v>0</v>
      </c>
      <c r="N511" s="22">
        <f t="shared" si="96"/>
        <v>0</v>
      </c>
      <c r="O511" s="17"/>
      <c r="P511" s="17"/>
      <c r="Q511" s="137"/>
      <c r="R511" s="17"/>
      <c r="S511" s="17"/>
      <c r="CZ511" s="9"/>
      <c r="DA511" s="78"/>
      <c r="DB511" s="9"/>
      <c r="DC511" s="207"/>
    </row>
    <row r="512" spans="2:107" ht="13.2" customHeight="1">
      <c r="F512" s="21"/>
      <c r="G512" s="4"/>
      <c r="H512" s="521"/>
      <c r="I512" s="565"/>
      <c r="J512" s="23" t="s">
        <v>195</v>
      </c>
      <c r="K512" s="23"/>
      <c r="N512" s="4"/>
      <c r="O512" s="17"/>
      <c r="P512" s="17"/>
      <c r="Q512" s="137"/>
      <c r="R512" s="17"/>
      <c r="S512" s="17"/>
      <c r="CZ512" s="9"/>
      <c r="DA512" s="78"/>
      <c r="DB512" s="9"/>
      <c r="DC512" s="207"/>
    </row>
    <row r="513" spans="2:107" ht="13.2" customHeight="1">
      <c r="C513" s="3" t="s">
        <v>27</v>
      </c>
      <c r="F513" s="21"/>
      <c r="G513" s="4"/>
      <c r="H513" s="521"/>
      <c r="I513" s="565"/>
      <c r="J513" s="95"/>
      <c r="K513" s="5"/>
      <c r="N513" s="17"/>
      <c r="O513" s="17"/>
      <c r="P513" s="17"/>
      <c r="Q513" s="137"/>
      <c r="R513" s="17"/>
      <c r="S513" s="17"/>
      <c r="CZ513" s="9"/>
      <c r="DA513" s="78"/>
      <c r="DB513" s="9"/>
      <c r="DC513" s="207"/>
    </row>
    <row r="514" spans="2:107" ht="13.2" customHeight="1">
      <c r="F514" s="21"/>
      <c r="G514" s="4"/>
      <c r="H514" s="521"/>
      <c r="I514" s="565">
        <f t="shared" ref="I514:I521" si="97">SUM(J514:N514)</f>
        <v>0</v>
      </c>
      <c r="N514" s="17"/>
      <c r="O514" s="17"/>
      <c r="P514" s="17"/>
      <c r="Q514" s="137"/>
      <c r="R514" s="17"/>
      <c r="S514" s="17"/>
      <c r="CZ514" s="9"/>
      <c r="DA514" s="78"/>
      <c r="DB514" s="9"/>
      <c r="DC514" s="207"/>
    </row>
    <row r="515" spans="2:107" ht="13.2" customHeight="1">
      <c r="F515" s="21"/>
      <c r="G515" s="4"/>
      <c r="H515" s="521"/>
      <c r="I515" s="565">
        <f t="shared" si="97"/>
        <v>0</v>
      </c>
      <c r="N515" s="17"/>
      <c r="O515" s="17"/>
      <c r="P515" s="17"/>
      <c r="Q515" s="137"/>
      <c r="R515" s="17"/>
      <c r="S515" s="17"/>
      <c r="CZ515" s="9"/>
      <c r="DA515" s="78"/>
      <c r="DB515" s="9"/>
      <c r="DC515" s="207"/>
    </row>
    <row r="516" spans="2:107" ht="13.2" customHeight="1">
      <c r="F516" s="21"/>
      <c r="G516" s="4"/>
      <c r="H516" s="521"/>
      <c r="I516" s="565">
        <f t="shared" si="97"/>
        <v>0</v>
      </c>
      <c r="N516" s="17"/>
      <c r="O516" s="17"/>
      <c r="P516" s="17"/>
      <c r="Q516" s="137"/>
      <c r="R516" s="17"/>
      <c r="S516" s="17"/>
      <c r="CZ516" s="9"/>
      <c r="DA516" s="78"/>
      <c r="DB516" s="9"/>
      <c r="DC516" s="207"/>
    </row>
    <row r="517" spans="2:107" ht="13.2" customHeight="1">
      <c r="F517" s="21"/>
      <c r="G517" s="4"/>
      <c r="H517" s="521"/>
      <c r="I517" s="565">
        <f t="shared" si="97"/>
        <v>0</v>
      </c>
      <c r="N517" s="17"/>
      <c r="O517" s="17"/>
      <c r="P517" s="17"/>
      <c r="Q517" s="137"/>
      <c r="R517" s="17"/>
      <c r="S517" s="17"/>
      <c r="CZ517" s="9"/>
      <c r="DA517" s="78"/>
      <c r="DB517" s="9"/>
      <c r="DC517" s="207"/>
    </row>
    <row r="518" spans="2:107" ht="13.2" customHeight="1">
      <c r="F518" s="21"/>
      <c r="G518" s="4"/>
      <c r="H518" s="521"/>
      <c r="I518" s="565">
        <f>SUM(J518:N518)</f>
        <v>0</v>
      </c>
      <c r="N518" s="17"/>
      <c r="O518" s="17"/>
      <c r="P518" s="17"/>
      <c r="Q518" s="137"/>
      <c r="R518" s="17"/>
      <c r="S518" s="17"/>
      <c r="CZ518" s="9"/>
      <c r="DA518" s="78"/>
      <c r="DB518" s="9"/>
      <c r="DC518" s="207"/>
    </row>
    <row r="519" spans="2:107" ht="13.2" customHeight="1">
      <c r="F519" s="21"/>
      <c r="G519" s="4"/>
      <c r="H519" s="521"/>
      <c r="I519" s="565">
        <f t="shared" si="97"/>
        <v>0</v>
      </c>
      <c r="N519" s="17"/>
      <c r="O519" s="17"/>
      <c r="P519" s="17"/>
      <c r="Q519" s="137"/>
      <c r="R519" s="17"/>
      <c r="S519" s="17"/>
      <c r="CZ519" s="9"/>
      <c r="DA519" s="78"/>
      <c r="DB519" s="9"/>
      <c r="DC519" s="207"/>
    </row>
    <row r="520" spans="2:107" ht="13.2" customHeight="1">
      <c r="F520" s="21"/>
      <c r="G520" s="4"/>
      <c r="H520" s="521"/>
      <c r="I520" s="565">
        <f t="shared" si="97"/>
        <v>0</v>
      </c>
      <c r="N520" s="17"/>
      <c r="O520" s="17"/>
      <c r="P520" s="17"/>
      <c r="Q520" s="137"/>
      <c r="R520" s="17"/>
      <c r="S520" s="17"/>
      <c r="CZ520" s="9"/>
      <c r="DA520" s="78"/>
      <c r="DB520" s="9"/>
      <c r="DC520" s="207"/>
    </row>
    <row r="521" spans="2:107" ht="13.2" customHeight="1">
      <c r="F521" s="21"/>
      <c r="G521" s="4"/>
      <c r="H521" s="521"/>
      <c r="I521" s="565">
        <f t="shared" si="97"/>
        <v>0</v>
      </c>
      <c r="N521" s="17"/>
      <c r="O521" s="17"/>
      <c r="P521" s="17"/>
      <c r="Q521" s="137"/>
      <c r="R521" s="17"/>
      <c r="S521" s="17"/>
      <c r="CZ521" s="9"/>
      <c r="DA521" s="78"/>
      <c r="DB521" s="9"/>
      <c r="DC521" s="207"/>
    </row>
    <row r="522" spans="2:107" ht="13.2" customHeight="1">
      <c r="G522" s="22">
        <f>SUM(G513:G521)</f>
        <v>0</v>
      </c>
      <c r="H522" s="521"/>
      <c r="I522" s="22">
        <f t="shared" ref="I522:N522" si="98">SUM(I513:I521)</f>
        <v>0</v>
      </c>
      <c r="J522" s="22">
        <f t="shared" si="98"/>
        <v>0</v>
      </c>
      <c r="K522" s="22">
        <f t="shared" si="98"/>
        <v>0</v>
      </c>
      <c r="L522" s="22">
        <f t="shared" si="98"/>
        <v>0</v>
      </c>
      <c r="M522" s="22">
        <f t="shared" si="98"/>
        <v>0</v>
      </c>
      <c r="N522" s="22">
        <f t="shared" si="98"/>
        <v>0</v>
      </c>
      <c r="O522" s="17"/>
      <c r="P522" s="17"/>
      <c r="Q522" s="137"/>
      <c r="R522" s="17"/>
      <c r="S522" s="17"/>
      <c r="CZ522" s="9"/>
      <c r="DA522" s="78"/>
      <c r="DB522" s="9"/>
      <c r="DC522" s="207"/>
    </row>
    <row r="523" spans="2:107" ht="13.2" customHeight="1" thickBot="1">
      <c r="G523" s="4"/>
      <c r="H523" s="521"/>
      <c r="I523" s="565"/>
      <c r="J523" s="23" t="s">
        <v>195</v>
      </c>
      <c r="K523" s="23"/>
      <c r="N523" s="4"/>
      <c r="O523" s="271" t="s">
        <v>487</v>
      </c>
      <c r="P523" s="17"/>
      <c r="Q523" s="137"/>
      <c r="R523" s="17"/>
      <c r="S523" s="17"/>
      <c r="CZ523" s="9"/>
      <c r="DA523" s="78"/>
      <c r="DB523" s="9"/>
      <c r="DC523" s="207"/>
    </row>
    <row r="524" spans="2:107" ht="13.2" customHeight="1" thickBot="1">
      <c r="B524" s="3" t="s">
        <v>41</v>
      </c>
      <c r="F524" s="24" t="str">
        <f>B501</f>
        <v>Bank Name 20</v>
      </c>
      <c r="G524" s="1">
        <f>SUM(G522+G511)</f>
        <v>0</v>
      </c>
      <c r="H524" s="521"/>
      <c r="I524" s="1">
        <f t="shared" ref="I524:N524" si="99">SUM(I522+I511)</f>
        <v>0</v>
      </c>
      <c r="J524" s="1">
        <f t="shared" si="99"/>
        <v>0</v>
      </c>
      <c r="K524" s="1">
        <f t="shared" si="99"/>
        <v>0</v>
      </c>
      <c r="L524" s="1">
        <f t="shared" si="99"/>
        <v>0</v>
      </c>
      <c r="M524" s="1">
        <f t="shared" si="99"/>
        <v>0</v>
      </c>
      <c r="N524" s="1">
        <f t="shared" si="99"/>
        <v>0</v>
      </c>
      <c r="O524" s="234"/>
      <c r="P524" s="17"/>
      <c r="Q524" s="137"/>
      <c r="R524" s="17"/>
      <c r="S524" s="17"/>
      <c r="CZ524" s="9"/>
      <c r="DA524" s="78"/>
      <c r="DB524" s="9"/>
      <c r="DC524" s="207"/>
    </row>
    <row r="525" spans="2:107" ht="13.2" customHeight="1">
      <c r="B525" s="25"/>
      <c r="C525" s="25"/>
      <c r="D525" s="25"/>
      <c r="E525" s="25"/>
      <c r="F525" s="26"/>
      <c r="G525" s="27"/>
      <c r="H525" s="522"/>
      <c r="I525" s="566"/>
      <c r="J525" s="81" t="s">
        <v>196</v>
      </c>
      <c r="K525" s="94"/>
      <c r="L525" s="27"/>
      <c r="M525" s="27"/>
      <c r="N525" s="27"/>
      <c r="O525" s="17"/>
      <c r="P525" s="17"/>
      <c r="Q525" s="137"/>
      <c r="R525" s="17"/>
      <c r="S525" s="17"/>
      <c r="CZ525" s="9"/>
      <c r="DA525" s="78"/>
      <c r="DB525" s="9"/>
      <c r="DC525" s="207"/>
    </row>
    <row r="526" spans="2:107" ht="13.2" customHeight="1">
      <c r="B526" s="18" t="s">
        <v>377</v>
      </c>
      <c r="C526" s="5"/>
      <c r="G526" s="5"/>
      <c r="H526" s="521"/>
      <c r="I526" s="78"/>
      <c r="J526" s="5"/>
      <c r="K526" s="5"/>
      <c r="L526" s="5"/>
      <c r="M526" s="5"/>
      <c r="N526" s="17"/>
      <c r="O526" s="17"/>
      <c r="P526" s="17"/>
      <c r="Q526" s="137"/>
      <c r="R526" s="17"/>
      <c r="S526" s="17"/>
      <c r="CZ526" s="9"/>
      <c r="DA526" s="78"/>
      <c r="DB526" s="9"/>
      <c r="DC526" s="207"/>
    </row>
    <row r="527" spans="2:107" ht="13.2" customHeight="1">
      <c r="B527" s="5"/>
      <c r="C527" s="5" t="s">
        <v>26</v>
      </c>
      <c r="G527" s="5"/>
      <c r="H527" s="521"/>
      <c r="I527" s="78"/>
      <c r="J527" s="153"/>
      <c r="K527" s="5"/>
      <c r="L527" s="5"/>
      <c r="M527" s="5"/>
      <c r="N527" s="17"/>
      <c r="O527" s="17"/>
      <c r="P527" s="17"/>
      <c r="Q527" s="137"/>
      <c r="R527" s="17"/>
      <c r="S527" s="17"/>
      <c r="CZ527" s="9"/>
      <c r="DA527" s="78"/>
      <c r="DB527" s="9"/>
      <c r="DC527" s="207"/>
    </row>
    <row r="528" spans="2:107" ht="13.2" customHeight="1">
      <c r="B528" s="5"/>
      <c r="C528" s="5"/>
      <c r="F528" s="21"/>
      <c r="G528" s="153"/>
      <c r="H528" s="521"/>
      <c r="I528" s="565">
        <f t="shared" ref="I528:I535" si="100">SUM(J528:N528)</f>
        <v>0</v>
      </c>
      <c r="J528" s="153"/>
      <c r="K528" s="5"/>
      <c r="L528" s="153"/>
      <c r="M528" s="5"/>
      <c r="N528" s="17"/>
      <c r="O528" s="17"/>
      <c r="P528" s="17"/>
      <c r="Q528" s="137"/>
      <c r="R528" s="17"/>
      <c r="S528" s="17"/>
      <c r="CZ528" s="9"/>
      <c r="DA528" s="78"/>
      <c r="DB528" s="9"/>
      <c r="DC528" s="207"/>
    </row>
    <row r="529" spans="2:107" ht="13.2" customHeight="1">
      <c r="B529" s="5"/>
      <c r="C529" s="5"/>
      <c r="F529" s="21"/>
      <c r="G529" s="153"/>
      <c r="H529" s="521"/>
      <c r="I529" s="565">
        <f t="shared" si="100"/>
        <v>0</v>
      </c>
      <c r="J529" s="153"/>
      <c r="K529" s="5"/>
      <c r="L529" s="5"/>
      <c r="M529" s="5"/>
      <c r="N529" s="17"/>
      <c r="O529" s="17"/>
      <c r="P529" s="17"/>
      <c r="Q529" s="137"/>
      <c r="R529" s="17"/>
      <c r="S529" s="17"/>
      <c r="CZ529" s="9"/>
      <c r="DA529" s="78"/>
      <c r="DB529" s="9"/>
      <c r="DC529" s="207"/>
    </row>
    <row r="530" spans="2:107" ht="13.2" customHeight="1">
      <c r="B530" s="5"/>
      <c r="C530" s="5"/>
      <c r="F530" s="21"/>
      <c r="G530" s="153"/>
      <c r="H530" s="521"/>
      <c r="I530" s="565">
        <f t="shared" si="100"/>
        <v>0</v>
      </c>
      <c r="J530" s="153"/>
      <c r="K530" s="5"/>
      <c r="L530" s="5"/>
      <c r="M530" s="5"/>
      <c r="N530" s="17"/>
      <c r="O530" s="17"/>
      <c r="P530" s="17"/>
      <c r="Q530" s="137"/>
      <c r="R530" s="17"/>
      <c r="S530" s="17"/>
      <c r="CZ530" s="9"/>
      <c r="DA530" s="78"/>
      <c r="DB530" s="9"/>
      <c r="DC530" s="207"/>
    </row>
    <row r="531" spans="2:107" ht="13.2" customHeight="1">
      <c r="B531" s="5"/>
      <c r="C531" s="5"/>
      <c r="F531" s="21"/>
      <c r="G531" s="153"/>
      <c r="H531" s="521"/>
      <c r="I531" s="565">
        <f t="shared" si="100"/>
        <v>0</v>
      </c>
      <c r="J531" s="153"/>
      <c r="K531" s="5"/>
      <c r="L531" s="5"/>
      <c r="M531" s="5"/>
      <c r="N531" s="17"/>
      <c r="O531" s="17"/>
      <c r="P531" s="17"/>
      <c r="Q531" s="137"/>
      <c r="R531" s="17"/>
      <c r="S531" s="17"/>
      <c r="CZ531" s="9"/>
      <c r="DA531" s="78"/>
      <c r="DB531" s="9"/>
      <c r="DC531" s="207"/>
    </row>
    <row r="532" spans="2:107" ht="13.2" customHeight="1">
      <c r="B532" s="5"/>
      <c r="C532" s="5"/>
      <c r="F532" s="21"/>
      <c r="G532" s="154"/>
      <c r="H532" s="521"/>
      <c r="I532" s="565">
        <f t="shared" si="100"/>
        <v>0</v>
      </c>
      <c r="J532" s="5"/>
      <c r="K532" s="5"/>
      <c r="L532" s="5"/>
      <c r="M532" s="5"/>
      <c r="N532" s="17"/>
      <c r="O532" s="17"/>
      <c r="P532" s="17"/>
      <c r="Q532" s="137"/>
      <c r="R532" s="17"/>
      <c r="S532" s="17"/>
      <c r="CZ532" s="9"/>
      <c r="DA532" s="78"/>
      <c r="DB532" s="9"/>
      <c r="DC532" s="207"/>
    </row>
    <row r="533" spans="2:107" ht="13.2" customHeight="1">
      <c r="B533" s="5"/>
      <c r="C533" s="5"/>
      <c r="G533" s="5"/>
      <c r="H533" s="521"/>
      <c r="I533" s="565">
        <f>SUM(J533:N533)</f>
        <v>0</v>
      </c>
      <c r="J533" s="5"/>
      <c r="K533" s="5"/>
      <c r="L533" s="5"/>
      <c r="M533" s="5"/>
      <c r="N533" s="17"/>
      <c r="O533" s="17"/>
      <c r="P533" s="17"/>
      <c r="Q533" s="137"/>
      <c r="R533" s="17"/>
      <c r="S533" s="17"/>
      <c r="CZ533" s="9"/>
      <c r="DA533" s="78"/>
      <c r="DB533" s="9"/>
      <c r="DC533" s="207"/>
    </row>
    <row r="534" spans="2:107" ht="13.2" customHeight="1">
      <c r="G534" s="4"/>
      <c r="H534" s="521"/>
      <c r="I534" s="565">
        <f t="shared" si="100"/>
        <v>0</v>
      </c>
      <c r="N534" s="17"/>
      <c r="O534" s="17"/>
      <c r="P534" s="17"/>
      <c r="Q534" s="137"/>
      <c r="R534" s="17"/>
      <c r="S534" s="17"/>
      <c r="CZ534" s="9"/>
      <c r="DA534" s="78"/>
      <c r="DB534" s="9"/>
      <c r="DC534" s="207"/>
    </row>
    <row r="535" spans="2:107" ht="13.2" customHeight="1">
      <c r="G535" s="4"/>
      <c r="H535" s="521"/>
      <c r="I535" s="565">
        <f t="shared" si="100"/>
        <v>0</v>
      </c>
      <c r="N535" s="17"/>
      <c r="O535" s="17"/>
      <c r="P535" s="17"/>
      <c r="Q535" s="137"/>
      <c r="R535" s="17"/>
      <c r="S535" s="17"/>
      <c r="CZ535" s="9"/>
      <c r="DA535" s="78"/>
      <c r="DB535" s="9"/>
      <c r="DC535" s="207"/>
    </row>
    <row r="536" spans="2:107" ht="13.2" customHeight="1">
      <c r="D536" s="3" t="s">
        <v>28</v>
      </c>
      <c r="G536" s="22">
        <f>SUM(G526:G535)</f>
        <v>0</v>
      </c>
      <c r="H536" s="521"/>
      <c r="I536" s="22">
        <f t="shared" ref="I536:N536" si="101">SUM(I526:I535)</f>
        <v>0</v>
      </c>
      <c r="J536" s="22">
        <f t="shared" si="101"/>
        <v>0</v>
      </c>
      <c r="K536" s="22">
        <f t="shared" si="101"/>
        <v>0</v>
      </c>
      <c r="L536" s="22">
        <f t="shared" si="101"/>
        <v>0</v>
      </c>
      <c r="M536" s="22">
        <f t="shared" si="101"/>
        <v>0</v>
      </c>
      <c r="N536" s="22">
        <f t="shared" si="101"/>
        <v>0</v>
      </c>
      <c r="O536" s="17"/>
      <c r="P536" s="17"/>
      <c r="Q536" s="137"/>
      <c r="R536" s="17"/>
      <c r="S536" s="17"/>
      <c r="CZ536" s="9"/>
      <c r="DA536" s="78"/>
      <c r="DB536" s="9"/>
      <c r="DC536" s="207"/>
    </row>
    <row r="537" spans="2:107" ht="13.2" customHeight="1">
      <c r="G537" s="4"/>
      <c r="H537" s="521"/>
      <c r="I537" s="565"/>
      <c r="J537" s="23" t="s">
        <v>195</v>
      </c>
      <c r="K537" s="23"/>
      <c r="N537" s="4"/>
      <c r="O537" s="17"/>
      <c r="P537" s="17"/>
      <c r="Q537" s="137"/>
      <c r="R537" s="17"/>
      <c r="S537" s="17"/>
      <c r="CZ537" s="9"/>
      <c r="DA537" s="78"/>
      <c r="DB537" s="9"/>
      <c r="DC537" s="207"/>
    </row>
    <row r="538" spans="2:107" ht="13.2" customHeight="1">
      <c r="C538" s="3" t="s">
        <v>27</v>
      </c>
      <c r="G538" s="4"/>
      <c r="H538" s="521"/>
      <c r="I538" s="565"/>
      <c r="J538" s="95"/>
      <c r="K538" s="5"/>
      <c r="N538" s="17"/>
      <c r="O538" s="17"/>
      <c r="P538" s="17"/>
      <c r="Q538" s="137"/>
      <c r="R538" s="17"/>
      <c r="S538" s="17"/>
      <c r="CZ538" s="9"/>
      <c r="DA538" s="78"/>
      <c r="DB538" s="9"/>
      <c r="DC538" s="207"/>
    </row>
    <row r="539" spans="2:107" ht="13.2" customHeight="1">
      <c r="G539" s="4"/>
      <c r="H539" s="521"/>
      <c r="I539" s="565">
        <f t="shared" ref="I539:I546" si="102">SUM(J539:N539)</f>
        <v>0</v>
      </c>
      <c r="N539" s="17"/>
      <c r="O539" s="17"/>
      <c r="P539" s="17"/>
      <c r="Q539" s="137"/>
      <c r="R539" s="17"/>
      <c r="S539" s="17"/>
      <c r="CZ539" s="9"/>
      <c r="DA539" s="78"/>
      <c r="DB539" s="9"/>
      <c r="DC539" s="207"/>
    </row>
    <row r="540" spans="2:107" ht="13.2" customHeight="1">
      <c r="G540" s="4"/>
      <c r="H540" s="521"/>
      <c r="I540" s="565">
        <f t="shared" si="102"/>
        <v>0</v>
      </c>
      <c r="N540" s="17"/>
      <c r="O540" s="17"/>
      <c r="P540" s="17"/>
      <c r="Q540" s="137"/>
      <c r="R540" s="17"/>
      <c r="S540" s="17"/>
      <c r="CZ540" s="9"/>
      <c r="DA540" s="78"/>
      <c r="DB540" s="9"/>
      <c r="DC540" s="207"/>
    </row>
    <row r="541" spans="2:107" ht="13.2" customHeight="1">
      <c r="G541" s="4"/>
      <c r="H541" s="521"/>
      <c r="I541" s="565">
        <f t="shared" si="102"/>
        <v>0</v>
      </c>
      <c r="N541" s="17"/>
      <c r="O541" s="17"/>
      <c r="P541" s="17"/>
      <c r="Q541" s="137"/>
      <c r="R541" s="17"/>
      <c r="S541" s="17"/>
      <c r="CZ541" s="9"/>
      <c r="DA541" s="78"/>
      <c r="DB541" s="9"/>
      <c r="DC541" s="207"/>
    </row>
    <row r="542" spans="2:107" ht="13.2" customHeight="1">
      <c r="G542" s="4"/>
      <c r="H542" s="521"/>
      <c r="I542" s="565">
        <f t="shared" si="102"/>
        <v>0</v>
      </c>
      <c r="N542" s="17"/>
      <c r="O542" s="17"/>
      <c r="P542" s="17"/>
      <c r="Q542" s="137"/>
      <c r="R542" s="17"/>
      <c r="S542" s="17"/>
      <c r="CZ542" s="9"/>
      <c r="DA542" s="78"/>
      <c r="DB542" s="9"/>
      <c r="DC542" s="207"/>
    </row>
    <row r="543" spans="2:107" ht="13.2" customHeight="1">
      <c r="G543" s="4"/>
      <c r="H543" s="521"/>
      <c r="I543" s="565">
        <f t="shared" si="102"/>
        <v>0</v>
      </c>
      <c r="N543" s="17"/>
      <c r="O543" s="17"/>
      <c r="P543" s="17"/>
      <c r="Q543" s="137"/>
      <c r="R543" s="17"/>
      <c r="S543" s="17"/>
      <c r="CZ543" s="9"/>
      <c r="DA543" s="78"/>
      <c r="DB543" s="9"/>
      <c r="DC543" s="207"/>
    </row>
    <row r="544" spans="2:107" ht="13.2" customHeight="1">
      <c r="G544" s="4"/>
      <c r="H544" s="521"/>
      <c r="I544" s="565">
        <f t="shared" si="102"/>
        <v>0</v>
      </c>
      <c r="N544" s="17"/>
      <c r="O544" s="17"/>
      <c r="P544" s="17"/>
      <c r="Q544" s="137"/>
      <c r="R544" s="17"/>
      <c r="S544" s="17"/>
      <c r="CZ544" s="9"/>
      <c r="DA544" s="78"/>
      <c r="DB544" s="9"/>
      <c r="DC544" s="207"/>
    </row>
    <row r="545" spans="2:107" ht="13.2" customHeight="1">
      <c r="G545" s="4"/>
      <c r="H545" s="521"/>
      <c r="I545" s="565">
        <f>SUM(J545:N545)</f>
        <v>0</v>
      </c>
      <c r="N545" s="17"/>
      <c r="O545" s="17"/>
      <c r="P545" s="17"/>
      <c r="Q545" s="137"/>
      <c r="R545" s="17"/>
      <c r="S545" s="17"/>
      <c r="CZ545" s="9"/>
      <c r="DA545" s="78"/>
      <c r="DB545" s="9"/>
      <c r="DC545" s="207"/>
    </row>
    <row r="546" spans="2:107" ht="13.2" customHeight="1">
      <c r="G546" s="4"/>
      <c r="H546" s="521"/>
      <c r="I546" s="565">
        <f t="shared" si="102"/>
        <v>0</v>
      </c>
      <c r="N546" s="17"/>
      <c r="O546" s="17"/>
      <c r="P546" s="17"/>
      <c r="Q546" s="137"/>
      <c r="R546" s="17"/>
      <c r="S546" s="17"/>
      <c r="CZ546" s="9"/>
      <c r="DA546" s="78"/>
      <c r="DB546" s="9"/>
      <c r="DC546" s="207"/>
    </row>
    <row r="547" spans="2:107" ht="13.2" customHeight="1">
      <c r="G547" s="22">
        <f>SUM(G538:G546)</f>
        <v>0</v>
      </c>
      <c r="H547" s="521"/>
      <c r="I547" s="22">
        <f t="shared" ref="I547:N547" si="103">SUM(I538:I546)</f>
        <v>0</v>
      </c>
      <c r="J547" s="22">
        <f t="shared" si="103"/>
        <v>0</v>
      </c>
      <c r="K547" s="22">
        <f t="shared" si="103"/>
        <v>0</v>
      </c>
      <c r="L547" s="22">
        <f t="shared" si="103"/>
        <v>0</v>
      </c>
      <c r="M547" s="22">
        <f t="shared" si="103"/>
        <v>0</v>
      </c>
      <c r="N547" s="22">
        <f t="shared" si="103"/>
        <v>0</v>
      </c>
      <c r="O547" s="17"/>
      <c r="P547" s="17"/>
      <c r="Q547" s="137"/>
      <c r="R547" s="17"/>
      <c r="S547" s="17"/>
      <c r="CZ547" s="9"/>
      <c r="DA547" s="78"/>
      <c r="DB547" s="9"/>
      <c r="DC547" s="207"/>
    </row>
    <row r="548" spans="2:107" ht="13.2" customHeight="1" thickBot="1">
      <c r="G548" s="4"/>
      <c r="H548" s="521"/>
      <c r="I548" s="565"/>
      <c r="J548" s="23" t="s">
        <v>195</v>
      </c>
      <c r="K548" s="23"/>
      <c r="N548" s="4"/>
      <c r="O548" s="271" t="s">
        <v>487</v>
      </c>
      <c r="P548" s="17"/>
      <c r="Q548" s="137"/>
      <c r="R548" s="17"/>
      <c r="S548" s="17"/>
      <c r="CZ548" s="9"/>
      <c r="DA548" s="78"/>
      <c r="DB548" s="9"/>
      <c r="DC548" s="207"/>
    </row>
    <row r="549" spans="2:107" ht="13.2" customHeight="1" thickBot="1">
      <c r="B549" s="3" t="s">
        <v>41</v>
      </c>
      <c r="F549" s="24" t="str">
        <f>B526</f>
        <v>Bank Name 21</v>
      </c>
      <c r="G549" s="1">
        <f>SUM(G547+G536)</f>
        <v>0</v>
      </c>
      <c r="H549" s="521"/>
      <c r="I549" s="1">
        <f t="shared" ref="I549:N549" si="104">SUM(I547+I536)</f>
        <v>0</v>
      </c>
      <c r="J549" s="1">
        <f t="shared" si="104"/>
        <v>0</v>
      </c>
      <c r="K549" s="1">
        <f t="shared" si="104"/>
        <v>0</v>
      </c>
      <c r="L549" s="1">
        <f t="shared" si="104"/>
        <v>0</v>
      </c>
      <c r="M549" s="1">
        <f t="shared" si="104"/>
        <v>0</v>
      </c>
      <c r="N549" s="1">
        <f t="shared" si="104"/>
        <v>0</v>
      </c>
      <c r="O549" s="234"/>
      <c r="P549" s="17"/>
      <c r="Q549" s="137"/>
      <c r="R549" s="17"/>
      <c r="S549" s="17"/>
      <c r="CZ549" s="9"/>
      <c r="DA549" s="78"/>
      <c r="DB549" s="9"/>
      <c r="DC549" s="207"/>
    </row>
    <row r="550" spans="2:107" ht="13.2" customHeight="1">
      <c r="B550" s="25"/>
      <c r="C550" s="25"/>
      <c r="D550" s="25"/>
      <c r="E550" s="25"/>
      <c r="F550" s="26"/>
      <c r="G550" s="27"/>
      <c r="H550" s="522"/>
      <c r="I550" s="576"/>
      <c r="J550" s="81" t="s">
        <v>196</v>
      </c>
      <c r="K550" s="94"/>
      <c r="L550" s="27"/>
      <c r="M550" s="27"/>
      <c r="N550" s="27"/>
      <c r="O550" s="17"/>
      <c r="P550" s="17"/>
      <c r="Q550" s="137"/>
      <c r="R550" s="17"/>
      <c r="S550" s="17"/>
      <c r="CZ550" s="9"/>
      <c r="DA550" s="78"/>
      <c r="DB550" s="9"/>
      <c r="DC550" s="207"/>
    </row>
    <row r="551" spans="2:107" ht="13.2" customHeight="1">
      <c r="B551" s="18" t="s">
        <v>378</v>
      </c>
      <c r="C551" s="5"/>
      <c r="G551" s="5"/>
      <c r="H551" s="521"/>
      <c r="I551" s="78"/>
      <c r="N551" s="17"/>
      <c r="O551" s="17"/>
      <c r="P551" s="17"/>
      <c r="Q551" s="137"/>
      <c r="R551" s="17"/>
      <c r="S551" s="17"/>
      <c r="CZ551" s="9"/>
      <c r="DA551" s="78"/>
      <c r="DB551" s="9"/>
      <c r="DC551" s="207"/>
    </row>
    <row r="552" spans="2:107" ht="13.2" customHeight="1">
      <c r="B552" s="5"/>
      <c r="C552" s="5" t="s">
        <v>26</v>
      </c>
      <c r="G552" s="5"/>
      <c r="H552" s="521"/>
      <c r="I552" s="565"/>
      <c r="N552" s="17"/>
      <c r="O552" s="17"/>
      <c r="P552" s="17"/>
      <c r="Q552" s="137"/>
      <c r="R552" s="17"/>
      <c r="S552" s="17"/>
      <c r="CZ552" s="9"/>
      <c r="DA552" s="78"/>
      <c r="DB552" s="9"/>
      <c r="DC552" s="207"/>
    </row>
    <row r="553" spans="2:107" ht="13.2" customHeight="1">
      <c r="B553" s="5"/>
      <c r="C553" s="5"/>
      <c r="G553" s="5"/>
      <c r="H553" s="521"/>
      <c r="I553" s="565">
        <f t="shared" ref="I553:I560" si="105">SUM(J553:N553)</f>
        <v>0</v>
      </c>
      <c r="N553" s="17"/>
      <c r="O553" s="17"/>
      <c r="P553" s="17"/>
      <c r="Q553" s="137"/>
      <c r="R553" s="17"/>
      <c r="S553" s="17"/>
      <c r="CZ553" s="9"/>
      <c r="DA553" s="78"/>
      <c r="DB553" s="9"/>
      <c r="DC553" s="207"/>
    </row>
    <row r="554" spans="2:107" ht="13.2" customHeight="1">
      <c r="B554" s="5"/>
      <c r="C554" s="5"/>
      <c r="G554" s="5"/>
      <c r="H554" s="521"/>
      <c r="I554" s="565">
        <f t="shared" si="105"/>
        <v>0</v>
      </c>
      <c r="N554" s="17"/>
      <c r="O554" s="17"/>
      <c r="P554" s="17"/>
      <c r="Q554" s="137"/>
      <c r="R554" s="17"/>
      <c r="S554" s="17"/>
      <c r="CZ554" s="9"/>
      <c r="DA554" s="78"/>
      <c r="DB554" s="9"/>
      <c r="DC554" s="207"/>
    </row>
    <row r="555" spans="2:107" ht="13.2" customHeight="1">
      <c r="B555" s="5"/>
      <c r="C555" s="5"/>
      <c r="G555" s="5"/>
      <c r="H555" s="521"/>
      <c r="I555" s="565">
        <f t="shared" si="105"/>
        <v>0</v>
      </c>
      <c r="N555" s="17"/>
      <c r="O555" s="17"/>
      <c r="P555" s="17"/>
      <c r="Q555" s="137"/>
      <c r="R555" s="17"/>
      <c r="S555" s="17"/>
      <c r="CZ555" s="9"/>
      <c r="DA555" s="78"/>
      <c r="DB555" s="9"/>
      <c r="DC555" s="207"/>
    </row>
    <row r="556" spans="2:107" ht="13.2" customHeight="1">
      <c r="B556" s="5"/>
      <c r="C556" s="5"/>
      <c r="G556" s="5"/>
      <c r="H556" s="521"/>
      <c r="I556" s="565">
        <f t="shared" si="105"/>
        <v>0</v>
      </c>
      <c r="N556" s="17"/>
      <c r="O556" s="17"/>
      <c r="P556" s="17"/>
      <c r="Q556" s="137"/>
      <c r="R556" s="17"/>
      <c r="S556" s="17"/>
      <c r="CZ556" s="9"/>
      <c r="DA556" s="78"/>
      <c r="DB556" s="9"/>
      <c r="DC556" s="207"/>
    </row>
    <row r="557" spans="2:107" ht="13.2" customHeight="1">
      <c r="B557" s="5"/>
      <c r="C557" s="5"/>
      <c r="G557" s="5"/>
      <c r="H557" s="521"/>
      <c r="I557" s="565">
        <f>SUM(J557:N557)</f>
        <v>0</v>
      </c>
      <c r="N557" s="17"/>
      <c r="O557" s="17"/>
      <c r="P557" s="17"/>
      <c r="Q557" s="137"/>
      <c r="R557" s="17"/>
      <c r="S557" s="17"/>
      <c r="CZ557" s="9"/>
      <c r="DA557" s="78"/>
      <c r="DB557" s="9"/>
      <c r="DC557" s="207"/>
    </row>
    <row r="558" spans="2:107" ht="13.2" customHeight="1">
      <c r="B558" s="5"/>
      <c r="C558" s="5"/>
      <c r="G558" s="5"/>
      <c r="H558" s="521"/>
      <c r="I558" s="565">
        <f t="shared" si="105"/>
        <v>0</v>
      </c>
      <c r="N558" s="17"/>
      <c r="O558" s="17"/>
      <c r="P558" s="17"/>
      <c r="Q558" s="137"/>
      <c r="R558" s="17"/>
      <c r="S558" s="17"/>
      <c r="CZ558" s="9"/>
      <c r="DA558" s="78"/>
      <c r="DB558" s="9"/>
      <c r="DC558" s="207"/>
    </row>
    <row r="559" spans="2:107" ht="13.2" customHeight="1">
      <c r="G559" s="4"/>
      <c r="H559" s="521"/>
      <c r="I559" s="565">
        <f t="shared" si="105"/>
        <v>0</v>
      </c>
      <c r="N559" s="17"/>
      <c r="O559" s="17"/>
      <c r="P559" s="17"/>
      <c r="Q559" s="137"/>
      <c r="R559" s="17"/>
      <c r="S559" s="17"/>
      <c r="CZ559" s="9"/>
      <c r="DA559" s="78"/>
      <c r="DB559" s="9"/>
      <c r="DC559" s="207"/>
    </row>
    <row r="560" spans="2:107" ht="13.2" customHeight="1">
      <c r="G560" s="4"/>
      <c r="H560" s="521"/>
      <c r="I560" s="565">
        <f t="shared" si="105"/>
        <v>0</v>
      </c>
      <c r="N560" s="17"/>
      <c r="O560" s="17"/>
      <c r="P560" s="17"/>
      <c r="Q560" s="137"/>
      <c r="R560" s="17"/>
      <c r="S560" s="17"/>
      <c r="CZ560" s="9"/>
      <c r="DA560" s="78"/>
      <c r="DB560" s="9"/>
      <c r="DC560" s="207"/>
    </row>
    <row r="561" spans="2:107" ht="13.2" customHeight="1">
      <c r="D561" s="3" t="s">
        <v>28</v>
      </c>
      <c r="G561" s="22">
        <f>SUM(G551:G560)</f>
        <v>0</v>
      </c>
      <c r="H561" s="521"/>
      <c r="I561" s="22">
        <f t="shared" ref="I561:N561" si="106">SUM(I551:I560)</f>
        <v>0</v>
      </c>
      <c r="J561" s="22">
        <f t="shared" si="106"/>
        <v>0</v>
      </c>
      <c r="K561" s="22">
        <f t="shared" si="106"/>
        <v>0</v>
      </c>
      <c r="L561" s="22">
        <f t="shared" si="106"/>
        <v>0</v>
      </c>
      <c r="M561" s="22">
        <f t="shared" si="106"/>
        <v>0</v>
      </c>
      <c r="N561" s="22">
        <f t="shared" si="106"/>
        <v>0</v>
      </c>
      <c r="O561" s="17"/>
      <c r="P561" s="17"/>
      <c r="Q561" s="137"/>
      <c r="R561" s="17"/>
      <c r="S561" s="17"/>
      <c r="CZ561" s="9"/>
      <c r="DA561" s="78"/>
      <c r="DB561" s="9"/>
      <c r="DC561" s="207"/>
    </row>
    <row r="562" spans="2:107" ht="13.2" customHeight="1">
      <c r="G562" s="4"/>
      <c r="H562" s="521"/>
      <c r="I562" s="565"/>
      <c r="J562" s="23" t="s">
        <v>195</v>
      </c>
      <c r="K562" s="23"/>
      <c r="N562" s="4"/>
      <c r="O562" s="17"/>
      <c r="P562" s="17"/>
      <c r="Q562" s="137"/>
      <c r="R562" s="17"/>
      <c r="S562" s="17"/>
      <c r="CZ562" s="9"/>
      <c r="DA562" s="78"/>
      <c r="DB562" s="9"/>
      <c r="DC562" s="207"/>
    </row>
    <row r="563" spans="2:107" ht="13.2" customHeight="1">
      <c r="C563" s="3" t="s">
        <v>27</v>
      </c>
      <c r="G563" s="4"/>
      <c r="H563" s="521"/>
      <c r="I563" s="565"/>
      <c r="J563" s="95"/>
      <c r="K563" s="5"/>
      <c r="N563" s="17"/>
      <c r="O563" s="17"/>
      <c r="P563" s="17"/>
      <c r="Q563" s="137"/>
      <c r="R563" s="17"/>
      <c r="S563" s="17"/>
      <c r="CZ563" s="9"/>
      <c r="DA563" s="78"/>
      <c r="DB563" s="9"/>
      <c r="DC563" s="207"/>
    </row>
    <row r="564" spans="2:107" ht="13.2" customHeight="1">
      <c r="G564" s="4"/>
      <c r="H564" s="521"/>
      <c r="I564" s="565">
        <f t="shared" ref="I564:I571" si="107">SUM(J564:N564)</f>
        <v>0</v>
      </c>
      <c r="N564" s="17"/>
      <c r="O564" s="17"/>
      <c r="P564" s="17"/>
      <c r="Q564" s="137"/>
      <c r="R564" s="17"/>
      <c r="S564" s="17"/>
      <c r="CZ564" s="9"/>
      <c r="DA564" s="78"/>
      <c r="DB564" s="9"/>
      <c r="DC564" s="207"/>
    </row>
    <row r="565" spans="2:107" ht="13.2" customHeight="1">
      <c r="G565" s="4"/>
      <c r="H565" s="521"/>
      <c r="I565" s="565">
        <f t="shared" si="107"/>
        <v>0</v>
      </c>
      <c r="N565" s="17"/>
      <c r="O565" s="17"/>
      <c r="P565" s="17"/>
      <c r="Q565" s="137"/>
      <c r="R565" s="17"/>
      <c r="S565" s="17"/>
      <c r="CZ565" s="9"/>
      <c r="DA565" s="78"/>
      <c r="DB565" s="9"/>
      <c r="DC565" s="207"/>
    </row>
    <row r="566" spans="2:107" ht="13.2" customHeight="1">
      <c r="G566" s="4"/>
      <c r="H566" s="521"/>
      <c r="I566" s="565">
        <f t="shared" si="107"/>
        <v>0</v>
      </c>
      <c r="N566" s="17"/>
      <c r="O566" s="17"/>
      <c r="P566" s="17"/>
      <c r="Q566" s="137"/>
      <c r="R566" s="17"/>
      <c r="S566" s="17"/>
      <c r="CZ566" s="9"/>
      <c r="DA566" s="78"/>
      <c r="DB566" s="9"/>
      <c r="DC566" s="207"/>
    </row>
    <row r="567" spans="2:107" ht="13.2" customHeight="1">
      <c r="G567" s="4"/>
      <c r="H567" s="521"/>
      <c r="I567" s="565">
        <f t="shared" si="107"/>
        <v>0</v>
      </c>
      <c r="N567" s="17"/>
      <c r="O567" s="17"/>
      <c r="P567" s="17"/>
      <c r="Q567" s="137"/>
      <c r="R567" s="17"/>
      <c r="S567" s="17"/>
      <c r="CZ567" s="9"/>
      <c r="DA567" s="78"/>
      <c r="DB567" s="9"/>
      <c r="DC567" s="207"/>
    </row>
    <row r="568" spans="2:107" ht="13.2" customHeight="1">
      <c r="G568" s="4"/>
      <c r="H568" s="521"/>
      <c r="I568" s="565">
        <f>SUM(J568:N568)</f>
        <v>0</v>
      </c>
      <c r="N568" s="17"/>
      <c r="O568" s="17"/>
      <c r="P568" s="17"/>
      <c r="Q568" s="137"/>
      <c r="R568" s="17"/>
      <c r="S568" s="17"/>
      <c r="CZ568" s="9"/>
      <c r="DA568" s="78"/>
      <c r="DB568" s="9"/>
      <c r="DC568" s="207"/>
    </row>
    <row r="569" spans="2:107" ht="13.2" customHeight="1">
      <c r="G569" s="4"/>
      <c r="H569" s="521"/>
      <c r="I569" s="565">
        <f t="shared" si="107"/>
        <v>0</v>
      </c>
      <c r="N569" s="17"/>
      <c r="O569" s="17"/>
      <c r="P569" s="17"/>
      <c r="Q569" s="137"/>
      <c r="R569" s="17"/>
      <c r="S569" s="17"/>
      <c r="CZ569" s="9"/>
      <c r="DA569" s="78"/>
      <c r="DB569" s="9"/>
      <c r="DC569" s="207"/>
    </row>
    <row r="570" spans="2:107" ht="13.2" customHeight="1">
      <c r="G570" s="4"/>
      <c r="H570" s="521"/>
      <c r="I570" s="565">
        <f t="shared" si="107"/>
        <v>0</v>
      </c>
      <c r="N570" s="17"/>
      <c r="O570" s="17"/>
      <c r="P570" s="17"/>
      <c r="Q570" s="137"/>
      <c r="R570" s="17"/>
      <c r="S570" s="17"/>
      <c r="CZ570" s="9"/>
      <c r="DA570" s="78"/>
      <c r="DB570" s="9"/>
      <c r="DC570" s="207"/>
    </row>
    <row r="571" spans="2:107" ht="13.2" customHeight="1">
      <c r="G571" s="4"/>
      <c r="H571" s="521"/>
      <c r="I571" s="565">
        <f t="shared" si="107"/>
        <v>0</v>
      </c>
      <c r="N571" s="17"/>
      <c r="O571" s="17"/>
      <c r="P571" s="17"/>
      <c r="Q571" s="137"/>
      <c r="R571" s="17"/>
      <c r="S571" s="17"/>
      <c r="CZ571" s="9"/>
      <c r="DA571" s="78"/>
      <c r="DB571" s="9"/>
      <c r="DC571" s="207"/>
    </row>
    <row r="572" spans="2:107" ht="13.2" customHeight="1">
      <c r="G572" s="22">
        <f>SUM(G563:G571)</f>
        <v>0</v>
      </c>
      <c r="H572" s="521"/>
      <c r="I572" s="22">
        <f t="shared" ref="I572:N572" si="108">SUM(I563:I571)</f>
        <v>0</v>
      </c>
      <c r="J572" s="22">
        <f t="shared" si="108"/>
        <v>0</v>
      </c>
      <c r="K572" s="22">
        <f t="shared" si="108"/>
        <v>0</v>
      </c>
      <c r="L572" s="22">
        <f t="shared" si="108"/>
        <v>0</v>
      </c>
      <c r="M572" s="22">
        <f t="shared" si="108"/>
        <v>0</v>
      </c>
      <c r="N572" s="22">
        <f t="shared" si="108"/>
        <v>0</v>
      </c>
      <c r="O572" s="17"/>
      <c r="P572" s="17"/>
      <c r="Q572" s="137"/>
      <c r="R572" s="17"/>
      <c r="S572" s="17"/>
      <c r="CZ572" s="9"/>
      <c r="DA572" s="78"/>
      <c r="DB572" s="9"/>
      <c r="DC572" s="207"/>
    </row>
    <row r="573" spans="2:107" ht="13.2" customHeight="1" thickBot="1">
      <c r="D573" s="28"/>
      <c r="E573" s="28"/>
      <c r="F573" s="28"/>
      <c r="G573" s="4"/>
      <c r="H573" s="521"/>
      <c r="I573" s="565"/>
      <c r="J573" s="23" t="s">
        <v>195</v>
      </c>
      <c r="K573" s="23"/>
      <c r="N573" s="4"/>
      <c r="O573" s="271" t="s">
        <v>487</v>
      </c>
      <c r="P573" s="17"/>
      <c r="Q573" s="137"/>
      <c r="R573" s="17"/>
      <c r="S573" s="17"/>
      <c r="CZ573" s="9"/>
      <c r="DA573" s="78"/>
      <c r="DB573" s="9"/>
      <c r="DC573" s="207"/>
    </row>
    <row r="574" spans="2:107" ht="13.2" customHeight="1" thickBot="1">
      <c r="B574" s="3" t="s">
        <v>41</v>
      </c>
      <c r="F574" s="24" t="str">
        <f>B551</f>
        <v>Bank Name 22</v>
      </c>
      <c r="G574" s="1">
        <f>SUM(G572+G561)</f>
        <v>0</v>
      </c>
      <c r="H574" s="521"/>
      <c r="I574" s="1">
        <f t="shared" ref="I574:N574" si="109">SUM(I572+I561)</f>
        <v>0</v>
      </c>
      <c r="J574" s="1">
        <f t="shared" si="109"/>
        <v>0</v>
      </c>
      <c r="K574" s="1">
        <f t="shared" si="109"/>
        <v>0</v>
      </c>
      <c r="L574" s="1">
        <f t="shared" si="109"/>
        <v>0</v>
      </c>
      <c r="M574" s="1">
        <f t="shared" si="109"/>
        <v>0</v>
      </c>
      <c r="N574" s="1">
        <f t="shared" si="109"/>
        <v>0</v>
      </c>
      <c r="O574" s="234"/>
      <c r="P574" s="17"/>
      <c r="Q574" s="137"/>
      <c r="R574" s="17"/>
      <c r="S574" s="17"/>
      <c r="CZ574" s="9"/>
      <c r="DA574" s="78"/>
      <c r="DB574" s="9"/>
      <c r="DC574" s="207"/>
    </row>
    <row r="575" spans="2:107" ht="13.2" customHeight="1">
      <c r="D575" s="28"/>
      <c r="E575" s="28"/>
      <c r="F575" s="28"/>
      <c r="G575" s="4"/>
      <c r="H575" s="521"/>
      <c r="I575" s="577"/>
      <c r="J575" s="82" t="s">
        <v>196</v>
      </c>
      <c r="K575" s="23"/>
      <c r="N575" s="17"/>
      <c r="O575" s="17"/>
      <c r="P575" s="17"/>
      <c r="Q575" s="137"/>
      <c r="R575" s="17"/>
      <c r="S575" s="17"/>
      <c r="CZ575" s="9"/>
      <c r="DA575" s="78"/>
      <c r="DB575" s="9"/>
      <c r="DC575" s="207"/>
    </row>
    <row r="576" spans="2:107" ht="13.2" customHeight="1">
      <c r="B576" s="18" t="s">
        <v>379</v>
      </c>
      <c r="C576" s="5"/>
      <c r="G576" s="5"/>
      <c r="H576" s="521"/>
      <c r="I576" s="78"/>
      <c r="N576" s="17"/>
      <c r="O576" s="17"/>
      <c r="P576" s="17"/>
      <c r="Q576" s="137"/>
      <c r="R576" s="17"/>
      <c r="S576" s="17"/>
      <c r="CZ576" s="9"/>
      <c r="DA576" s="78"/>
      <c r="DB576" s="9"/>
      <c r="DC576" s="207"/>
    </row>
    <row r="577" spans="2:107" ht="13.2" customHeight="1">
      <c r="B577" s="5"/>
      <c r="C577" s="5" t="s">
        <v>26</v>
      </c>
      <c r="G577" s="5"/>
      <c r="H577" s="521"/>
      <c r="I577" s="565"/>
      <c r="N577" s="17"/>
      <c r="O577" s="17"/>
      <c r="P577" s="17"/>
      <c r="Q577" s="137"/>
      <c r="R577" s="17"/>
      <c r="S577" s="17"/>
      <c r="CZ577" s="9"/>
      <c r="DA577" s="78"/>
      <c r="DB577" s="9"/>
      <c r="DC577" s="207"/>
    </row>
    <row r="578" spans="2:107" ht="13.2" customHeight="1">
      <c r="B578" s="5"/>
      <c r="C578" s="5"/>
      <c r="G578" s="5"/>
      <c r="H578" s="521"/>
      <c r="I578" s="565">
        <f t="shared" ref="I578:I585" si="110">SUM(J578:N578)</f>
        <v>0</v>
      </c>
      <c r="N578" s="17"/>
      <c r="O578" s="17"/>
      <c r="P578" s="17"/>
      <c r="Q578" s="137"/>
      <c r="R578" s="17"/>
      <c r="S578" s="17"/>
      <c r="CZ578" s="9"/>
      <c r="DA578" s="78"/>
      <c r="DB578" s="9"/>
      <c r="DC578" s="207"/>
    </row>
    <row r="579" spans="2:107" ht="13.2" customHeight="1">
      <c r="B579" s="5"/>
      <c r="C579" s="5"/>
      <c r="G579" s="5"/>
      <c r="H579" s="521"/>
      <c r="I579" s="565">
        <f t="shared" si="110"/>
        <v>0</v>
      </c>
      <c r="N579" s="17"/>
      <c r="O579" s="17"/>
      <c r="P579" s="17"/>
      <c r="Q579" s="137"/>
      <c r="R579" s="17"/>
      <c r="S579" s="17"/>
      <c r="CZ579" s="9"/>
      <c r="DA579" s="78"/>
      <c r="DB579" s="9"/>
      <c r="DC579" s="207"/>
    </row>
    <row r="580" spans="2:107" ht="13.2" customHeight="1">
      <c r="B580" s="5"/>
      <c r="C580" s="5"/>
      <c r="G580" s="5"/>
      <c r="H580" s="521"/>
      <c r="I580" s="565">
        <f t="shared" si="110"/>
        <v>0</v>
      </c>
      <c r="N580" s="17"/>
      <c r="O580" s="17"/>
      <c r="P580" s="17"/>
      <c r="Q580" s="137"/>
      <c r="R580" s="17"/>
      <c r="S580" s="17"/>
      <c r="CZ580" s="9"/>
      <c r="DA580" s="78"/>
      <c r="DB580" s="9"/>
      <c r="DC580" s="207"/>
    </row>
    <row r="581" spans="2:107" ht="13.2" customHeight="1">
      <c r="B581" s="5"/>
      <c r="C581" s="5"/>
      <c r="G581" s="5"/>
      <c r="H581" s="521"/>
      <c r="I581" s="565">
        <f t="shared" si="110"/>
        <v>0</v>
      </c>
      <c r="N581" s="17"/>
      <c r="O581" s="17"/>
      <c r="P581" s="17"/>
      <c r="Q581" s="137"/>
      <c r="R581" s="17"/>
      <c r="S581" s="17"/>
      <c r="CZ581" s="9"/>
      <c r="DA581" s="78"/>
      <c r="DB581" s="9"/>
      <c r="DC581" s="207"/>
    </row>
    <row r="582" spans="2:107" ht="13.2" customHeight="1">
      <c r="B582" s="5"/>
      <c r="C582" s="5"/>
      <c r="G582" s="5"/>
      <c r="H582" s="521"/>
      <c r="I582" s="565">
        <f>SUM(J582:N582)</f>
        <v>0</v>
      </c>
      <c r="N582" s="17"/>
      <c r="O582" s="17"/>
      <c r="P582" s="17"/>
      <c r="Q582" s="137"/>
      <c r="R582" s="17"/>
      <c r="S582" s="17"/>
      <c r="CZ582" s="9"/>
      <c r="DA582" s="78"/>
      <c r="DB582" s="9"/>
      <c r="DC582" s="207"/>
    </row>
    <row r="583" spans="2:107" ht="13.2" customHeight="1">
      <c r="B583" s="5"/>
      <c r="C583" s="5"/>
      <c r="G583" s="5"/>
      <c r="H583" s="521"/>
      <c r="I583" s="565">
        <f t="shared" si="110"/>
        <v>0</v>
      </c>
      <c r="N583" s="17"/>
      <c r="O583" s="17"/>
      <c r="P583" s="17"/>
      <c r="Q583" s="137"/>
      <c r="R583" s="17"/>
      <c r="S583" s="17"/>
      <c r="CZ583" s="9"/>
      <c r="DA583" s="78"/>
      <c r="DB583" s="9"/>
      <c r="DC583" s="207"/>
    </row>
    <row r="584" spans="2:107" ht="13.2" customHeight="1">
      <c r="G584" s="4"/>
      <c r="H584" s="521"/>
      <c r="I584" s="565">
        <f t="shared" si="110"/>
        <v>0</v>
      </c>
      <c r="N584" s="17"/>
      <c r="O584" s="17"/>
      <c r="P584" s="17"/>
      <c r="Q584" s="137"/>
      <c r="R584" s="17"/>
      <c r="S584" s="17"/>
      <c r="CZ584" s="9"/>
      <c r="DA584" s="78"/>
      <c r="DB584" s="9"/>
      <c r="DC584" s="207"/>
    </row>
    <row r="585" spans="2:107" ht="13.2" customHeight="1">
      <c r="G585" s="4"/>
      <c r="H585" s="521"/>
      <c r="I585" s="565">
        <f t="shared" si="110"/>
        <v>0</v>
      </c>
      <c r="N585" s="17"/>
      <c r="O585" s="17"/>
      <c r="P585" s="17"/>
      <c r="Q585" s="137"/>
      <c r="R585" s="17"/>
      <c r="S585" s="17"/>
      <c r="CZ585" s="9"/>
      <c r="DA585" s="78"/>
      <c r="DB585" s="9"/>
      <c r="DC585" s="207"/>
    </row>
    <row r="586" spans="2:107" ht="13.2" customHeight="1">
      <c r="D586" s="3" t="s">
        <v>28</v>
      </c>
      <c r="G586" s="22">
        <f>SUM(G576:G585)</f>
        <v>0</v>
      </c>
      <c r="H586" s="521"/>
      <c r="I586" s="22">
        <f t="shared" ref="I586:N586" si="111">SUM(I576:I585)</f>
        <v>0</v>
      </c>
      <c r="J586" s="22">
        <f t="shared" si="111"/>
        <v>0</v>
      </c>
      <c r="K586" s="22">
        <f t="shared" si="111"/>
        <v>0</v>
      </c>
      <c r="L586" s="22">
        <f t="shared" si="111"/>
        <v>0</v>
      </c>
      <c r="M586" s="22">
        <f t="shared" si="111"/>
        <v>0</v>
      </c>
      <c r="N586" s="22">
        <f t="shared" si="111"/>
        <v>0</v>
      </c>
      <c r="O586" s="17"/>
      <c r="P586" s="17"/>
      <c r="Q586" s="137"/>
      <c r="R586" s="17"/>
      <c r="S586" s="17"/>
      <c r="CZ586" s="9"/>
      <c r="DA586" s="78"/>
      <c r="DB586" s="9"/>
      <c r="DC586" s="207"/>
    </row>
    <row r="587" spans="2:107" ht="13.2" customHeight="1">
      <c r="G587" s="4"/>
      <c r="H587" s="521"/>
      <c r="I587" s="565"/>
      <c r="J587" s="23" t="s">
        <v>195</v>
      </c>
      <c r="K587" s="23"/>
      <c r="N587" s="4"/>
      <c r="O587" s="17"/>
      <c r="P587" s="17"/>
      <c r="Q587" s="137"/>
      <c r="R587" s="17"/>
      <c r="S587" s="17"/>
      <c r="CZ587" s="9"/>
      <c r="DA587" s="78"/>
      <c r="DB587" s="9"/>
      <c r="DC587" s="207"/>
    </row>
    <row r="588" spans="2:107" ht="13.2" customHeight="1">
      <c r="C588" s="3" t="s">
        <v>27</v>
      </c>
      <c r="G588" s="4"/>
      <c r="H588" s="521"/>
      <c r="I588" s="565"/>
      <c r="J588" s="95"/>
      <c r="K588" s="5"/>
      <c r="N588" s="17"/>
      <c r="O588" s="17"/>
      <c r="P588" s="17"/>
      <c r="Q588" s="137"/>
      <c r="R588" s="17"/>
      <c r="S588" s="17"/>
      <c r="CZ588" s="9"/>
      <c r="DA588" s="78"/>
      <c r="DB588" s="9"/>
      <c r="DC588" s="207"/>
    </row>
    <row r="589" spans="2:107" ht="13.2" customHeight="1">
      <c r="G589" s="4"/>
      <c r="H589" s="521"/>
      <c r="I589" s="565">
        <f t="shared" ref="I589:I596" si="112">SUM(J589:N589)</f>
        <v>0</v>
      </c>
      <c r="N589" s="17"/>
      <c r="O589" s="17"/>
      <c r="P589" s="17"/>
      <c r="Q589" s="137"/>
      <c r="R589" s="17"/>
      <c r="S589" s="17"/>
      <c r="CZ589" s="9"/>
      <c r="DA589" s="78"/>
      <c r="DB589" s="9"/>
      <c r="DC589" s="207"/>
    </row>
    <row r="590" spans="2:107" ht="13.2" customHeight="1">
      <c r="G590" s="4"/>
      <c r="H590" s="521"/>
      <c r="I590" s="565">
        <f t="shared" si="112"/>
        <v>0</v>
      </c>
      <c r="N590" s="17"/>
      <c r="O590" s="17"/>
      <c r="P590" s="17"/>
      <c r="Q590" s="137"/>
      <c r="R590" s="17"/>
      <c r="S590" s="17"/>
      <c r="CZ590" s="9"/>
      <c r="DA590" s="78"/>
      <c r="DB590" s="9"/>
      <c r="DC590" s="207"/>
    </row>
    <row r="591" spans="2:107" ht="13.2" customHeight="1">
      <c r="G591" s="4"/>
      <c r="H591" s="521"/>
      <c r="I591" s="565">
        <f t="shared" si="112"/>
        <v>0</v>
      </c>
      <c r="N591" s="17"/>
      <c r="O591" s="17"/>
      <c r="P591" s="17"/>
      <c r="Q591" s="137"/>
      <c r="R591" s="17"/>
      <c r="S591" s="17"/>
      <c r="CZ591" s="9"/>
      <c r="DA591" s="78"/>
      <c r="DB591" s="9"/>
      <c r="DC591" s="207"/>
    </row>
    <row r="592" spans="2:107" ht="13.2" customHeight="1">
      <c r="G592" s="4"/>
      <c r="H592" s="521"/>
      <c r="I592" s="565">
        <f t="shared" si="112"/>
        <v>0</v>
      </c>
      <c r="N592" s="17"/>
      <c r="O592" s="17"/>
      <c r="P592" s="17"/>
      <c r="Q592" s="137"/>
      <c r="R592" s="17"/>
      <c r="S592" s="17"/>
      <c r="CZ592" s="9"/>
      <c r="DA592" s="78"/>
      <c r="DB592" s="9"/>
      <c r="DC592" s="207"/>
    </row>
    <row r="593" spans="2:107" ht="13.2" customHeight="1">
      <c r="G593" s="4"/>
      <c r="H593" s="521"/>
      <c r="I593" s="565">
        <f>SUM(J593:N593)</f>
        <v>0</v>
      </c>
      <c r="N593" s="17"/>
      <c r="O593" s="17"/>
      <c r="P593" s="17"/>
      <c r="Q593" s="137"/>
      <c r="R593" s="17"/>
      <c r="S593" s="17"/>
      <c r="CZ593" s="9"/>
      <c r="DA593" s="78"/>
      <c r="DB593" s="9"/>
      <c r="DC593" s="207"/>
    </row>
    <row r="594" spans="2:107" ht="13.2" customHeight="1">
      <c r="G594" s="4"/>
      <c r="H594" s="521"/>
      <c r="I594" s="565">
        <f t="shared" si="112"/>
        <v>0</v>
      </c>
      <c r="N594" s="17"/>
      <c r="O594" s="17"/>
      <c r="P594" s="17"/>
      <c r="Q594" s="137"/>
      <c r="R594" s="17"/>
      <c r="S594" s="17"/>
      <c r="CZ594" s="9"/>
      <c r="DA594" s="78"/>
      <c r="DB594" s="9"/>
      <c r="DC594" s="207"/>
    </row>
    <row r="595" spans="2:107" ht="13.2" customHeight="1">
      <c r="G595" s="4"/>
      <c r="H595" s="521"/>
      <c r="I595" s="565">
        <f t="shared" si="112"/>
        <v>0</v>
      </c>
      <c r="N595" s="17"/>
      <c r="O595" s="17"/>
      <c r="P595" s="17"/>
      <c r="Q595" s="137"/>
      <c r="R595" s="17"/>
      <c r="S595" s="17"/>
      <c r="CZ595" s="9"/>
      <c r="DA595" s="78"/>
      <c r="DB595" s="9"/>
      <c r="DC595" s="207"/>
    </row>
    <row r="596" spans="2:107" ht="13.2" customHeight="1">
      <c r="G596" s="4"/>
      <c r="H596" s="521"/>
      <c r="I596" s="565">
        <f t="shared" si="112"/>
        <v>0</v>
      </c>
      <c r="N596" s="17"/>
      <c r="O596" s="17"/>
      <c r="P596" s="17"/>
      <c r="Q596" s="137"/>
      <c r="R596" s="17"/>
      <c r="S596" s="17"/>
      <c r="CZ596" s="9"/>
      <c r="DA596" s="78"/>
      <c r="DB596" s="9"/>
      <c r="DC596" s="207"/>
    </row>
    <row r="597" spans="2:107" ht="13.2" customHeight="1">
      <c r="G597" s="22">
        <f>SUM(G588:G596)</f>
        <v>0</v>
      </c>
      <c r="H597" s="521"/>
      <c r="I597" s="22">
        <f t="shared" ref="I597:N597" si="113">SUM(I588:I596)</f>
        <v>0</v>
      </c>
      <c r="J597" s="22">
        <f t="shared" si="113"/>
        <v>0</v>
      </c>
      <c r="K597" s="22">
        <f t="shared" si="113"/>
        <v>0</v>
      </c>
      <c r="L597" s="22">
        <f t="shared" si="113"/>
        <v>0</v>
      </c>
      <c r="M597" s="22">
        <f t="shared" si="113"/>
        <v>0</v>
      </c>
      <c r="N597" s="22">
        <f t="shared" si="113"/>
        <v>0</v>
      </c>
      <c r="O597" s="17"/>
      <c r="P597" s="17"/>
      <c r="Q597" s="137"/>
      <c r="R597" s="17"/>
      <c r="S597" s="17"/>
      <c r="CZ597" s="9"/>
      <c r="DA597" s="78"/>
      <c r="DB597" s="9"/>
      <c r="DC597" s="207"/>
    </row>
    <row r="598" spans="2:107" ht="13.2" customHeight="1" thickBot="1">
      <c r="D598" s="28"/>
      <c r="E598" s="28"/>
      <c r="F598" s="28"/>
      <c r="G598" s="4"/>
      <c r="H598" s="521"/>
      <c r="I598" s="565"/>
      <c r="J598" s="23" t="s">
        <v>195</v>
      </c>
      <c r="K598" s="23"/>
      <c r="N598" s="4"/>
      <c r="O598" s="271" t="s">
        <v>487</v>
      </c>
      <c r="P598" s="17"/>
      <c r="Q598" s="137"/>
      <c r="R598" s="17"/>
      <c r="S598" s="17"/>
      <c r="CZ598" s="9"/>
      <c r="DA598" s="78"/>
      <c r="DB598" s="9"/>
      <c r="DC598" s="207"/>
    </row>
    <row r="599" spans="2:107" ht="13.2" customHeight="1" thickBot="1">
      <c r="B599" s="3" t="s">
        <v>41</v>
      </c>
      <c r="F599" s="24" t="str">
        <f>B576</f>
        <v>Bank Name 23</v>
      </c>
      <c r="G599" s="1">
        <f>SUM(G597+G586)</f>
        <v>0</v>
      </c>
      <c r="H599" s="521"/>
      <c r="I599" s="1">
        <f t="shared" ref="I599:N599" si="114">SUM(I597+I586)</f>
        <v>0</v>
      </c>
      <c r="J599" s="1">
        <f t="shared" si="114"/>
        <v>0</v>
      </c>
      <c r="K599" s="1">
        <f t="shared" si="114"/>
        <v>0</v>
      </c>
      <c r="L599" s="1">
        <f t="shared" si="114"/>
        <v>0</v>
      </c>
      <c r="M599" s="1">
        <f t="shared" si="114"/>
        <v>0</v>
      </c>
      <c r="N599" s="1">
        <f t="shared" si="114"/>
        <v>0</v>
      </c>
      <c r="O599" s="234"/>
      <c r="P599" s="17"/>
      <c r="Q599" s="137"/>
      <c r="R599" s="17"/>
      <c r="S599" s="17"/>
      <c r="CZ599" s="9"/>
      <c r="DA599" s="78"/>
      <c r="DB599" s="9"/>
      <c r="DC599" s="207"/>
    </row>
    <row r="600" spans="2:107" ht="13.2" customHeight="1">
      <c r="D600" s="28"/>
      <c r="E600" s="28"/>
      <c r="F600" s="28"/>
      <c r="G600" s="4"/>
      <c r="H600" s="521"/>
      <c r="I600" s="577"/>
      <c r="J600" s="82" t="s">
        <v>196</v>
      </c>
      <c r="K600" s="23"/>
      <c r="N600" s="17"/>
      <c r="O600" s="17"/>
      <c r="P600" s="17"/>
      <c r="Q600" s="137"/>
      <c r="R600" s="17"/>
      <c r="S600" s="17"/>
      <c r="CZ600" s="9"/>
      <c r="DA600" s="78"/>
      <c r="DB600" s="9"/>
      <c r="DC600" s="207"/>
    </row>
    <row r="601" spans="2:107" ht="13.2" customHeight="1">
      <c r="B601" s="18" t="s">
        <v>380</v>
      </c>
      <c r="C601" s="5"/>
      <c r="G601" s="5"/>
      <c r="H601" s="521"/>
      <c r="I601" s="78"/>
      <c r="N601" s="17"/>
      <c r="O601" s="17"/>
      <c r="P601" s="17"/>
      <c r="Q601" s="137"/>
      <c r="R601" s="17"/>
      <c r="S601" s="17"/>
      <c r="CZ601" s="9"/>
      <c r="DA601" s="78"/>
      <c r="DB601" s="9"/>
      <c r="DC601" s="207"/>
    </row>
    <row r="602" spans="2:107" ht="13.2" customHeight="1">
      <c r="B602" s="5"/>
      <c r="C602" s="5" t="s">
        <v>26</v>
      </c>
      <c r="G602" s="5"/>
      <c r="H602" s="521"/>
      <c r="I602" s="565"/>
      <c r="N602" s="17"/>
      <c r="O602" s="17"/>
      <c r="P602" s="17"/>
      <c r="Q602" s="137"/>
      <c r="R602" s="17"/>
      <c r="S602" s="17"/>
      <c r="CZ602" s="9"/>
      <c r="DA602" s="78"/>
      <c r="DB602" s="9"/>
      <c r="DC602" s="207"/>
    </row>
    <row r="603" spans="2:107" ht="13.2" customHeight="1">
      <c r="B603" s="5"/>
      <c r="C603" s="5"/>
      <c r="G603" s="5"/>
      <c r="H603" s="521"/>
      <c r="I603" s="565">
        <f t="shared" ref="I603:I610" si="115">SUM(J603:N603)</f>
        <v>0</v>
      </c>
      <c r="N603" s="17"/>
      <c r="O603" s="17"/>
      <c r="P603" s="17"/>
      <c r="Q603" s="137"/>
      <c r="R603" s="17"/>
      <c r="S603" s="17"/>
      <c r="CZ603" s="9"/>
      <c r="DA603" s="78"/>
      <c r="DB603" s="9"/>
      <c r="DC603" s="207"/>
    </row>
    <row r="604" spans="2:107" ht="13.2" customHeight="1">
      <c r="B604" s="5"/>
      <c r="C604" s="5"/>
      <c r="G604" s="5"/>
      <c r="H604" s="521"/>
      <c r="I604" s="565">
        <f t="shared" si="115"/>
        <v>0</v>
      </c>
      <c r="N604" s="17"/>
      <c r="O604" s="17"/>
      <c r="P604" s="17"/>
      <c r="Q604" s="137"/>
      <c r="R604" s="17"/>
      <c r="S604" s="17"/>
      <c r="CZ604" s="9"/>
      <c r="DA604" s="78"/>
      <c r="DB604" s="9"/>
      <c r="DC604" s="207"/>
    </row>
    <row r="605" spans="2:107" ht="13.2" customHeight="1">
      <c r="B605" s="5"/>
      <c r="C605" s="5"/>
      <c r="G605" s="5"/>
      <c r="H605" s="521"/>
      <c r="I605" s="565">
        <f t="shared" si="115"/>
        <v>0</v>
      </c>
      <c r="N605" s="17"/>
      <c r="O605" s="17"/>
      <c r="P605" s="17"/>
      <c r="Q605" s="137"/>
      <c r="R605" s="17"/>
      <c r="S605" s="17"/>
      <c r="CZ605" s="9"/>
      <c r="DA605" s="78"/>
      <c r="DB605" s="9"/>
      <c r="DC605" s="207"/>
    </row>
    <row r="606" spans="2:107" ht="13.2" customHeight="1">
      <c r="B606" s="5"/>
      <c r="C606" s="5"/>
      <c r="G606" s="5"/>
      <c r="H606" s="521"/>
      <c r="I606" s="565">
        <f t="shared" si="115"/>
        <v>0</v>
      </c>
      <c r="N606" s="17"/>
      <c r="O606" s="17"/>
      <c r="P606" s="17"/>
      <c r="Q606" s="137"/>
      <c r="R606" s="17"/>
      <c r="S606" s="17"/>
      <c r="CZ606" s="9"/>
      <c r="DA606" s="78"/>
      <c r="DB606" s="9"/>
      <c r="DC606" s="207"/>
    </row>
    <row r="607" spans="2:107" ht="13.2" customHeight="1">
      <c r="B607" s="5"/>
      <c r="C607" s="5"/>
      <c r="G607" s="5"/>
      <c r="H607" s="521"/>
      <c r="I607" s="565">
        <f t="shared" si="115"/>
        <v>0</v>
      </c>
      <c r="N607" s="17"/>
      <c r="O607" s="17"/>
      <c r="P607" s="17"/>
      <c r="Q607" s="137"/>
      <c r="R607" s="17"/>
      <c r="S607" s="17"/>
      <c r="CZ607" s="9"/>
      <c r="DA607" s="78"/>
      <c r="DB607" s="9"/>
      <c r="DC607" s="207"/>
    </row>
    <row r="608" spans="2:107" ht="13.2" customHeight="1">
      <c r="B608" s="5"/>
      <c r="C608" s="5"/>
      <c r="G608" s="5"/>
      <c r="H608" s="521"/>
      <c r="I608" s="565">
        <f>SUM(J608:N608)</f>
        <v>0</v>
      </c>
      <c r="N608" s="17"/>
      <c r="O608" s="17"/>
      <c r="P608" s="17"/>
      <c r="Q608" s="137"/>
      <c r="R608" s="17"/>
      <c r="S608" s="17"/>
      <c r="CZ608" s="9"/>
      <c r="DA608" s="78"/>
      <c r="DB608" s="9"/>
      <c r="DC608" s="207"/>
    </row>
    <row r="609" spans="2:107" ht="13.2" customHeight="1">
      <c r="G609" s="4"/>
      <c r="H609" s="521"/>
      <c r="I609" s="565">
        <f t="shared" si="115"/>
        <v>0</v>
      </c>
      <c r="N609" s="17"/>
      <c r="O609" s="17"/>
      <c r="P609" s="17"/>
      <c r="Q609" s="137"/>
      <c r="R609" s="17"/>
      <c r="S609" s="17"/>
      <c r="CZ609" s="9"/>
      <c r="DA609" s="78"/>
      <c r="DB609" s="9"/>
      <c r="DC609" s="207"/>
    </row>
    <row r="610" spans="2:107" ht="13.2" customHeight="1">
      <c r="G610" s="4"/>
      <c r="H610" s="521"/>
      <c r="I610" s="565">
        <f t="shared" si="115"/>
        <v>0</v>
      </c>
      <c r="N610" s="17"/>
      <c r="O610" s="17"/>
      <c r="P610" s="17"/>
      <c r="Q610" s="137"/>
      <c r="R610" s="17"/>
      <c r="S610" s="17"/>
      <c r="CZ610" s="9"/>
      <c r="DA610" s="78"/>
      <c r="DB610" s="9"/>
      <c r="DC610" s="207"/>
    </row>
    <row r="611" spans="2:107" ht="13.2" customHeight="1">
      <c r="D611" s="3" t="s">
        <v>28</v>
      </c>
      <c r="G611" s="22">
        <f>SUM(G602:G610)</f>
        <v>0</v>
      </c>
      <c r="H611" s="521"/>
      <c r="I611" s="22">
        <f t="shared" ref="I611:N611" si="116">SUM(I602:I610)</f>
        <v>0</v>
      </c>
      <c r="J611" s="22">
        <f t="shared" si="116"/>
        <v>0</v>
      </c>
      <c r="K611" s="22">
        <f t="shared" si="116"/>
        <v>0</v>
      </c>
      <c r="L611" s="22">
        <f t="shared" si="116"/>
        <v>0</v>
      </c>
      <c r="M611" s="22">
        <f t="shared" si="116"/>
        <v>0</v>
      </c>
      <c r="N611" s="22">
        <f t="shared" si="116"/>
        <v>0</v>
      </c>
      <c r="O611" s="17"/>
      <c r="P611" s="17"/>
      <c r="Q611" s="137"/>
      <c r="R611" s="17"/>
      <c r="S611" s="17"/>
      <c r="CZ611" s="9"/>
      <c r="DA611" s="78"/>
      <c r="DB611" s="9"/>
      <c r="DC611" s="207"/>
    </row>
    <row r="612" spans="2:107" ht="13.2" customHeight="1">
      <c r="G612" s="4"/>
      <c r="H612" s="521"/>
      <c r="I612" s="565"/>
      <c r="J612" s="23" t="s">
        <v>195</v>
      </c>
      <c r="K612" s="23"/>
      <c r="N612" s="4"/>
      <c r="O612" s="17"/>
      <c r="P612" s="17"/>
      <c r="Q612" s="137"/>
      <c r="R612" s="17"/>
      <c r="S612" s="17"/>
      <c r="CZ612" s="9"/>
      <c r="DA612" s="78"/>
      <c r="DB612" s="9"/>
      <c r="DC612" s="207"/>
    </row>
    <row r="613" spans="2:107" ht="13.2" customHeight="1">
      <c r="C613" s="3" t="s">
        <v>27</v>
      </c>
      <c r="G613" s="4"/>
      <c r="H613" s="521"/>
      <c r="I613" s="565"/>
      <c r="J613" s="95"/>
      <c r="K613" s="5"/>
      <c r="N613" s="17"/>
      <c r="O613" s="17"/>
      <c r="P613" s="17"/>
      <c r="Q613" s="137"/>
      <c r="R613" s="17"/>
      <c r="S613" s="17"/>
      <c r="CZ613" s="9"/>
      <c r="DA613" s="78"/>
      <c r="DB613" s="9"/>
      <c r="DC613" s="207"/>
    </row>
    <row r="614" spans="2:107" ht="13.2" customHeight="1">
      <c r="G614" s="4"/>
      <c r="H614" s="521"/>
      <c r="I614" s="565">
        <f t="shared" ref="I614:I621" si="117">SUM(J614:N614)</f>
        <v>0</v>
      </c>
      <c r="N614" s="17"/>
      <c r="O614" s="17"/>
      <c r="P614" s="17"/>
      <c r="Q614" s="137"/>
      <c r="R614" s="17"/>
      <c r="S614" s="17"/>
      <c r="CZ614" s="9"/>
      <c r="DA614" s="78"/>
      <c r="DB614" s="9"/>
      <c r="DC614" s="207"/>
    </row>
    <row r="615" spans="2:107" ht="13.2" customHeight="1">
      <c r="G615" s="4"/>
      <c r="H615" s="521"/>
      <c r="I615" s="565">
        <f t="shared" si="117"/>
        <v>0</v>
      </c>
      <c r="N615" s="17"/>
      <c r="O615" s="17"/>
      <c r="P615" s="17"/>
      <c r="Q615" s="137"/>
      <c r="R615" s="17"/>
      <c r="S615" s="17"/>
      <c r="CZ615" s="9"/>
      <c r="DA615" s="78"/>
      <c r="DB615" s="9"/>
      <c r="DC615" s="207"/>
    </row>
    <row r="616" spans="2:107" ht="13.2" customHeight="1">
      <c r="G616" s="4"/>
      <c r="H616" s="521"/>
      <c r="I616" s="565">
        <f t="shared" si="117"/>
        <v>0</v>
      </c>
      <c r="N616" s="17"/>
      <c r="O616" s="17"/>
      <c r="P616" s="17"/>
      <c r="Q616" s="137"/>
      <c r="R616" s="17"/>
      <c r="S616" s="17"/>
      <c r="CZ616" s="9"/>
      <c r="DA616" s="78"/>
      <c r="DB616" s="9"/>
      <c r="DC616" s="207"/>
    </row>
    <row r="617" spans="2:107" ht="13.2" customHeight="1">
      <c r="G617" s="4"/>
      <c r="H617" s="521"/>
      <c r="I617" s="565">
        <f t="shared" si="117"/>
        <v>0</v>
      </c>
      <c r="N617" s="17"/>
      <c r="O617" s="17"/>
      <c r="P617" s="17"/>
      <c r="Q617" s="137"/>
      <c r="R617" s="17"/>
      <c r="S617" s="17"/>
      <c r="CZ617" s="9"/>
      <c r="DA617" s="78"/>
      <c r="DB617" s="9"/>
      <c r="DC617" s="207"/>
    </row>
    <row r="618" spans="2:107" ht="13.2" customHeight="1">
      <c r="G618" s="4"/>
      <c r="H618" s="521"/>
      <c r="I618" s="565">
        <f t="shared" si="117"/>
        <v>0</v>
      </c>
      <c r="N618" s="17"/>
      <c r="O618" s="17"/>
      <c r="P618" s="17"/>
      <c r="Q618" s="137"/>
      <c r="R618" s="17"/>
      <c r="S618" s="17"/>
      <c r="CZ618" s="9"/>
      <c r="DA618" s="78"/>
      <c r="DB618" s="9"/>
      <c r="DC618" s="207"/>
    </row>
    <row r="619" spans="2:107" ht="13.2" customHeight="1">
      <c r="G619" s="4"/>
      <c r="H619" s="521"/>
      <c r="I619" s="565">
        <f t="shared" si="117"/>
        <v>0</v>
      </c>
      <c r="N619" s="17"/>
      <c r="O619" s="17"/>
      <c r="P619" s="17"/>
      <c r="Q619" s="137"/>
      <c r="R619" s="17"/>
      <c r="S619" s="17"/>
      <c r="CZ619" s="9"/>
      <c r="DA619" s="78"/>
      <c r="DB619" s="9"/>
      <c r="DC619" s="207"/>
    </row>
    <row r="620" spans="2:107" ht="13.2" customHeight="1">
      <c r="G620" s="4"/>
      <c r="H620" s="521"/>
      <c r="I620" s="565">
        <f>SUM(J620:N620)</f>
        <v>0</v>
      </c>
      <c r="N620" s="17"/>
      <c r="O620" s="17"/>
      <c r="P620" s="17"/>
      <c r="Q620" s="137"/>
      <c r="R620" s="17"/>
      <c r="S620" s="17"/>
      <c r="CZ620" s="9"/>
      <c r="DA620" s="78"/>
      <c r="DB620" s="9"/>
      <c r="DC620" s="207"/>
    </row>
    <row r="621" spans="2:107" ht="13.2" customHeight="1">
      <c r="G621" s="4"/>
      <c r="H621" s="521"/>
      <c r="I621" s="565">
        <f t="shared" si="117"/>
        <v>0</v>
      </c>
      <c r="N621" s="17"/>
      <c r="O621" s="17"/>
      <c r="P621" s="17"/>
      <c r="Q621" s="137"/>
      <c r="R621" s="17"/>
      <c r="S621" s="17"/>
      <c r="CZ621" s="9"/>
      <c r="DA621" s="78"/>
      <c r="DB621" s="9"/>
      <c r="DC621" s="207"/>
    </row>
    <row r="622" spans="2:107" ht="13.2" customHeight="1">
      <c r="G622" s="22">
        <f>SUM(G613:G621)</f>
        <v>0</v>
      </c>
      <c r="H622" s="521"/>
      <c r="I622" s="22">
        <f t="shared" ref="I622:N622" si="118">SUM(I613:I621)</f>
        <v>0</v>
      </c>
      <c r="J622" s="22">
        <f t="shared" si="118"/>
        <v>0</v>
      </c>
      <c r="K622" s="22">
        <f t="shared" si="118"/>
        <v>0</v>
      </c>
      <c r="L622" s="22">
        <f t="shared" si="118"/>
        <v>0</v>
      </c>
      <c r="M622" s="22">
        <f t="shared" si="118"/>
        <v>0</v>
      </c>
      <c r="N622" s="22">
        <f t="shared" si="118"/>
        <v>0</v>
      </c>
      <c r="O622" s="17"/>
      <c r="P622" s="17"/>
      <c r="Q622" s="137"/>
      <c r="R622" s="17"/>
      <c r="S622" s="17"/>
      <c r="CZ622" s="9"/>
      <c r="DA622" s="78"/>
      <c r="DB622" s="9"/>
      <c r="DC622" s="207"/>
    </row>
    <row r="623" spans="2:107" ht="13.2" customHeight="1" thickBot="1">
      <c r="D623" s="28"/>
      <c r="E623" s="28"/>
      <c r="F623" s="28"/>
      <c r="G623" s="4"/>
      <c r="H623" s="521"/>
      <c r="I623" s="565"/>
      <c r="J623" s="23" t="s">
        <v>195</v>
      </c>
      <c r="K623" s="23"/>
      <c r="N623" s="4"/>
      <c r="O623" s="271" t="s">
        <v>487</v>
      </c>
      <c r="P623" s="17"/>
      <c r="Q623" s="137"/>
      <c r="R623" s="17"/>
      <c r="S623" s="17"/>
      <c r="CZ623" s="9"/>
      <c r="DA623" s="78"/>
      <c r="DB623" s="9"/>
      <c r="DC623" s="207"/>
    </row>
    <row r="624" spans="2:107" ht="13.2" customHeight="1" thickBot="1">
      <c r="B624" s="3" t="s">
        <v>41</v>
      </c>
      <c r="F624" s="24" t="str">
        <f>B601</f>
        <v>Bank Name 24</v>
      </c>
      <c r="G624" s="1">
        <f>SUM(G622+G611)</f>
        <v>0</v>
      </c>
      <c r="H624" s="521"/>
      <c r="I624" s="1">
        <f t="shared" ref="I624:N624" si="119">SUM(I622+I611)</f>
        <v>0</v>
      </c>
      <c r="J624" s="1">
        <f t="shared" si="119"/>
        <v>0</v>
      </c>
      <c r="K624" s="1">
        <f t="shared" si="119"/>
        <v>0</v>
      </c>
      <c r="L624" s="1">
        <f t="shared" si="119"/>
        <v>0</v>
      </c>
      <c r="M624" s="1">
        <f t="shared" si="119"/>
        <v>0</v>
      </c>
      <c r="N624" s="1">
        <f t="shared" si="119"/>
        <v>0</v>
      </c>
      <c r="O624" s="234"/>
      <c r="P624" s="17"/>
      <c r="Q624" s="137"/>
      <c r="R624" s="17"/>
      <c r="S624" s="17"/>
      <c r="CZ624" s="9"/>
      <c r="DA624" s="78"/>
      <c r="DB624" s="9"/>
      <c r="DC624" s="207"/>
    </row>
    <row r="625" spans="2:107" ht="13.2" customHeight="1">
      <c r="D625" s="28"/>
      <c r="E625" s="28"/>
      <c r="F625" s="28"/>
      <c r="G625" s="4"/>
      <c r="H625" s="521"/>
      <c r="I625" s="577"/>
      <c r="J625" s="82" t="s">
        <v>196</v>
      </c>
      <c r="K625" s="23"/>
      <c r="N625" s="17"/>
      <c r="O625" s="17"/>
      <c r="P625" s="17"/>
      <c r="Q625" s="137"/>
      <c r="R625" s="17"/>
      <c r="S625" s="17"/>
      <c r="CZ625" s="9"/>
      <c r="DA625" s="78"/>
      <c r="DB625" s="9"/>
      <c r="DC625" s="207"/>
    </row>
    <row r="626" spans="2:107" ht="13.2" customHeight="1">
      <c r="B626" s="18" t="s">
        <v>381</v>
      </c>
      <c r="C626" s="5"/>
      <c r="G626" s="5"/>
      <c r="H626" s="521"/>
      <c r="I626" s="78"/>
      <c r="N626" s="17"/>
      <c r="O626" s="17"/>
      <c r="P626" s="17"/>
      <c r="Q626" s="137"/>
      <c r="R626" s="17"/>
      <c r="S626" s="17"/>
      <c r="CZ626" s="9"/>
      <c r="DA626" s="78"/>
      <c r="DB626" s="9"/>
      <c r="DC626" s="207"/>
    </row>
    <row r="627" spans="2:107" ht="13.2" customHeight="1">
      <c r="B627" s="5"/>
      <c r="C627" s="5" t="s">
        <v>26</v>
      </c>
      <c r="G627" s="5"/>
      <c r="H627" s="521"/>
      <c r="I627" s="565"/>
      <c r="N627" s="17"/>
      <c r="O627" s="17"/>
      <c r="P627" s="17"/>
      <c r="Q627" s="137"/>
      <c r="R627" s="17"/>
      <c r="S627" s="17"/>
      <c r="CZ627" s="9"/>
      <c r="DA627" s="78"/>
      <c r="DB627" s="9"/>
      <c r="DC627" s="207"/>
    </row>
    <row r="628" spans="2:107" ht="13.2" customHeight="1">
      <c r="B628" s="5"/>
      <c r="C628" s="5"/>
      <c r="G628" s="5"/>
      <c r="H628" s="521"/>
      <c r="I628" s="565">
        <f t="shared" ref="I628:I635" si="120">SUM(J628:N628)</f>
        <v>0</v>
      </c>
      <c r="N628" s="17"/>
      <c r="O628" s="17"/>
      <c r="P628" s="17"/>
      <c r="Q628" s="137"/>
      <c r="R628" s="17"/>
      <c r="S628" s="17"/>
      <c r="CZ628" s="9"/>
      <c r="DA628" s="78"/>
      <c r="DB628" s="9"/>
      <c r="DC628" s="207"/>
    </row>
    <row r="629" spans="2:107" ht="13.2" customHeight="1">
      <c r="B629" s="5"/>
      <c r="C629" s="5"/>
      <c r="G629" s="5"/>
      <c r="H629" s="521"/>
      <c r="I629" s="565">
        <f t="shared" si="120"/>
        <v>0</v>
      </c>
      <c r="N629" s="17"/>
      <c r="O629" s="17"/>
      <c r="P629" s="17"/>
      <c r="Q629" s="137"/>
      <c r="R629" s="17"/>
      <c r="S629" s="17"/>
      <c r="CZ629" s="9"/>
      <c r="DA629" s="78"/>
      <c r="DB629" s="9"/>
      <c r="DC629" s="207"/>
    </row>
    <row r="630" spans="2:107" ht="13.2" customHeight="1">
      <c r="B630" s="5"/>
      <c r="C630" s="5"/>
      <c r="G630" s="5"/>
      <c r="H630" s="521"/>
      <c r="I630" s="565">
        <f t="shared" si="120"/>
        <v>0</v>
      </c>
      <c r="N630" s="17"/>
      <c r="O630" s="17"/>
      <c r="P630" s="17"/>
      <c r="Q630" s="137"/>
      <c r="R630" s="17"/>
      <c r="S630" s="17"/>
      <c r="CZ630" s="9"/>
      <c r="DA630" s="78"/>
      <c r="DB630" s="9"/>
      <c r="DC630" s="207"/>
    </row>
    <row r="631" spans="2:107" ht="13.2" customHeight="1">
      <c r="B631" s="5"/>
      <c r="C631" s="5"/>
      <c r="G631" s="5"/>
      <c r="H631" s="521"/>
      <c r="I631" s="565">
        <f t="shared" si="120"/>
        <v>0</v>
      </c>
      <c r="N631" s="17"/>
      <c r="O631" s="17"/>
      <c r="P631" s="17"/>
      <c r="Q631" s="137"/>
      <c r="R631" s="17"/>
      <c r="S631" s="17"/>
      <c r="CZ631" s="9"/>
      <c r="DA631" s="78"/>
      <c r="DB631" s="9"/>
      <c r="DC631" s="207"/>
    </row>
    <row r="632" spans="2:107" ht="13.2" customHeight="1">
      <c r="B632" s="5"/>
      <c r="C632" s="5"/>
      <c r="G632" s="5"/>
      <c r="H632" s="521"/>
      <c r="I632" s="565">
        <f t="shared" si="120"/>
        <v>0</v>
      </c>
      <c r="N632" s="17"/>
      <c r="O632" s="17"/>
      <c r="P632" s="17"/>
      <c r="Q632" s="137"/>
      <c r="R632" s="17"/>
      <c r="S632" s="17"/>
      <c r="CZ632" s="9"/>
      <c r="DA632" s="78"/>
      <c r="DB632" s="9"/>
      <c r="DC632" s="207"/>
    </row>
    <row r="633" spans="2:107" ht="13.2" customHeight="1">
      <c r="B633" s="5"/>
      <c r="C633" s="5"/>
      <c r="G633" s="5"/>
      <c r="H633" s="521"/>
      <c r="I633" s="565">
        <f>SUM(J633:N633)</f>
        <v>0</v>
      </c>
      <c r="N633" s="17"/>
      <c r="O633" s="17"/>
      <c r="P633" s="17"/>
      <c r="Q633" s="137"/>
      <c r="R633" s="17"/>
      <c r="S633" s="17"/>
      <c r="CZ633" s="9"/>
      <c r="DA633" s="78"/>
      <c r="DB633" s="9"/>
      <c r="DC633" s="207"/>
    </row>
    <row r="634" spans="2:107" ht="13.2" customHeight="1">
      <c r="G634" s="4"/>
      <c r="H634" s="521"/>
      <c r="I634" s="565">
        <f t="shared" si="120"/>
        <v>0</v>
      </c>
      <c r="N634" s="17"/>
      <c r="O634" s="17"/>
      <c r="P634" s="17"/>
      <c r="Q634" s="137"/>
      <c r="R634" s="17"/>
      <c r="S634" s="17"/>
      <c r="CZ634" s="9"/>
      <c r="DA634" s="78"/>
      <c r="DB634" s="9"/>
      <c r="DC634" s="207"/>
    </row>
    <row r="635" spans="2:107" ht="13.2" customHeight="1">
      <c r="G635" s="4"/>
      <c r="H635" s="521"/>
      <c r="I635" s="565">
        <f t="shared" si="120"/>
        <v>0</v>
      </c>
      <c r="N635" s="17"/>
      <c r="O635" s="17"/>
      <c r="P635" s="17"/>
      <c r="Q635" s="137"/>
      <c r="R635" s="17"/>
      <c r="S635" s="17"/>
      <c r="CZ635" s="9"/>
      <c r="DA635" s="78"/>
      <c r="DB635" s="9"/>
      <c r="DC635" s="207"/>
    </row>
    <row r="636" spans="2:107" ht="13.2" customHeight="1">
      <c r="D636" s="3" t="s">
        <v>28</v>
      </c>
      <c r="G636" s="22">
        <f>SUM(G626:G635)</f>
        <v>0</v>
      </c>
      <c r="H636" s="521"/>
      <c r="I636" s="22">
        <f t="shared" ref="I636:N636" si="121">SUM(I626:I635)</f>
        <v>0</v>
      </c>
      <c r="J636" s="22">
        <f t="shared" si="121"/>
        <v>0</v>
      </c>
      <c r="K636" s="22">
        <f t="shared" si="121"/>
        <v>0</v>
      </c>
      <c r="L636" s="22">
        <f t="shared" si="121"/>
        <v>0</v>
      </c>
      <c r="M636" s="22">
        <f t="shared" si="121"/>
        <v>0</v>
      </c>
      <c r="N636" s="22">
        <f t="shared" si="121"/>
        <v>0</v>
      </c>
      <c r="O636" s="17"/>
      <c r="P636" s="17"/>
      <c r="Q636" s="137"/>
      <c r="R636" s="17"/>
      <c r="S636" s="17"/>
      <c r="CZ636" s="9"/>
      <c r="DA636" s="78"/>
      <c r="DB636" s="9"/>
      <c r="DC636" s="207"/>
    </row>
    <row r="637" spans="2:107" ht="13.2" customHeight="1">
      <c r="G637" s="4"/>
      <c r="H637" s="521"/>
      <c r="I637" s="565"/>
      <c r="J637" s="23" t="s">
        <v>195</v>
      </c>
      <c r="K637" s="23"/>
      <c r="N637" s="4"/>
      <c r="O637" s="17"/>
      <c r="P637" s="17"/>
      <c r="Q637" s="137"/>
      <c r="R637" s="17"/>
      <c r="S637" s="17"/>
      <c r="CZ637" s="9"/>
      <c r="DA637" s="78"/>
      <c r="DB637" s="9"/>
      <c r="DC637" s="207"/>
    </row>
    <row r="638" spans="2:107" ht="13.2" customHeight="1">
      <c r="C638" s="3" t="s">
        <v>27</v>
      </c>
      <c r="G638" s="4"/>
      <c r="H638" s="521"/>
      <c r="I638" s="565"/>
      <c r="J638" s="95"/>
      <c r="K638" s="5"/>
      <c r="N638" s="17"/>
      <c r="O638" s="17"/>
      <c r="P638" s="17"/>
      <c r="Q638" s="137"/>
      <c r="R638" s="17"/>
      <c r="S638" s="17"/>
      <c r="CZ638" s="9"/>
      <c r="DA638" s="78"/>
      <c r="DB638" s="9"/>
      <c r="DC638" s="207"/>
    </row>
    <row r="639" spans="2:107" ht="13.2" customHeight="1">
      <c r="G639" s="4"/>
      <c r="H639" s="521"/>
      <c r="I639" s="565">
        <f t="shared" ref="I639:I646" si="122">SUM(J639:N639)</f>
        <v>0</v>
      </c>
      <c r="N639" s="17"/>
      <c r="O639" s="17"/>
      <c r="P639" s="17"/>
      <c r="Q639" s="137"/>
      <c r="R639" s="17"/>
      <c r="S639" s="17"/>
      <c r="CZ639" s="9"/>
      <c r="DA639" s="78"/>
      <c r="DB639" s="9"/>
      <c r="DC639" s="207"/>
    </row>
    <row r="640" spans="2:107" ht="13.2" customHeight="1">
      <c r="G640" s="4"/>
      <c r="H640" s="521"/>
      <c r="I640" s="565">
        <f t="shared" si="122"/>
        <v>0</v>
      </c>
      <c r="N640" s="17"/>
      <c r="O640" s="17"/>
      <c r="P640" s="17"/>
      <c r="Q640" s="137"/>
      <c r="R640" s="17"/>
      <c r="S640" s="17"/>
      <c r="CZ640" s="9"/>
      <c r="DA640" s="78"/>
      <c r="DB640" s="9"/>
      <c r="DC640" s="207"/>
    </row>
    <row r="641" spans="2:107" ht="13.2" customHeight="1">
      <c r="G641" s="4"/>
      <c r="H641" s="521"/>
      <c r="I641" s="565">
        <f t="shared" si="122"/>
        <v>0</v>
      </c>
      <c r="N641" s="17"/>
      <c r="O641" s="17"/>
      <c r="P641" s="17"/>
      <c r="Q641" s="137"/>
      <c r="R641" s="17"/>
      <c r="S641" s="17"/>
      <c r="CZ641" s="9"/>
      <c r="DA641" s="78"/>
      <c r="DB641" s="9"/>
      <c r="DC641" s="207"/>
    </row>
    <row r="642" spans="2:107" ht="13.2" customHeight="1">
      <c r="G642" s="4"/>
      <c r="H642" s="521"/>
      <c r="I642" s="565">
        <f>SUM(J642:N642)</f>
        <v>0</v>
      </c>
      <c r="N642" s="17"/>
      <c r="O642" s="17"/>
      <c r="P642" s="17"/>
      <c r="Q642" s="137"/>
      <c r="R642" s="17"/>
      <c r="S642" s="17"/>
      <c r="CZ642" s="9"/>
      <c r="DA642" s="78"/>
      <c r="DB642" s="9"/>
      <c r="DC642" s="207"/>
    </row>
    <row r="643" spans="2:107" ht="13.2" customHeight="1">
      <c r="G643" s="4"/>
      <c r="H643" s="521"/>
      <c r="I643" s="565">
        <f t="shared" si="122"/>
        <v>0</v>
      </c>
      <c r="N643" s="17"/>
      <c r="O643" s="17"/>
      <c r="P643" s="17"/>
      <c r="Q643" s="137"/>
      <c r="R643" s="17"/>
      <c r="S643" s="17"/>
      <c r="CZ643" s="9"/>
      <c r="DA643" s="78"/>
      <c r="DB643" s="9"/>
      <c r="DC643" s="207"/>
    </row>
    <row r="644" spans="2:107" ht="13.2" customHeight="1">
      <c r="G644" s="4"/>
      <c r="H644" s="521"/>
      <c r="I644" s="565">
        <f t="shared" si="122"/>
        <v>0</v>
      </c>
      <c r="N644" s="17"/>
      <c r="O644" s="17"/>
      <c r="P644" s="17"/>
      <c r="Q644" s="137"/>
      <c r="R644" s="17"/>
      <c r="S644" s="17"/>
      <c r="CZ644" s="9"/>
      <c r="DA644" s="78"/>
      <c r="DB644" s="9"/>
      <c r="DC644" s="207"/>
    </row>
    <row r="645" spans="2:107" ht="13.2" customHeight="1">
      <c r="G645" s="4"/>
      <c r="H645" s="521"/>
      <c r="I645" s="565">
        <f t="shared" si="122"/>
        <v>0</v>
      </c>
      <c r="N645" s="17"/>
      <c r="O645" s="17"/>
      <c r="P645" s="17"/>
      <c r="Q645" s="137"/>
      <c r="R645" s="17"/>
      <c r="S645" s="17"/>
      <c r="CZ645" s="9"/>
      <c r="DA645" s="78"/>
      <c r="DB645" s="9"/>
      <c r="DC645" s="207"/>
    </row>
    <row r="646" spans="2:107" ht="13.2" customHeight="1">
      <c r="G646" s="4"/>
      <c r="H646" s="521"/>
      <c r="I646" s="565">
        <f t="shared" si="122"/>
        <v>0</v>
      </c>
      <c r="N646" s="17"/>
      <c r="O646" s="17"/>
      <c r="P646" s="17"/>
      <c r="Q646" s="137"/>
      <c r="R646" s="17"/>
      <c r="S646" s="17"/>
      <c r="CZ646" s="9"/>
      <c r="DA646" s="78"/>
      <c r="DB646" s="9"/>
      <c r="DC646" s="207"/>
    </row>
    <row r="647" spans="2:107" ht="13.2" customHeight="1">
      <c r="G647" s="22">
        <f>SUM(G638:G646)</f>
        <v>0</v>
      </c>
      <c r="H647" s="521"/>
      <c r="I647" s="22">
        <f t="shared" ref="I647:N647" si="123">SUM(I638:I646)</f>
        <v>0</v>
      </c>
      <c r="J647" s="22">
        <f t="shared" si="123"/>
        <v>0</v>
      </c>
      <c r="K647" s="22">
        <f t="shared" si="123"/>
        <v>0</v>
      </c>
      <c r="L647" s="22">
        <f t="shared" si="123"/>
        <v>0</v>
      </c>
      <c r="M647" s="22">
        <f t="shared" si="123"/>
        <v>0</v>
      </c>
      <c r="N647" s="22">
        <f t="shared" si="123"/>
        <v>0</v>
      </c>
      <c r="O647" s="17"/>
      <c r="P647" s="17"/>
      <c r="Q647" s="137"/>
      <c r="R647" s="17"/>
      <c r="S647" s="17"/>
      <c r="CZ647" s="9"/>
      <c r="DA647" s="78"/>
      <c r="DB647" s="9"/>
      <c r="DC647" s="207"/>
    </row>
    <row r="648" spans="2:107" ht="13.2" customHeight="1" thickBot="1">
      <c r="D648" s="28"/>
      <c r="E648" s="28"/>
      <c r="F648" s="28"/>
      <c r="G648" s="4"/>
      <c r="H648" s="521"/>
      <c r="I648" s="565"/>
      <c r="J648" s="23" t="s">
        <v>195</v>
      </c>
      <c r="K648" s="23"/>
      <c r="N648" s="4"/>
      <c r="O648" s="271" t="s">
        <v>487</v>
      </c>
      <c r="P648" s="17"/>
      <c r="Q648" s="137"/>
      <c r="R648" s="17"/>
      <c r="S648" s="17"/>
      <c r="CZ648" s="9"/>
      <c r="DA648" s="78"/>
      <c r="DB648" s="9"/>
      <c r="DC648" s="207"/>
    </row>
    <row r="649" spans="2:107" ht="13.2" customHeight="1" thickBot="1">
      <c r="B649" s="3" t="s">
        <v>41</v>
      </c>
      <c r="F649" s="24" t="str">
        <f>B626</f>
        <v>Bank Name 25</v>
      </c>
      <c r="G649" s="1">
        <f>SUM(G647+G636)</f>
        <v>0</v>
      </c>
      <c r="H649" s="521"/>
      <c r="I649" s="1">
        <f t="shared" ref="I649:N649" si="124">SUM(I647+I636)</f>
        <v>0</v>
      </c>
      <c r="J649" s="1">
        <f t="shared" si="124"/>
        <v>0</v>
      </c>
      <c r="K649" s="1">
        <f t="shared" si="124"/>
        <v>0</v>
      </c>
      <c r="L649" s="1">
        <f t="shared" si="124"/>
        <v>0</v>
      </c>
      <c r="M649" s="1">
        <f t="shared" si="124"/>
        <v>0</v>
      </c>
      <c r="N649" s="1">
        <f t="shared" si="124"/>
        <v>0</v>
      </c>
      <c r="O649" s="234"/>
      <c r="P649" s="17"/>
      <c r="Q649" s="137"/>
      <c r="R649" s="17"/>
      <c r="S649" s="17"/>
      <c r="CZ649" s="9"/>
      <c r="DA649" s="78"/>
      <c r="DB649" s="9"/>
      <c r="DC649" s="207"/>
    </row>
    <row r="650" spans="2:107" ht="13.2" customHeight="1">
      <c r="D650" s="28"/>
      <c r="E650" s="28"/>
      <c r="F650" s="28"/>
      <c r="G650" s="4"/>
      <c r="H650" s="521"/>
      <c r="I650" s="577"/>
      <c r="J650" s="82" t="s">
        <v>196</v>
      </c>
      <c r="K650" s="23"/>
      <c r="N650" s="17"/>
      <c r="O650" s="17"/>
      <c r="P650" s="17"/>
      <c r="Q650" s="137"/>
      <c r="R650" s="17"/>
      <c r="S650" s="17"/>
      <c r="CZ650" s="9"/>
      <c r="DA650" s="78"/>
      <c r="DB650" s="9"/>
      <c r="DC650" s="207"/>
    </row>
    <row r="651" spans="2:107" ht="13.2" customHeight="1">
      <c r="B651" s="18" t="s">
        <v>382</v>
      </c>
      <c r="C651" s="5"/>
      <c r="G651" s="5"/>
      <c r="H651" s="521"/>
      <c r="I651" s="78"/>
      <c r="N651" s="17"/>
      <c r="O651" s="17"/>
      <c r="P651" s="17"/>
      <c r="Q651" s="137"/>
      <c r="R651" s="17"/>
      <c r="S651" s="17"/>
      <c r="CZ651" s="9"/>
      <c r="DA651" s="78"/>
      <c r="DB651" s="9"/>
      <c r="DC651" s="207"/>
    </row>
    <row r="652" spans="2:107" ht="13.2" customHeight="1">
      <c r="B652" s="5"/>
      <c r="C652" s="5" t="s">
        <v>26</v>
      </c>
      <c r="G652" s="5"/>
      <c r="H652" s="521"/>
      <c r="I652" s="565"/>
      <c r="N652" s="17"/>
      <c r="O652" s="17"/>
      <c r="P652" s="17"/>
      <c r="Q652" s="137"/>
      <c r="R652" s="17"/>
      <c r="S652" s="17"/>
      <c r="CZ652" s="9"/>
      <c r="DA652" s="78"/>
      <c r="DB652" s="9"/>
      <c r="DC652" s="207"/>
    </row>
    <row r="653" spans="2:107" ht="13.2" customHeight="1">
      <c r="B653" s="5"/>
      <c r="C653" s="5"/>
      <c r="G653" s="5"/>
      <c r="H653" s="521"/>
      <c r="I653" s="565">
        <f t="shared" ref="I653:I660" si="125">SUM(J653:N653)</f>
        <v>0</v>
      </c>
      <c r="N653" s="17"/>
      <c r="O653" s="17"/>
      <c r="P653" s="17"/>
      <c r="Q653" s="137"/>
      <c r="R653" s="17"/>
      <c r="S653" s="17"/>
      <c r="CZ653" s="9"/>
      <c r="DA653" s="78"/>
      <c r="DB653" s="9"/>
      <c r="DC653" s="207"/>
    </row>
    <row r="654" spans="2:107" ht="13.2" customHeight="1">
      <c r="B654" s="5"/>
      <c r="C654" s="5"/>
      <c r="G654" s="5"/>
      <c r="H654" s="521"/>
      <c r="I654" s="565">
        <f t="shared" si="125"/>
        <v>0</v>
      </c>
      <c r="N654" s="17"/>
      <c r="O654" s="17"/>
      <c r="P654" s="17"/>
      <c r="Q654" s="137"/>
      <c r="R654" s="17"/>
      <c r="S654" s="17"/>
      <c r="CZ654" s="9"/>
      <c r="DA654" s="78"/>
      <c r="DB654" s="9"/>
      <c r="DC654" s="207"/>
    </row>
    <row r="655" spans="2:107" ht="13.2" customHeight="1">
      <c r="B655" s="5"/>
      <c r="C655" s="5"/>
      <c r="G655" s="5"/>
      <c r="H655" s="521"/>
      <c r="I655" s="565">
        <f>SUM(J655:N655)</f>
        <v>0</v>
      </c>
      <c r="N655" s="17"/>
      <c r="O655" s="17"/>
      <c r="P655" s="17"/>
      <c r="Q655" s="137"/>
      <c r="R655" s="17"/>
      <c r="S655" s="17"/>
      <c r="CZ655" s="9"/>
      <c r="DA655" s="78"/>
      <c r="DB655" s="9"/>
      <c r="DC655" s="207"/>
    </row>
    <row r="656" spans="2:107" ht="13.2" customHeight="1">
      <c r="B656" s="5"/>
      <c r="C656" s="5"/>
      <c r="G656" s="5"/>
      <c r="H656" s="521"/>
      <c r="I656" s="565">
        <f t="shared" si="125"/>
        <v>0</v>
      </c>
      <c r="N656" s="17"/>
      <c r="O656" s="17"/>
      <c r="P656" s="17"/>
      <c r="Q656" s="137"/>
      <c r="R656" s="17"/>
      <c r="S656" s="17"/>
      <c r="CZ656" s="9"/>
      <c r="DA656" s="78"/>
      <c r="DB656" s="9"/>
      <c r="DC656" s="207"/>
    </row>
    <row r="657" spans="2:107" ht="13.2" customHeight="1">
      <c r="B657" s="5"/>
      <c r="C657" s="5"/>
      <c r="G657" s="5"/>
      <c r="H657" s="521"/>
      <c r="I657" s="565">
        <f t="shared" si="125"/>
        <v>0</v>
      </c>
      <c r="N657" s="17"/>
      <c r="O657" s="17"/>
      <c r="P657" s="17"/>
      <c r="Q657" s="137"/>
      <c r="R657" s="17"/>
      <c r="S657" s="17"/>
      <c r="CZ657" s="9"/>
      <c r="DA657" s="78"/>
      <c r="DB657" s="9"/>
      <c r="DC657" s="207"/>
    </row>
    <row r="658" spans="2:107" ht="13.2" customHeight="1">
      <c r="B658" s="5"/>
      <c r="C658" s="5"/>
      <c r="G658" s="5"/>
      <c r="H658" s="521"/>
      <c r="I658" s="565">
        <f t="shared" si="125"/>
        <v>0</v>
      </c>
      <c r="N658" s="17"/>
      <c r="O658" s="17"/>
      <c r="P658" s="17"/>
      <c r="Q658" s="137"/>
      <c r="R658" s="17"/>
      <c r="S658" s="17"/>
      <c r="CZ658" s="9"/>
      <c r="DA658" s="78"/>
      <c r="DB658" s="9"/>
      <c r="DC658" s="207"/>
    </row>
    <row r="659" spans="2:107" ht="13.2" customHeight="1">
      <c r="G659" s="4"/>
      <c r="H659" s="521"/>
      <c r="I659" s="565">
        <f t="shared" si="125"/>
        <v>0</v>
      </c>
      <c r="N659" s="17"/>
      <c r="O659" s="17"/>
      <c r="P659" s="17"/>
      <c r="Q659" s="137"/>
      <c r="R659" s="17"/>
      <c r="S659" s="17"/>
      <c r="CZ659" s="9"/>
      <c r="DA659" s="78"/>
      <c r="DB659" s="9"/>
      <c r="DC659" s="207"/>
    </row>
    <row r="660" spans="2:107" ht="13.2" customHeight="1">
      <c r="G660" s="4"/>
      <c r="H660" s="521"/>
      <c r="I660" s="565">
        <f t="shared" si="125"/>
        <v>0</v>
      </c>
      <c r="N660" s="17"/>
      <c r="O660" s="17"/>
      <c r="P660" s="17"/>
      <c r="Q660" s="137"/>
      <c r="R660" s="17"/>
      <c r="S660" s="17"/>
      <c r="CZ660" s="9"/>
      <c r="DA660" s="78"/>
      <c r="DB660" s="9"/>
      <c r="DC660" s="207"/>
    </row>
    <row r="661" spans="2:107" ht="13.2" customHeight="1">
      <c r="D661" s="3" t="s">
        <v>28</v>
      </c>
      <c r="G661" s="22">
        <f>SUM(G651:G660)</f>
        <v>0</v>
      </c>
      <c r="H661" s="521"/>
      <c r="I661" s="22">
        <f t="shared" ref="I661:N661" si="126">SUM(I651:I660)</f>
        <v>0</v>
      </c>
      <c r="J661" s="22">
        <f t="shared" si="126"/>
        <v>0</v>
      </c>
      <c r="K661" s="22">
        <f t="shared" si="126"/>
        <v>0</v>
      </c>
      <c r="L661" s="22">
        <f t="shared" si="126"/>
        <v>0</v>
      </c>
      <c r="M661" s="22">
        <f t="shared" si="126"/>
        <v>0</v>
      </c>
      <c r="N661" s="22">
        <f t="shared" si="126"/>
        <v>0</v>
      </c>
      <c r="O661" s="17"/>
      <c r="P661" s="17"/>
      <c r="Q661" s="137"/>
      <c r="R661" s="17"/>
      <c r="S661" s="17"/>
      <c r="CZ661" s="9"/>
      <c r="DA661" s="78"/>
      <c r="DB661" s="9"/>
      <c r="DC661" s="207"/>
    </row>
    <row r="662" spans="2:107" ht="13.2" customHeight="1">
      <c r="G662" s="4"/>
      <c r="H662" s="521"/>
      <c r="I662" s="565"/>
      <c r="J662" s="23" t="s">
        <v>195</v>
      </c>
      <c r="K662" s="23"/>
      <c r="N662" s="4"/>
      <c r="O662" s="17"/>
      <c r="P662" s="17"/>
      <c r="Q662" s="137"/>
      <c r="R662" s="17"/>
      <c r="S662" s="17"/>
      <c r="CZ662" s="9"/>
      <c r="DA662" s="78"/>
      <c r="DB662" s="9"/>
      <c r="DC662" s="207"/>
    </row>
    <row r="663" spans="2:107" ht="13.2" customHeight="1">
      <c r="C663" s="3" t="s">
        <v>27</v>
      </c>
      <c r="G663" s="4"/>
      <c r="H663" s="521"/>
      <c r="I663" s="565"/>
      <c r="J663" s="95"/>
      <c r="K663" s="5"/>
      <c r="N663" s="17"/>
      <c r="O663" s="17"/>
      <c r="P663" s="17"/>
      <c r="Q663" s="137"/>
      <c r="R663" s="17"/>
      <c r="S663" s="17"/>
      <c r="CZ663" s="9"/>
      <c r="DA663" s="78"/>
      <c r="DB663" s="9"/>
      <c r="DC663" s="207"/>
    </row>
    <row r="664" spans="2:107" ht="13.2" customHeight="1">
      <c r="G664" s="4"/>
      <c r="H664" s="521"/>
      <c r="I664" s="565">
        <f t="shared" ref="I664:I671" si="127">SUM(J664:N664)</f>
        <v>0</v>
      </c>
      <c r="N664" s="17"/>
      <c r="O664" s="17"/>
      <c r="P664" s="17"/>
      <c r="Q664" s="137"/>
      <c r="R664" s="17"/>
      <c r="S664" s="17"/>
      <c r="CZ664" s="9"/>
      <c r="DA664" s="78"/>
      <c r="DB664" s="9"/>
      <c r="DC664" s="207"/>
    </row>
    <row r="665" spans="2:107" ht="13.2" customHeight="1">
      <c r="G665" s="4"/>
      <c r="H665" s="521"/>
      <c r="I665" s="565">
        <f t="shared" si="127"/>
        <v>0</v>
      </c>
      <c r="N665" s="17"/>
      <c r="O665" s="17"/>
      <c r="P665" s="17"/>
      <c r="Q665" s="137"/>
      <c r="R665" s="17"/>
      <c r="S665" s="17"/>
      <c r="CZ665" s="9"/>
      <c r="DA665" s="78"/>
      <c r="DB665" s="9"/>
      <c r="DC665" s="207"/>
    </row>
    <row r="666" spans="2:107" ht="13.2" customHeight="1">
      <c r="G666" s="4"/>
      <c r="H666" s="521"/>
      <c r="I666" s="565">
        <f t="shared" si="127"/>
        <v>0</v>
      </c>
      <c r="N666" s="17"/>
      <c r="O666" s="17"/>
      <c r="P666" s="17"/>
      <c r="Q666" s="137"/>
      <c r="R666" s="17"/>
      <c r="S666" s="17"/>
      <c r="CZ666" s="9"/>
      <c r="DA666" s="78"/>
      <c r="DB666" s="9"/>
      <c r="DC666" s="207"/>
    </row>
    <row r="667" spans="2:107" ht="13.2" customHeight="1">
      <c r="G667" s="4"/>
      <c r="H667" s="521"/>
      <c r="I667" s="565">
        <f t="shared" si="127"/>
        <v>0</v>
      </c>
      <c r="N667" s="17"/>
      <c r="O667" s="17"/>
      <c r="P667" s="17"/>
      <c r="Q667" s="137"/>
      <c r="R667" s="17"/>
      <c r="S667" s="17"/>
      <c r="CZ667" s="9"/>
      <c r="DA667" s="78"/>
      <c r="DB667" s="9"/>
      <c r="DC667" s="207"/>
    </row>
    <row r="668" spans="2:107" ht="13.2" customHeight="1">
      <c r="G668" s="4"/>
      <c r="H668" s="521"/>
      <c r="I668" s="565">
        <f t="shared" si="127"/>
        <v>0</v>
      </c>
      <c r="N668" s="17"/>
      <c r="O668" s="17"/>
      <c r="P668" s="17"/>
      <c r="Q668" s="137"/>
      <c r="R668" s="17"/>
      <c r="S668" s="17"/>
      <c r="CZ668" s="9"/>
      <c r="DA668" s="78"/>
      <c r="DB668" s="9"/>
      <c r="DC668" s="207"/>
    </row>
    <row r="669" spans="2:107" ht="13.2" customHeight="1">
      <c r="G669" s="4"/>
      <c r="H669" s="521"/>
      <c r="I669" s="565">
        <f>SUM(J669:N669)</f>
        <v>0</v>
      </c>
      <c r="N669" s="17"/>
      <c r="O669" s="17"/>
      <c r="P669" s="17"/>
      <c r="Q669" s="137"/>
      <c r="R669" s="17"/>
      <c r="S669" s="17"/>
      <c r="CZ669" s="9"/>
      <c r="DA669" s="78"/>
      <c r="DB669" s="9"/>
      <c r="DC669" s="207"/>
    </row>
    <row r="670" spans="2:107" ht="13.2" customHeight="1">
      <c r="G670" s="4"/>
      <c r="H670" s="521"/>
      <c r="I670" s="565">
        <f t="shared" si="127"/>
        <v>0</v>
      </c>
      <c r="N670" s="17"/>
      <c r="O670" s="17"/>
      <c r="P670" s="17"/>
      <c r="Q670" s="137"/>
      <c r="R670" s="17"/>
      <c r="S670" s="17"/>
      <c r="CZ670" s="9"/>
      <c r="DA670" s="78"/>
      <c r="DB670" s="9"/>
      <c r="DC670" s="207"/>
    </row>
    <row r="671" spans="2:107" ht="13.2" customHeight="1">
      <c r="G671" s="4"/>
      <c r="H671" s="521"/>
      <c r="I671" s="565">
        <f t="shared" si="127"/>
        <v>0</v>
      </c>
      <c r="N671" s="17"/>
      <c r="O671" s="17"/>
      <c r="P671" s="17"/>
      <c r="Q671" s="137"/>
      <c r="R671" s="17"/>
      <c r="S671" s="17"/>
      <c r="CZ671" s="9"/>
      <c r="DA671" s="78"/>
      <c r="DB671" s="9"/>
      <c r="DC671" s="207"/>
    </row>
    <row r="672" spans="2:107" ht="13.2" customHeight="1">
      <c r="G672" s="22">
        <f>SUM(G663:G671)</f>
        <v>0</v>
      </c>
      <c r="H672" s="521"/>
      <c r="I672" s="22">
        <f t="shared" ref="I672:N672" si="128">SUM(I663:I671)</f>
        <v>0</v>
      </c>
      <c r="J672" s="22">
        <f t="shared" si="128"/>
        <v>0</v>
      </c>
      <c r="K672" s="22">
        <f t="shared" si="128"/>
        <v>0</v>
      </c>
      <c r="L672" s="22">
        <f t="shared" si="128"/>
        <v>0</v>
      </c>
      <c r="M672" s="22">
        <f t="shared" si="128"/>
        <v>0</v>
      </c>
      <c r="N672" s="22">
        <f t="shared" si="128"/>
        <v>0</v>
      </c>
      <c r="O672" s="17"/>
      <c r="P672" s="17"/>
      <c r="Q672" s="137"/>
      <c r="R672" s="17"/>
      <c r="S672" s="17"/>
      <c r="CZ672" s="9"/>
      <c r="DA672" s="78"/>
      <c r="DB672" s="9"/>
      <c r="DC672" s="207"/>
    </row>
    <row r="673" spans="2:107" ht="13.2" customHeight="1" thickBot="1">
      <c r="D673" s="28"/>
      <c r="E673" s="28"/>
      <c r="F673" s="28"/>
      <c r="G673" s="4"/>
      <c r="H673" s="521"/>
      <c r="I673" s="565"/>
      <c r="J673" s="23" t="s">
        <v>195</v>
      </c>
      <c r="K673" s="23"/>
      <c r="N673" s="4"/>
      <c r="O673" s="271" t="s">
        <v>487</v>
      </c>
      <c r="P673" s="17"/>
      <c r="Q673" s="137"/>
      <c r="R673" s="17"/>
      <c r="S673" s="17"/>
      <c r="CZ673" s="9"/>
      <c r="DA673" s="78"/>
      <c r="DB673" s="9"/>
      <c r="DC673" s="207"/>
    </row>
    <row r="674" spans="2:107" ht="13.2" customHeight="1" thickBot="1">
      <c r="B674" s="3" t="s">
        <v>41</v>
      </c>
      <c r="F674" s="24" t="str">
        <f>B651</f>
        <v>Bank Name 26</v>
      </c>
      <c r="G674" s="1">
        <f>SUM(G672+G661)</f>
        <v>0</v>
      </c>
      <c r="H674" s="521"/>
      <c r="I674" s="1">
        <f t="shared" ref="I674:N674" si="129">SUM(I672+I661)</f>
        <v>0</v>
      </c>
      <c r="J674" s="1">
        <f t="shared" si="129"/>
        <v>0</v>
      </c>
      <c r="K674" s="1">
        <f t="shared" si="129"/>
        <v>0</v>
      </c>
      <c r="L674" s="1">
        <f t="shared" si="129"/>
        <v>0</v>
      </c>
      <c r="M674" s="1">
        <f t="shared" si="129"/>
        <v>0</v>
      </c>
      <c r="N674" s="1">
        <f t="shared" si="129"/>
        <v>0</v>
      </c>
      <c r="O674" s="234"/>
      <c r="P674" s="17"/>
      <c r="Q674" s="137"/>
      <c r="R674" s="17"/>
      <c r="S674" s="17"/>
      <c r="CZ674" s="9"/>
      <c r="DA674" s="78"/>
      <c r="DB674" s="9"/>
      <c r="DC674" s="207"/>
    </row>
    <row r="675" spans="2:107" ht="13.2" customHeight="1">
      <c r="D675" s="28"/>
      <c r="E675" s="28"/>
      <c r="F675" s="28"/>
      <c r="G675" s="4"/>
      <c r="H675" s="521"/>
      <c r="I675" s="577"/>
      <c r="J675" s="82" t="s">
        <v>196</v>
      </c>
      <c r="K675" s="23"/>
      <c r="N675" s="17"/>
      <c r="O675" s="17"/>
      <c r="P675" s="17"/>
      <c r="Q675" s="137"/>
      <c r="R675" s="17"/>
      <c r="S675" s="17"/>
      <c r="CZ675" s="9"/>
      <c r="DA675" s="78"/>
      <c r="DB675" s="9"/>
      <c r="DC675" s="207"/>
    </row>
    <row r="676" spans="2:107" ht="13.2" customHeight="1">
      <c r="B676" s="18" t="s">
        <v>383</v>
      </c>
      <c r="C676" s="5"/>
      <c r="G676" s="5"/>
      <c r="H676" s="521"/>
      <c r="I676" s="78"/>
      <c r="N676" s="17"/>
      <c r="O676" s="17"/>
      <c r="P676" s="17"/>
      <c r="Q676" s="137"/>
      <c r="R676" s="17"/>
      <c r="S676" s="17"/>
      <c r="CZ676" s="9"/>
      <c r="DA676" s="78"/>
      <c r="DB676" s="9"/>
      <c r="DC676" s="207"/>
    </row>
    <row r="677" spans="2:107" ht="13.2" customHeight="1">
      <c r="B677" s="5"/>
      <c r="C677" s="5" t="s">
        <v>26</v>
      </c>
      <c r="G677" s="5"/>
      <c r="H677" s="521"/>
      <c r="I677" s="565"/>
      <c r="N677" s="17"/>
      <c r="O677" s="17"/>
      <c r="P677" s="17"/>
      <c r="Q677" s="137"/>
      <c r="R677" s="17"/>
      <c r="S677" s="17"/>
      <c r="CZ677" s="9"/>
      <c r="DA677" s="78"/>
      <c r="DB677" s="9"/>
      <c r="DC677" s="207"/>
    </row>
    <row r="678" spans="2:107" ht="13.2" customHeight="1">
      <c r="B678" s="5"/>
      <c r="C678" s="5"/>
      <c r="G678" s="5"/>
      <c r="H678" s="521"/>
      <c r="I678" s="565">
        <f t="shared" ref="I678:I685" si="130">SUM(J678:N678)</f>
        <v>0</v>
      </c>
      <c r="N678" s="17"/>
      <c r="O678" s="17"/>
      <c r="P678" s="17"/>
      <c r="Q678" s="137"/>
      <c r="R678" s="17"/>
      <c r="S678" s="17"/>
      <c r="CZ678" s="9"/>
      <c r="DA678" s="78"/>
      <c r="DB678" s="9"/>
      <c r="DC678" s="207"/>
    </row>
    <row r="679" spans="2:107" ht="13.2" customHeight="1">
      <c r="B679" s="5"/>
      <c r="C679" s="5"/>
      <c r="G679" s="5"/>
      <c r="H679" s="521"/>
      <c r="I679" s="565">
        <f t="shared" si="130"/>
        <v>0</v>
      </c>
      <c r="N679" s="17"/>
      <c r="O679" s="17"/>
      <c r="P679" s="17"/>
      <c r="Q679" s="137"/>
      <c r="R679" s="17"/>
      <c r="S679" s="17"/>
      <c r="CZ679" s="9"/>
      <c r="DA679" s="78"/>
      <c r="DB679" s="9"/>
      <c r="DC679" s="207"/>
    </row>
    <row r="680" spans="2:107" ht="13.2" customHeight="1">
      <c r="B680" s="5"/>
      <c r="C680" s="5"/>
      <c r="G680" s="5"/>
      <c r="H680" s="521"/>
      <c r="I680" s="565">
        <f t="shared" si="130"/>
        <v>0</v>
      </c>
      <c r="N680" s="17"/>
      <c r="O680" s="17"/>
      <c r="P680" s="17"/>
      <c r="Q680" s="137"/>
      <c r="R680" s="17"/>
      <c r="S680" s="17"/>
      <c r="CZ680" s="9"/>
      <c r="DA680" s="78"/>
      <c r="DB680" s="9"/>
      <c r="DC680" s="207"/>
    </row>
    <row r="681" spans="2:107" ht="13.2" customHeight="1">
      <c r="B681" s="5"/>
      <c r="C681" s="5"/>
      <c r="G681" s="5"/>
      <c r="H681" s="521"/>
      <c r="I681" s="565">
        <f>SUM(J681:N681)</f>
        <v>0</v>
      </c>
      <c r="N681" s="17"/>
      <c r="O681" s="17"/>
      <c r="P681" s="17"/>
      <c r="Q681" s="137"/>
      <c r="R681" s="17"/>
      <c r="S681" s="17"/>
      <c r="CZ681" s="9"/>
      <c r="DA681" s="78"/>
      <c r="DB681" s="9"/>
      <c r="DC681" s="207"/>
    </row>
    <row r="682" spans="2:107" ht="13.2" customHeight="1">
      <c r="B682" s="5"/>
      <c r="C682" s="5"/>
      <c r="G682" s="5"/>
      <c r="H682" s="521"/>
      <c r="I682" s="565">
        <f t="shared" si="130"/>
        <v>0</v>
      </c>
      <c r="N682" s="17"/>
      <c r="O682" s="17"/>
      <c r="P682" s="17"/>
      <c r="Q682" s="137"/>
      <c r="R682" s="17"/>
      <c r="S682" s="17"/>
      <c r="CZ682" s="9"/>
      <c r="DA682" s="78"/>
      <c r="DB682" s="9"/>
      <c r="DC682" s="207"/>
    </row>
    <row r="683" spans="2:107" ht="13.2" customHeight="1">
      <c r="B683" s="5"/>
      <c r="C683" s="5"/>
      <c r="G683" s="5"/>
      <c r="H683" s="521"/>
      <c r="I683" s="565">
        <f t="shared" si="130"/>
        <v>0</v>
      </c>
      <c r="N683" s="17"/>
      <c r="O683" s="17"/>
      <c r="P683" s="17"/>
      <c r="Q683" s="137"/>
      <c r="R683" s="17"/>
      <c r="S683" s="17"/>
      <c r="CZ683" s="9"/>
      <c r="DA683" s="78"/>
      <c r="DB683" s="9"/>
      <c r="DC683" s="207"/>
    </row>
    <row r="684" spans="2:107" ht="13.2" customHeight="1">
      <c r="G684" s="4"/>
      <c r="H684" s="521"/>
      <c r="I684" s="565">
        <f t="shared" si="130"/>
        <v>0</v>
      </c>
      <c r="N684" s="17"/>
      <c r="O684" s="17"/>
      <c r="P684" s="17"/>
      <c r="Q684" s="137"/>
      <c r="R684" s="17"/>
      <c r="S684" s="17"/>
      <c r="CZ684" s="9"/>
      <c r="DA684" s="78"/>
      <c r="DB684" s="9"/>
      <c r="DC684" s="207"/>
    </row>
    <row r="685" spans="2:107" ht="13.2" customHeight="1">
      <c r="G685" s="4"/>
      <c r="H685" s="521"/>
      <c r="I685" s="565">
        <f t="shared" si="130"/>
        <v>0</v>
      </c>
      <c r="N685" s="17"/>
      <c r="O685" s="17"/>
      <c r="P685" s="17"/>
      <c r="Q685" s="137"/>
      <c r="R685" s="17"/>
      <c r="S685" s="17"/>
      <c r="CZ685" s="9"/>
      <c r="DA685" s="78"/>
      <c r="DB685" s="9"/>
      <c r="DC685" s="207"/>
    </row>
    <row r="686" spans="2:107" ht="13.2" customHeight="1">
      <c r="D686" s="3" t="s">
        <v>28</v>
      </c>
      <c r="G686" s="22">
        <f>SUM(G676:G685)</f>
        <v>0</v>
      </c>
      <c r="H686" s="521"/>
      <c r="I686" s="22">
        <f t="shared" ref="I686:N686" si="131">SUM(I676:I685)</f>
        <v>0</v>
      </c>
      <c r="J686" s="22">
        <f t="shared" si="131"/>
        <v>0</v>
      </c>
      <c r="K686" s="22">
        <f t="shared" si="131"/>
        <v>0</v>
      </c>
      <c r="L686" s="22">
        <f t="shared" si="131"/>
        <v>0</v>
      </c>
      <c r="M686" s="22">
        <f t="shared" si="131"/>
        <v>0</v>
      </c>
      <c r="N686" s="22">
        <f t="shared" si="131"/>
        <v>0</v>
      </c>
      <c r="O686" s="17"/>
      <c r="P686" s="17"/>
      <c r="Q686" s="137"/>
      <c r="R686" s="17"/>
      <c r="S686" s="17"/>
      <c r="CZ686" s="9"/>
      <c r="DA686" s="78"/>
      <c r="DB686" s="9"/>
      <c r="DC686" s="207"/>
    </row>
    <row r="687" spans="2:107" ht="13.2" customHeight="1">
      <c r="G687" s="4"/>
      <c r="H687" s="521"/>
      <c r="I687" s="565"/>
      <c r="J687" s="23" t="s">
        <v>195</v>
      </c>
      <c r="K687" s="23"/>
      <c r="N687" s="4"/>
      <c r="O687" s="17"/>
      <c r="P687" s="17"/>
      <c r="Q687" s="137"/>
      <c r="R687" s="17"/>
      <c r="S687" s="17"/>
      <c r="CZ687" s="9"/>
      <c r="DA687" s="78"/>
      <c r="DB687" s="9"/>
      <c r="DC687" s="207"/>
    </row>
    <row r="688" spans="2:107" ht="13.2" customHeight="1">
      <c r="C688" s="3" t="s">
        <v>27</v>
      </c>
      <c r="G688" s="4"/>
      <c r="H688" s="521"/>
      <c r="I688" s="565"/>
      <c r="J688" s="95"/>
      <c r="K688" s="5"/>
      <c r="N688" s="17"/>
      <c r="O688" s="17"/>
      <c r="P688" s="17"/>
      <c r="Q688" s="137"/>
      <c r="R688" s="17"/>
      <c r="S688" s="17"/>
      <c r="CZ688" s="9"/>
      <c r="DA688" s="78"/>
      <c r="DB688" s="9"/>
      <c r="DC688" s="207"/>
    </row>
    <row r="689" spans="2:107" ht="13.2" customHeight="1">
      <c r="G689" s="4"/>
      <c r="H689" s="521"/>
      <c r="I689" s="565">
        <f t="shared" ref="I689:I696" si="132">SUM(J689:N689)</f>
        <v>0</v>
      </c>
      <c r="N689" s="17"/>
      <c r="O689" s="17"/>
      <c r="P689" s="17"/>
      <c r="Q689" s="137"/>
      <c r="R689" s="17"/>
      <c r="S689" s="17"/>
      <c r="CZ689" s="9"/>
      <c r="DA689" s="78"/>
      <c r="DB689" s="9"/>
      <c r="DC689" s="207"/>
    </row>
    <row r="690" spans="2:107" ht="13.2" customHeight="1">
      <c r="G690" s="4"/>
      <c r="H690" s="521"/>
      <c r="I690" s="565">
        <f t="shared" si="132"/>
        <v>0</v>
      </c>
      <c r="N690" s="17"/>
      <c r="O690" s="17"/>
      <c r="P690" s="17"/>
      <c r="Q690" s="137"/>
      <c r="R690" s="17"/>
      <c r="S690" s="17"/>
      <c r="CZ690" s="9"/>
      <c r="DA690" s="78"/>
      <c r="DB690" s="9"/>
      <c r="DC690" s="207"/>
    </row>
    <row r="691" spans="2:107" ht="13.2" customHeight="1">
      <c r="G691" s="4"/>
      <c r="H691" s="521"/>
      <c r="I691" s="565">
        <f t="shared" si="132"/>
        <v>0</v>
      </c>
      <c r="N691" s="17"/>
      <c r="O691" s="17"/>
      <c r="P691" s="17"/>
      <c r="Q691" s="137"/>
      <c r="R691" s="17"/>
      <c r="S691" s="17"/>
      <c r="CZ691" s="9"/>
      <c r="DA691" s="78"/>
      <c r="DB691" s="9"/>
      <c r="DC691" s="207"/>
    </row>
    <row r="692" spans="2:107" ht="13.2" customHeight="1">
      <c r="G692" s="4"/>
      <c r="H692" s="521"/>
      <c r="I692" s="565">
        <f t="shared" si="132"/>
        <v>0</v>
      </c>
      <c r="N692" s="17"/>
      <c r="O692" s="17"/>
      <c r="P692" s="17"/>
      <c r="Q692" s="137"/>
      <c r="R692" s="17"/>
      <c r="S692" s="17"/>
      <c r="CZ692" s="9"/>
      <c r="DA692" s="78"/>
      <c r="DB692" s="9"/>
      <c r="DC692" s="207"/>
    </row>
    <row r="693" spans="2:107" ht="13.2" customHeight="1">
      <c r="G693" s="4"/>
      <c r="H693" s="521"/>
      <c r="I693" s="565">
        <f t="shared" si="132"/>
        <v>0</v>
      </c>
      <c r="N693" s="17"/>
      <c r="O693" s="17"/>
      <c r="P693" s="17"/>
      <c r="Q693" s="137"/>
      <c r="R693" s="17"/>
      <c r="S693" s="17"/>
      <c r="CZ693" s="9"/>
      <c r="DA693" s="78"/>
      <c r="DB693" s="9"/>
      <c r="DC693" s="207"/>
    </row>
    <row r="694" spans="2:107" ht="13.2" customHeight="1">
      <c r="G694" s="4"/>
      <c r="H694" s="521"/>
      <c r="I694" s="565">
        <f t="shared" si="132"/>
        <v>0</v>
      </c>
      <c r="N694" s="17"/>
      <c r="O694" s="17"/>
      <c r="P694" s="17"/>
      <c r="Q694" s="137"/>
      <c r="R694" s="17"/>
      <c r="S694" s="17"/>
      <c r="CZ694" s="9"/>
      <c r="DA694" s="78"/>
      <c r="DB694" s="9"/>
      <c r="DC694" s="207"/>
    </row>
    <row r="695" spans="2:107" ht="13.2" customHeight="1">
      <c r="G695" s="4"/>
      <c r="H695" s="521"/>
      <c r="I695" s="565">
        <f>SUM(J695:N695)</f>
        <v>0</v>
      </c>
      <c r="N695" s="17"/>
      <c r="O695" s="17"/>
      <c r="P695" s="17"/>
      <c r="Q695" s="137"/>
      <c r="R695" s="17"/>
      <c r="S695" s="17"/>
      <c r="CZ695" s="9"/>
      <c r="DA695" s="78"/>
      <c r="DB695" s="9"/>
      <c r="DC695" s="207"/>
    </row>
    <row r="696" spans="2:107" ht="13.2" customHeight="1">
      <c r="G696" s="4"/>
      <c r="H696" s="521"/>
      <c r="I696" s="565">
        <f t="shared" si="132"/>
        <v>0</v>
      </c>
      <c r="N696" s="17"/>
      <c r="O696" s="17"/>
      <c r="P696" s="17"/>
      <c r="Q696" s="137"/>
      <c r="R696" s="17"/>
      <c r="S696" s="17"/>
      <c r="CZ696" s="9"/>
      <c r="DA696" s="78"/>
      <c r="DB696" s="9"/>
      <c r="DC696" s="207"/>
    </row>
    <row r="697" spans="2:107" ht="13.2" customHeight="1">
      <c r="G697" s="22">
        <f>SUM(G688:G696)</f>
        <v>0</v>
      </c>
      <c r="H697" s="521"/>
      <c r="I697" s="22">
        <f t="shared" ref="I697:N697" si="133">SUM(I688:I696)</f>
        <v>0</v>
      </c>
      <c r="J697" s="22">
        <f t="shared" si="133"/>
        <v>0</v>
      </c>
      <c r="K697" s="22">
        <f t="shared" si="133"/>
        <v>0</v>
      </c>
      <c r="L697" s="22">
        <f t="shared" si="133"/>
        <v>0</v>
      </c>
      <c r="M697" s="22">
        <f t="shared" si="133"/>
        <v>0</v>
      </c>
      <c r="N697" s="22">
        <f t="shared" si="133"/>
        <v>0</v>
      </c>
      <c r="O697" s="17"/>
      <c r="P697" s="17"/>
      <c r="Q697" s="137"/>
      <c r="R697" s="17"/>
      <c r="S697" s="17"/>
      <c r="CZ697" s="9"/>
      <c r="DA697" s="78"/>
      <c r="DB697" s="9"/>
      <c r="DC697" s="207"/>
    </row>
    <row r="698" spans="2:107" ht="13.2" customHeight="1" thickBot="1">
      <c r="D698" s="28"/>
      <c r="E698" s="28"/>
      <c r="F698" s="28"/>
      <c r="G698" s="4"/>
      <c r="H698" s="521"/>
      <c r="I698" s="565"/>
      <c r="J698" s="23" t="s">
        <v>195</v>
      </c>
      <c r="K698" s="23"/>
      <c r="N698" s="4"/>
      <c r="O698" s="271" t="s">
        <v>487</v>
      </c>
      <c r="P698" s="17"/>
      <c r="Q698" s="137"/>
      <c r="R698" s="17"/>
      <c r="S698" s="17"/>
      <c r="CZ698" s="9"/>
      <c r="DA698" s="78"/>
      <c r="DB698" s="9"/>
      <c r="DC698" s="207"/>
    </row>
    <row r="699" spans="2:107" ht="13.2" customHeight="1" thickBot="1">
      <c r="B699" s="3" t="s">
        <v>41</v>
      </c>
      <c r="F699" s="24" t="str">
        <f>B676</f>
        <v>Bank Name 27</v>
      </c>
      <c r="G699" s="1">
        <f>SUM(G697+G686)</f>
        <v>0</v>
      </c>
      <c r="H699" s="521"/>
      <c r="I699" s="1">
        <f t="shared" ref="I699:N699" si="134">SUM(I697+I686)</f>
        <v>0</v>
      </c>
      <c r="J699" s="1">
        <f t="shared" si="134"/>
        <v>0</v>
      </c>
      <c r="K699" s="1">
        <f t="shared" si="134"/>
        <v>0</v>
      </c>
      <c r="L699" s="1">
        <f t="shared" si="134"/>
        <v>0</v>
      </c>
      <c r="M699" s="1">
        <f t="shared" si="134"/>
        <v>0</v>
      </c>
      <c r="N699" s="1">
        <f t="shared" si="134"/>
        <v>0</v>
      </c>
      <c r="O699" s="234"/>
      <c r="P699" s="17"/>
      <c r="Q699" s="137"/>
      <c r="R699" s="17"/>
      <c r="S699" s="17"/>
      <c r="CZ699" s="9"/>
      <c r="DA699" s="78"/>
      <c r="DB699" s="9"/>
      <c r="DC699" s="207"/>
    </row>
    <row r="700" spans="2:107" ht="13.2" customHeight="1">
      <c r="D700" s="28"/>
      <c r="E700" s="28"/>
      <c r="F700" s="28"/>
      <c r="G700" s="4"/>
      <c r="H700" s="521"/>
      <c r="I700" s="577"/>
      <c r="J700" s="82" t="s">
        <v>196</v>
      </c>
      <c r="K700" s="23"/>
      <c r="N700" s="17"/>
      <c r="O700" s="17"/>
      <c r="P700" s="17"/>
      <c r="Q700" s="137"/>
      <c r="R700" s="17"/>
      <c r="S700" s="17"/>
      <c r="CZ700" s="9"/>
      <c r="DA700" s="78"/>
      <c r="DB700" s="9"/>
      <c r="DC700" s="207"/>
    </row>
    <row r="701" spans="2:107" ht="13.2" customHeight="1">
      <c r="B701" s="18" t="s">
        <v>384</v>
      </c>
      <c r="C701" s="5"/>
      <c r="G701" s="5"/>
      <c r="H701" s="521"/>
      <c r="I701" s="78"/>
      <c r="N701" s="17"/>
      <c r="O701" s="17"/>
      <c r="P701" s="17"/>
      <c r="Q701" s="137"/>
      <c r="R701" s="17"/>
      <c r="S701" s="17"/>
      <c r="CZ701" s="9"/>
      <c r="DA701" s="78"/>
      <c r="DB701" s="9"/>
      <c r="DC701" s="207"/>
    </row>
    <row r="702" spans="2:107" ht="13.2" customHeight="1">
      <c r="B702" s="5"/>
      <c r="C702" s="5" t="s">
        <v>26</v>
      </c>
      <c r="G702" s="5"/>
      <c r="H702" s="521"/>
      <c r="I702" s="565"/>
      <c r="N702" s="17"/>
      <c r="O702" s="17"/>
      <c r="P702" s="17"/>
      <c r="Q702" s="137"/>
      <c r="R702" s="17"/>
      <c r="S702" s="17"/>
      <c r="CZ702" s="9"/>
      <c r="DA702" s="78"/>
      <c r="DB702" s="9"/>
      <c r="DC702" s="207"/>
    </row>
    <row r="703" spans="2:107" ht="13.2" customHeight="1">
      <c r="B703" s="5"/>
      <c r="C703" s="5"/>
      <c r="G703" s="5"/>
      <c r="H703" s="521"/>
      <c r="I703" s="565">
        <f t="shared" ref="I703:I710" si="135">SUM(J703:N703)</f>
        <v>0</v>
      </c>
      <c r="N703" s="17"/>
      <c r="O703" s="17"/>
      <c r="P703" s="17"/>
      <c r="Q703" s="137"/>
      <c r="R703" s="17"/>
      <c r="S703" s="17"/>
      <c r="CZ703" s="9"/>
      <c r="DA703" s="78"/>
      <c r="DB703" s="9"/>
      <c r="DC703" s="207"/>
    </row>
    <row r="704" spans="2:107" ht="13.2" customHeight="1">
      <c r="B704" s="5"/>
      <c r="C704" s="5"/>
      <c r="G704" s="5"/>
      <c r="H704" s="521"/>
      <c r="I704" s="565">
        <f t="shared" si="135"/>
        <v>0</v>
      </c>
      <c r="N704" s="17"/>
      <c r="O704" s="17"/>
      <c r="P704" s="17"/>
      <c r="Q704" s="137"/>
      <c r="R704" s="17"/>
      <c r="S704" s="17"/>
      <c r="CZ704" s="9"/>
      <c r="DA704" s="78"/>
      <c r="DB704" s="9"/>
      <c r="DC704" s="207"/>
    </row>
    <row r="705" spans="2:107" ht="13.2" customHeight="1">
      <c r="B705" s="5"/>
      <c r="C705" s="5"/>
      <c r="G705" s="5"/>
      <c r="H705" s="521"/>
      <c r="I705" s="565">
        <f t="shared" si="135"/>
        <v>0</v>
      </c>
      <c r="N705" s="17"/>
      <c r="O705" s="17"/>
      <c r="P705" s="17"/>
      <c r="Q705" s="137"/>
      <c r="R705" s="17"/>
      <c r="S705" s="17"/>
      <c r="CZ705" s="9"/>
      <c r="DA705" s="78"/>
      <c r="DB705" s="9"/>
      <c r="DC705" s="207"/>
    </row>
    <row r="706" spans="2:107" ht="13.2" customHeight="1">
      <c r="B706" s="5"/>
      <c r="C706" s="5"/>
      <c r="G706" s="5"/>
      <c r="H706" s="521"/>
      <c r="I706" s="565">
        <f t="shared" si="135"/>
        <v>0</v>
      </c>
      <c r="N706" s="17"/>
      <c r="O706" s="17"/>
      <c r="P706" s="17"/>
      <c r="Q706" s="137"/>
      <c r="R706" s="17"/>
      <c r="S706" s="17"/>
      <c r="CZ706" s="9"/>
      <c r="DA706" s="78"/>
      <c r="DB706" s="9"/>
      <c r="DC706" s="207"/>
    </row>
    <row r="707" spans="2:107" ht="13.2" customHeight="1">
      <c r="B707" s="5"/>
      <c r="C707" s="5"/>
      <c r="G707" s="5"/>
      <c r="H707" s="521"/>
      <c r="I707" s="565">
        <f>SUM(J707:N707)</f>
        <v>0</v>
      </c>
      <c r="N707" s="17"/>
      <c r="O707" s="17"/>
      <c r="P707" s="17"/>
      <c r="Q707" s="137"/>
      <c r="R707" s="17"/>
      <c r="S707" s="17"/>
      <c r="CZ707" s="9"/>
      <c r="DA707" s="78"/>
      <c r="DB707" s="9"/>
      <c r="DC707" s="207"/>
    </row>
    <row r="708" spans="2:107" ht="13.2" customHeight="1">
      <c r="B708" s="5"/>
      <c r="C708" s="5"/>
      <c r="G708" s="5"/>
      <c r="H708" s="521"/>
      <c r="I708" s="565">
        <f t="shared" si="135"/>
        <v>0</v>
      </c>
      <c r="N708" s="17"/>
      <c r="O708" s="17"/>
      <c r="P708" s="17"/>
      <c r="Q708" s="137"/>
      <c r="R708" s="17"/>
      <c r="S708" s="17"/>
      <c r="CZ708" s="9"/>
      <c r="DA708" s="78"/>
      <c r="DB708" s="9"/>
      <c r="DC708" s="207"/>
    </row>
    <row r="709" spans="2:107" ht="13.2" customHeight="1">
      <c r="G709" s="4"/>
      <c r="H709" s="521"/>
      <c r="I709" s="565">
        <f t="shared" si="135"/>
        <v>0</v>
      </c>
      <c r="N709" s="17"/>
      <c r="O709" s="17"/>
      <c r="P709" s="17"/>
      <c r="Q709" s="137"/>
      <c r="R709" s="17"/>
      <c r="S709" s="17"/>
      <c r="CZ709" s="9"/>
      <c r="DA709" s="78"/>
      <c r="DB709" s="9"/>
      <c r="DC709" s="207"/>
    </row>
    <row r="710" spans="2:107" ht="13.2" customHeight="1">
      <c r="G710" s="4"/>
      <c r="H710" s="521"/>
      <c r="I710" s="565">
        <f t="shared" si="135"/>
        <v>0</v>
      </c>
      <c r="N710" s="17"/>
      <c r="O710" s="17"/>
      <c r="P710" s="17"/>
      <c r="Q710" s="137"/>
      <c r="R710" s="17"/>
      <c r="S710" s="17"/>
      <c r="CZ710" s="9"/>
      <c r="DA710" s="78"/>
      <c r="DB710" s="9"/>
      <c r="DC710" s="207"/>
    </row>
    <row r="711" spans="2:107" ht="13.2" customHeight="1">
      <c r="D711" s="3" t="s">
        <v>28</v>
      </c>
      <c r="G711" s="22">
        <f>SUM(G701:G710)</f>
        <v>0</v>
      </c>
      <c r="H711" s="521"/>
      <c r="I711" s="22">
        <f t="shared" ref="I711:N711" si="136">SUM(I701:I710)</f>
        <v>0</v>
      </c>
      <c r="J711" s="22">
        <f t="shared" si="136"/>
        <v>0</v>
      </c>
      <c r="K711" s="22">
        <f t="shared" si="136"/>
        <v>0</v>
      </c>
      <c r="L711" s="22">
        <f t="shared" si="136"/>
        <v>0</v>
      </c>
      <c r="M711" s="22">
        <f t="shared" si="136"/>
        <v>0</v>
      </c>
      <c r="N711" s="22">
        <f t="shared" si="136"/>
        <v>0</v>
      </c>
      <c r="O711" s="17"/>
      <c r="P711" s="17"/>
      <c r="Q711" s="137"/>
      <c r="R711" s="17"/>
      <c r="S711" s="17"/>
      <c r="CZ711" s="9"/>
      <c r="DA711" s="78"/>
      <c r="DB711" s="9"/>
      <c r="DC711" s="207"/>
    </row>
    <row r="712" spans="2:107" ht="13.2" customHeight="1">
      <c r="G712" s="4"/>
      <c r="H712" s="521"/>
      <c r="I712" s="565"/>
      <c r="J712" s="23" t="s">
        <v>195</v>
      </c>
      <c r="K712" s="23"/>
      <c r="N712" s="4"/>
      <c r="O712" s="17"/>
      <c r="P712" s="17"/>
      <c r="Q712" s="137"/>
      <c r="R712" s="17"/>
      <c r="S712" s="17"/>
      <c r="CZ712" s="9"/>
      <c r="DA712" s="78"/>
      <c r="DB712" s="9"/>
      <c r="DC712" s="207"/>
    </row>
    <row r="713" spans="2:107" ht="13.2" customHeight="1">
      <c r="C713" s="3" t="s">
        <v>27</v>
      </c>
      <c r="G713" s="4"/>
      <c r="H713" s="521"/>
      <c r="I713" s="565"/>
      <c r="J713" s="95"/>
      <c r="K713" s="5"/>
      <c r="N713" s="17"/>
      <c r="O713" s="17"/>
      <c r="P713" s="17"/>
      <c r="Q713" s="137"/>
      <c r="R713" s="17"/>
      <c r="S713" s="17"/>
      <c r="CZ713" s="9"/>
      <c r="DA713" s="78"/>
      <c r="DB713" s="9"/>
      <c r="DC713" s="207"/>
    </row>
    <row r="714" spans="2:107" ht="13.2" customHeight="1">
      <c r="G714" s="4"/>
      <c r="H714" s="521"/>
      <c r="I714" s="565">
        <f t="shared" ref="I714:I721" si="137">SUM(J714:N714)</f>
        <v>0</v>
      </c>
      <c r="N714" s="17"/>
      <c r="O714" s="17"/>
      <c r="P714" s="17"/>
      <c r="Q714" s="137"/>
      <c r="R714" s="17"/>
      <c r="S714" s="17"/>
      <c r="CZ714" s="9"/>
      <c r="DA714" s="78"/>
      <c r="DB714" s="9"/>
      <c r="DC714" s="207"/>
    </row>
    <row r="715" spans="2:107" ht="13.2" customHeight="1">
      <c r="G715" s="4"/>
      <c r="H715" s="521"/>
      <c r="I715" s="565">
        <f t="shared" si="137"/>
        <v>0</v>
      </c>
      <c r="N715" s="17"/>
      <c r="O715" s="17"/>
      <c r="P715" s="17"/>
      <c r="Q715" s="137"/>
      <c r="R715" s="17"/>
      <c r="S715" s="17"/>
      <c r="CZ715" s="9"/>
      <c r="DA715" s="78"/>
      <c r="DB715" s="9"/>
      <c r="DC715" s="207"/>
    </row>
    <row r="716" spans="2:107" ht="13.2" customHeight="1">
      <c r="G716" s="4"/>
      <c r="H716" s="521"/>
      <c r="I716" s="565">
        <f t="shared" si="137"/>
        <v>0</v>
      </c>
      <c r="N716" s="17"/>
      <c r="O716" s="17"/>
      <c r="P716" s="17"/>
      <c r="Q716" s="137"/>
      <c r="R716" s="17"/>
      <c r="S716" s="17"/>
      <c r="CZ716" s="9"/>
      <c r="DA716" s="78"/>
      <c r="DB716" s="9"/>
      <c r="DC716" s="207"/>
    </row>
    <row r="717" spans="2:107" ht="13.2" customHeight="1">
      <c r="G717" s="4"/>
      <c r="H717" s="521"/>
      <c r="I717" s="565">
        <f t="shared" si="137"/>
        <v>0</v>
      </c>
      <c r="N717" s="17"/>
      <c r="O717" s="17"/>
      <c r="P717" s="17"/>
      <c r="Q717" s="137"/>
      <c r="R717" s="17"/>
      <c r="S717" s="17"/>
      <c r="CZ717" s="9"/>
      <c r="DA717" s="78"/>
      <c r="DB717" s="9"/>
      <c r="DC717" s="207"/>
    </row>
    <row r="718" spans="2:107" ht="13.2" customHeight="1">
      <c r="G718" s="4"/>
      <c r="H718" s="521"/>
      <c r="I718" s="565">
        <f>SUM(J718:N718)</f>
        <v>0</v>
      </c>
      <c r="N718" s="17"/>
      <c r="O718" s="17"/>
      <c r="P718" s="17"/>
      <c r="Q718" s="137"/>
      <c r="R718" s="17"/>
      <c r="S718" s="17"/>
      <c r="CZ718" s="9"/>
      <c r="DA718" s="78"/>
      <c r="DB718" s="9"/>
      <c r="DC718" s="207"/>
    </row>
    <row r="719" spans="2:107" ht="13.2" customHeight="1">
      <c r="G719" s="4"/>
      <c r="H719" s="521"/>
      <c r="I719" s="565">
        <f t="shared" si="137"/>
        <v>0</v>
      </c>
      <c r="N719" s="17"/>
      <c r="O719" s="17"/>
      <c r="P719" s="17"/>
      <c r="Q719" s="137"/>
      <c r="R719" s="17"/>
      <c r="S719" s="17"/>
      <c r="CZ719" s="9"/>
      <c r="DA719" s="78"/>
      <c r="DB719" s="9"/>
      <c r="DC719" s="207"/>
    </row>
    <row r="720" spans="2:107" ht="13.2" customHeight="1">
      <c r="G720" s="4"/>
      <c r="H720" s="521"/>
      <c r="I720" s="565">
        <f t="shared" si="137"/>
        <v>0</v>
      </c>
      <c r="N720" s="17"/>
      <c r="O720" s="17"/>
      <c r="P720" s="17"/>
      <c r="Q720" s="137"/>
      <c r="R720" s="17"/>
      <c r="S720" s="17"/>
      <c r="CZ720" s="9"/>
      <c r="DA720" s="78"/>
      <c r="DB720" s="9"/>
      <c r="DC720" s="207"/>
    </row>
    <row r="721" spans="2:107" ht="13.2" customHeight="1">
      <c r="G721" s="4"/>
      <c r="H721" s="521"/>
      <c r="I721" s="565">
        <f t="shared" si="137"/>
        <v>0</v>
      </c>
      <c r="N721" s="17"/>
      <c r="O721" s="17"/>
      <c r="P721" s="17"/>
      <c r="Q721" s="137"/>
      <c r="R721" s="17"/>
      <c r="S721" s="17"/>
      <c r="CZ721" s="9"/>
      <c r="DA721" s="78"/>
      <c r="DB721" s="9"/>
      <c r="DC721" s="207"/>
    </row>
    <row r="722" spans="2:107" ht="13.2" customHeight="1">
      <c r="G722" s="22">
        <f>SUM(G713:G721)</f>
        <v>0</v>
      </c>
      <c r="H722" s="521"/>
      <c r="I722" s="22">
        <f t="shared" ref="I722:N722" si="138">SUM(I713:I721)</f>
        <v>0</v>
      </c>
      <c r="J722" s="22">
        <f t="shared" si="138"/>
        <v>0</v>
      </c>
      <c r="K722" s="22">
        <f t="shared" si="138"/>
        <v>0</v>
      </c>
      <c r="L722" s="22">
        <f t="shared" si="138"/>
        <v>0</v>
      </c>
      <c r="M722" s="22">
        <f t="shared" si="138"/>
        <v>0</v>
      </c>
      <c r="N722" s="22">
        <f t="shared" si="138"/>
        <v>0</v>
      </c>
      <c r="O722" s="17"/>
      <c r="P722" s="17"/>
      <c r="Q722" s="137"/>
      <c r="R722" s="17"/>
      <c r="S722" s="17"/>
      <c r="CZ722" s="9"/>
      <c r="DA722" s="78"/>
      <c r="DB722" s="9"/>
      <c r="DC722" s="207"/>
    </row>
    <row r="723" spans="2:107" ht="13.2" customHeight="1" thickBot="1">
      <c r="D723" s="28"/>
      <c r="E723" s="28"/>
      <c r="F723" s="28"/>
      <c r="G723" s="4"/>
      <c r="H723" s="521"/>
      <c r="I723" s="565"/>
      <c r="J723" s="23" t="s">
        <v>195</v>
      </c>
      <c r="K723" s="23"/>
      <c r="N723" s="4"/>
      <c r="O723" s="271" t="s">
        <v>487</v>
      </c>
      <c r="P723" s="17"/>
      <c r="Q723" s="137"/>
      <c r="R723" s="17"/>
      <c r="S723" s="17"/>
      <c r="CZ723" s="9"/>
      <c r="DA723" s="78"/>
      <c r="DB723" s="9"/>
      <c r="DC723" s="207"/>
    </row>
    <row r="724" spans="2:107" ht="13.2" customHeight="1" thickBot="1">
      <c r="B724" s="3" t="s">
        <v>41</v>
      </c>
      <c r="F724" s="24" t="str">
        <f>B701</f>
        <v>Bank Name 28</v>
      </c>
      <c r="G724" s="1">
        <f>SUM(G722+G711)</f>
        <v>0</v>
      </c>
      <c r="H724" s="521"/>
      <c r="I724" s="1">
        <f t="shared" ref="I724:N724" si="139">SUM(I722+I711)</f>
        <v>0</v>
      </c>
      <c r="J724" s="1">
        <f t="shared" si="139"/>
        <v>0</v>
      </c>
      <c r="K724" s="1">
        <f t="shared" si="139"/>
        <v>0</v>
      </c>
      <c r="L724" s="1">
        <f t="shared" si="139"/>
        <v>0</v>
      </c>
      <c r="M724" s="1">
        <f t="shared" si="139"/>
        <v>0</v>
      </c>
      <c r="N724" s="1">
        <f t="shared" si="139"/>
        <v>0</v>
      </c>
      <c r="O724" s="234"/>
      <c r="P724" s="17"/>
      <c r="Q724" s="137"/>
      <c r="R724" s="17"/>
      <c r="S724" s="17"/>
      <c r="CZ724" s="9"/>
      <c r="DA724" s="78"/>
      <c r="DB724" s="9"/>
      <c r="DC724" s="207"/>
    </row>
    <row r="725" spans="2:107" ht="13.2" customHeight="1">
      <c r="D725" s="28"/>
      <c r="E725" s="28"/>
      <c r="F725" s="28"/>
      <c r="G725" s="4"/>
      <c r="H725" s="521"/>
      <c r="I725" s="577"/>
      <c r="J725" s="82" t="s">
        <v>196</v>
      </c>
      <c r="K725" s="23"/>
      <c r="N725" s="17"/>
      <c r="O725" s="17"/>
      <c r="P725" s="17"/>
      <c r="Q725" s="137"/>
      <c r="R725" s="17"/>
      <c r="S725" s="17"/>
      <c r="CZ725" s="9"/>
      <c r="DA725" s="78"/>
      <c r="DB725" s="9"/>
      <c r="DC725" s="207"/>
    </row>
    <row r="726" spans="2:107" ht="13.2" customHeight="1">
      <c r="B726" s="18" t="s">
        <v>385</v>
      </c>
      <c r="C726" s="5"/>
      <c r="G726" s="5"/>
      <c r="H726" s="521"/>
      <c r="I726" s="78"/>
      <c r="N726" s="17"/>
      <c r="O726" s="17"/>
      <c r="P726" s="17"/>
      <c r="Q726" s="137"/>
      <c r="R726" s="17"/>
      <c r="S726" s="17"/>
      <c r="CZ726" s="9"/>
      <c r="DA726" s="78"/>
      <c r="DB726" s="9"/>
      <c r="DC726" s="207"/>
    </row>
    <row r="727" spans="2:107" ht="13.2" customHeight="1">
      <c r="B727" s="5"/>
      <c r="C727" s="5" t="s">
        <v>26</v>
      </c>
      <c r="G727" s="5"/>
      <c r="H727" s="521"/>
      <c r="I727" s="565"/>
      <c r="N727" s="17"/>
      <c r="O727" s="17"/>
      <c r="P727" s="17"/>
      <c r="Q727" s="137"/>
      <c r="R727" s="17"/>
      <c r="S727" s="17"/>
      <c r="CZ727" s="9"/>
      <c r="DA727" s="78"/>
      <c r="DB727" s="9"/>
      <c r="DC727" s="207"/>
    </row>
    <row r="728" spans="2:107" ht="13.2" customHeight="1">
      <c r="B728" s="5"/>
      <c r="C728" s="5"/>
      <c r="G728" s="5"/>
      <c r="H728" s="521"/>
      <c r="I728" s="565">
        <f t="shared" ref="I728:I735" si="140">SUM(J728:N728)</f>
        <v>0</v>
      </c>
      <c r="N728" s="17"/>
      <c r="O728" s="17"/>
      <c r="P728" s="17"/>
      <c r="Q728" s="137"/>
      <c r="R728" s="17"/>
      <c r="S728" s="17"/>
      <c r="CZ728" s="9"/>
      <c r="DA728" s="78"/>
      <c r="DB728" s="9"/>
      <c r="DC728" s="207"/>
    </row>
    <row r="729" spans="2:107" ht="13.2" customHeight="1">
      <c r="B729" s="5"/>
      <c r="C729" s="5"/>
      <c r="G729" s="5"/>
      <c r="H729" s="521"/>
      <c r="I729" s="565">
        <f t="shared" si="140"/>
        <v>0</v>
      </c>
      <c r="N729" s="17"/>
      <c r="O729" s="17"/>
      <c r="P729" s="17"/>
      <c r="Q729" s="137"/>
      <c r="R729" s="17"/>
      <c r="S729" s="17"/>
      <c r="CZ729" s="9"/>
      <c r="DA729" s="78"/>
      <c r="DB729" s="9"/>
      <c r="DC729" s="207"/>
    </row>
    <row r="730" spans="2:107" ht="13.2" customHeight="1">
      <c r="B730" s="5"/>
      <c r="C730" s="5"/>
      <c r="G730" s="5"/>
      <c r="H730" s="521"/>
      <c r="I730" s="565">
        <f t="shared" si="140"/>
        <v>0</v>
      </c>
      <c r="N730" s="17"/>
      <c r="O730" s="17"/>
      <c r="P730" s="17"/>
      <c r="Q730" s="137"/>
      <c r="R730" s="17"/>
      <c r="S730" s="17"/>
      <c r="CZ730" s="9"/>
      <c r="DA730" s="78"/>
      <c r="DB730" s="9"/>
      <c r="DC730" s="207"/>
    </row>
    <row r="731" spans="2:107" ht="13.2" customHeight="1">
      <c r="B731" s="5"/>
      <c r="C731" s="5"/>
      <c r="G731" s="5"/>
      <c r="H731" s="521"/>
      <c r="I731" s="565">
        <f>SUM(J731:N731)</f>
        <v>0</v>
      </c>
      <c r="N731" s="17"/>
      <c r="O731" s="17"/>
      <c r="P731" s="17"/>
      <c r="Q731" s="137"/>
      <c r="R731" s="17"/>
      <c r="S731" s="17"/>
      <c r="CZ731" s="9"/>
      <c r="DA731" s="78"/>
      <c r="DB731" s="9"/>
      <c r="DC731" s="207"/>
    </row>
    <row r="732" spans="2:107" ht="13.2" customHeight="1">
      <c r="B732" s="5"/>
      <c r="C732" s="5"/>
      <c r="G732" s="5"/>
      <c r="H732" s="521"/>
      <c r="I732" s="565">
        <f t="shared" si="140"/>
        <v>0</v>
      </c>
      <c r="N732" s="17"/>
      <c r="O732" s="17"/>
      <c r="P732" s="17"/>
      <c r="Q732" s="137"/>
      <c r="R732" s="17"/>
      <c r="S732" s="17"/>
      <c r="CZ732" s="9"/>
      <c r="DA732" s="78"/>
      <c r="DB732" s="9"/>
      <c r="DC732" s="207"/>
    </row>
    <row r="733" spans="2:107" ht="13.2" customHeight="1">
      <c r="B733" s="5"/>
      <c r="C733" s="5"/>
      <c r="G733" s="5"/>
      <c r="H733" s="521"/>
      <c r="I733" s="565">
        <f t="shared" si="140"/>
        <v>0</v>
      </c>
      <c r="N733" s="17"/>
      <c r="O733" s="17"/>
      <c r="P733" s="17"/>
      <c r="Q733" s="137"/>
      <c r="R733" s="17"/>
      <c r="S733" s="17"/>
      <c r="CZ733" s="9"/>
      <c r="DA733" s="78"/>
      <c r="DB733" s="9"/>
      <c r="DC733" s="207"/>
    </row>
    <row r="734" spans="2:107" ht="13.2" customHeight="1">
      <c r="G734" s="4"/>
      <c r="H734" s="521"/>
      <c r="I734" s="565">
        <f t="shared" si="140"/>
        <v>0</v>
      </c>
      <c r="N734" s="17"/>
      <c r="O734" s="17"/>
      <c r="P734" s="17"/>
      <c r="Q734" s="137"/>
      <c r="R734" s="17"/>
      <c r="S734" s="17"/>
      <c r="CZ734" s="9"/>
      <c r="DA734" s="78"/>
      <c r="DB734" s="9"/>
      <c r="DC734" s="207"/>
    </row>
    <row r="735" spans="2:107" ht="13.2" customHeight="1">
      <c r="G735" s="4"/>
      <c r="H735" s="521"/>
      <c r="I735" s="565">
        <f t="shared" si="140"/>
        <v>0</v>
      </c>
      <c r="N735" s="17"/>
      <c r="O735" s="17"/>
      <c r="P735" s="17"/>
      <c r="Q735" s="137"/>
      <c r="R735" s="17"/>
      <c r="S735" s="17"/>
      <c r="CZ735" s="9"/>
      <c r="DA735" s="78"/>
      <c r="DB735" s="9"/>
      <c r="DC735" s="207"/>
    </row>
    <row r="736" spans="2:107" ht="13.2" customHeight="1">
      <c r="D736" s="3" t="s">
        <v>28</v>
      </c>
      <c r="G736" s="22">
        <f>SUM(G726:G735)</f>
        <v>0</v>
      </c>
      <c r="H736" s="521"/>
      <c r="I736" s="22">
        <f t="shared" ref="I736:N736" si="141">SUM(I726:I735)</f>
        <v>0</v>
      </c>
      <c r="J736" s="22">
        <f t="shared" si="141"/>
        <v>0</v>
      </c>
      <c r="K736" s="22">
        <f t="shared" si="141"/>
        <v>0</v>
      </c>
      <c r="L736" s="22">
        <f t="shared" si="141"/>
        <v>0</v>
      </c>
      <c r="M736" s="22">
        <f t="shared" si="141"/>
        <v>0</v>
      </c>
      <c r="N736" s="22">
        <f t="shared" si="141"/>
        <v>0</v>
      </c>
      <c r="O736" s="17"/>
      <c r="P736" s="17"/>
      <c r="Q736" s="137"/>
      <c r="R736" s="17"/>
      <c r="S736" s="17"/>
      <c r="CZ736" s="9"/>
      <c r="DA736" s="78"/>
      <c r="DB736" s="9"/>
      <c r="DC736" s="207"/>
    </row>
    <row r="737" spans="2:107" ht="13.2" customHeight="1">
      <c r="G737" s="4"/>
      <c r="H737" s="521"/>
      <c r="I737" s="565"/>
      <c r="J737" s="23" t="s">
        <v>195</v>
      </c>
      <c r="K737" s="23"/>
      <c r="N737" s="4"/>
      <c r="O737" s="17"/>
      <c r="P737" s="17"/>
      <c r="Q737" s="137"/>
      <c r="R737" s="17"/>
      <c r="S737" s="17"/>
      <c r="CZ737" s="9"/>
      <c r="DA737" s="78"/>
      <c r="DB737" s="9"/>
      <c r="DC737" s="207"/>
    </row>
    <row r="738" spans="2:107" ht="13.2" customHeight="1">
      <c r="C738" s="3" t="s">
        <v>27</v>
      </c>
      <c r="G738" s="4"/>
      <c r="H738" s="521"/>
      <c r="I738" s="565"/>
      <c r="J738" s="95"/>
      <c r="K738" s="5"/>
      <c r="N738" s="17"/>
      <c r="O738" s="17"/>
      <c r="P738" s="17"/>
      <c r="Q738" s="137"/>
      <c r="R738" s="17"/>
      <c r="S738" s="17"/>
      <c r="CZ738" s="9"/>
      <c r="DA738" s="78"/>
      <c r="DB738" s="9"/>
      <c r="DC738" s="207"/>
    </row>
    <row r="739" spans="2:107" ht="13.2" customHeight="1">
      <c r="G739" s="4"/>
      <c r="H739" s="521"/>
      <c r="I739" s="565">
        <f t="shared" ref="I739:I746" si="142">SUM(J739:N739)</f>
        <v>0</v>
      </c>
      <c r="N739" s="17"/>
      <c r="O739" s="17"/>
      <c r="P739" s="17"/>
      <c r="Q739" s="137"/>
      <c r="R739" s="17"/>
      <c r="S739" s="17"/>
      <c r="CZ739" s="9"/>
      <c r="DA739" s="78"/>
      <c r="DB739" s="9"/>
      <c r="DC739" s="207"/>
    </row>
    <row r="740" spans="2:107" ht="13.2" customHeight="1">
      <c r="G740" s="4"/>
      <c r="H740" s="521"/>
      <c r="I740" s="565">
        <f t="shared" si="142"/>
        <v>0</v>
      </c>
      <c r="N740" s="17"/>
      <c r="O740" s="17"/>
      <c r="P740" s="17"/>
      <c r="Q740" s="137"/>
      <c r="R740" s="17"/>
      <c r="S740" s="17"/>
      <c r="CZ740" s="9"/>
      <c r="DA740" s="78"/>
      <c r="DB740" s="9"/>
      <c r="DC740" s="207"/>
    </row>
    <row r="741" spans="2:107" ht="13.2" customHeight="1">
      <c r="G741" s="4"/>
      <c r="H741" s="521"/>
      <c r="I741" s="565">
        <f t="shared" si="142"/>
        <v>0</v>
      </c>
      <c r="N741" s="17"/>
      <c r="O741" s="17"/>
      <c r="P741" s="17"/>
      <c r="Q741" s="137"/>
      <c r="R741" s="17"/>
      <c r="S741" s="17"/>
      <c r="CZ741" s="9"/>
      <c r="DA741" s="78"/>
      <c r="DB741" s="9"/>
      <c r="DC741" s="207"/>
    </row>
    <row r="742" spans="2:107" ht="13.2" customHeight="1">
      <c r="G742" s="4"/>
      <c r="H742" s="521"/>
      <c r="I742" s="565">
        <f t="shared" si="142"/>
        <v>0</v>
      </c>
      <c r="N742" s="17"/>
      <c r="O742" s="17"/>
      <c r="P742" s="17"/>
      <c r="Q742" s="137"/>
      <c r="R742" s="17"/>
      <c r="S742" s="17"/>
      <c r="CZ742" s="9"/>
      <c r="DA742" s="78"/>
      <c r="DB742" s="9"/>
      <c r="DC742" s="207"/>
    </row>
    <row r="743" spans="2:107" ht="13.2" customHeight="1">
      <c r="G743" s="4"/>
      <c r="H743" s="521"/>
      <c r="I743" s="565">
        <f>SUM(J743:N743)</f>
        <v>0</v>
      </c>
      <c r="N743" s="17"/>
      <c r="O743" s="17"/>
      <c r="P743" s="17"/>
      <c r="Q743" s="137"/>
      <c r="R743" s="17"/>
      <c r="S743" s="17"/>
      <c r="CZ743" s="9"/>
      <c r="DA743" s="78"/>
      <c r="DB743" s="9"/>
      <c r="DC743" s="207"/>
    </row>
    <row r="744" spans="2:107" ht="13.2" customHeight="1">
      <c r="G744" s="4"/>
      <c r="H744" s="521"/>
      <c r="I744" s="565">
        <f t="shared" si="142"/>
        <v>0</v>
      </c>
      <c r="N744" s="17"/>
      <c r="O744" s="17"/>
      <c r="P744" s="17"/>
      <c r="Q744" s="137"/>
      <c r="R744" s="17"/>
      <c r="S744" s="17"/>
      <c r="CZ744" s="9"/>
      <c r="DA744" s="78"/>
      <c r="DB744" s="9"/>
      <c r="DC744" s="207"/>
    </row>
    <row r="745" spans="2:107" ht="13.2" customHeight="1">
      <c r="G745" s="4"/>
      <c r="H745" s="521"/>
      <c r="I745" s="565">
        <f t="shared" si="142"/>
        <v>0</v>
      </c>
      <c r="N745" s="17"/>
      <c r="O745" s="17"/>
      <c r="P745" s="17"/>
      <c r="Q745" s="137"/>
      <c r="R745" s="17"/>
      <c r="S745" s="17"/>
      <c r="CZ745" s="9"/>
      <c r="DA745" s="78"/>
      <c r="DB745" s="9"/>
      <c r="DC745" s="207"/>
    </row>
    <row r="746" spans="2:107" ht="13.2" customHeight="1">
      <c r="G746" s="4"/>
      <c r="H746" s="521"/>
      <c r="I746" s="565">
        <f t="shared" si="142"/>
        <v>0</v>
      </c>
      <c r="N746" s="17"/>
      <c r="O746" s="17"/>
      <c r="P746" s="17"/>
      <c r="Q746" s="137"/>
      <c r="R746" s="17"/>
      <c r="S746" s="17"/>
      <c r="CZ746" s="9"/>
      <c r="DA746" s="78"/>
      <c r="DB746" s="9"/>
      <c r="DC746" s="207"/>
    </row>
    <row r="747" spans="2:107" ht="13.2" customHeight="1">
      <c r="G747" s="22">
        <f>SUM(G738:G746)</f>
        <v>0</v>
      </c>
      <c r="H747" s="521"/>
      <c r="I747" s="22">
        <f t="shared" ref="I747:N747" si="143">SUM(I738:I746)</f>
        <v>0</v>
      </c>
      <c r="J747" s="22">
        <f t="shared" si="143"/>
        <v>0</v>
      </c>
      <c r="K747" s="22">
        <f t="shared" si="143"/>
        <v>0</v>
      </c>
      <c r="L747" s="22">
        <f t="shared" si="143"/>
        <v>0</v>
      </c>
      <c r="M747" s="22">
        <f t="shared" si="143"/>
        <v>0</v>
      </c>
      <c r="N747" s="22">
        <f t="shared" si="143"/>
        <v>0</v>
      </c>
      <c r="O747" s="17"/>
      <c r="P747" s="17"/>
      <c r="Q747" s="137"/>
      <c r="R747" s="17"/>
      <c r="S747" s="17"/>
      <c r="CZ747" s="9"/>
      <c r="DA747" s="78"/>
      <c r="DB747" s="9"/>
      <c r="DC747" s="207"/>
    </row>
    <row r="748" spans="2:107" ht="13.2" customHeight="1" thickBot="1">
      <c r="D748" s="28"/>
      <c r="E748" s="28"/>
      <c r="F748" s="28"/>
      <c r="G748" s="4"/>
      <c r="H748" s="521"/>
      <c r="I748" s="565"/>
      <c r="J748" s="23" t="s">
        <v>195</v>
      </c>
      <c r="K748" s="23"/>
      <c r="N748" s="4"/>
      <c r="O748" s="271" t="s">
        <v>487</v>
      </c>
      <c r="P748" s="17"/>
      <c r="Q748" s="137"/>
      <c r="R748" s="17"/>
      <c r="S748" s="17"/>
      <c r="CZ748" s="9"/>
      <c r="DA748" s="78"/>
      <c r="DB748" s="9"/>
      <c r="DC748" s="207"/>
    </row>
    <row r="749" spans="2:107" ht="13.2" customHeight="1" thickBot="1">
      <c r="B749" s="3" t="s">
        <v>41</v>
      </c>
      <c r="F749" s="24" t="str">
        <f>B726</f>
        <v>Bank Name 29</v>
      </c>
      <c r="G749" s="1">
        <f>SUM(G747+G736)</f>
        <v>0</v>
      </c>
      <c r="H749" s="521"/>
      <c r="I749" s="1">
        <f t="shared" ref="I749:N749" si="144">SUM(I747+I736)</f>
        <v>0</v>
      </c>
      <c r="J749" s="1">
        <f t="shared" si="144"/>
        <v>0</v>
      </c>
      <c r="K749" s="1">
        <f t="shared" si="144"/>
        <v>0</v>
      </c>
      <c r="L749" s="1">
        <f t="shared" si="144"/>
        <v>0</v>
      </c>
      <c r="M749" s="1">
        <f t="shared" si="144"/>
        <v>0</v>
      </c>
      <c r="N749" s="1">
        <f t="shared" si="144"/>
        <v>0</v>
      </c>
      <c r="O749" s="234"/>
      <c r="P749" s="17"/>
      <c r="Q749" s="137"/>
      <c r="R749" s="17"/>
      <c r="S749" s="17"/>
      <c r="CZ749" s="9"/>
      <c r="DA749" s="78"/>
      <c r="DB749" s="9"/>
      <c r="DC749" s="207"/>
    </row>
    <row r="750" spans="2:107" ht="13.2" customHeight="1">
      <c r="D750" s="28"/>
      <c r="E750" s="28"/>
      <c r="F750" s="28"/>
      <c r="G750" s="4"/>
      <c r="H750" s="521"/>
      <c r="I750" s="577"/>
      <c r="J750" s="82" t="s">
        <v>196</v>
      </c>
      <c r="K750" s="23"/>
      <c r="N750" s="17"/>
      <c r="O750" s="17"/>
      <c r="P750" s="17"/>
      <c r="Q750" s="137"/>
      <c r="R750" s="17"/>
      <c r="S750" s="17"/>
      <c r="CZ750" s="9"/>
      <c r="DA750" s="78"/>
      <c r="DB750" s="9"/>
      <c r="DC750" s="207"/>
    </row>
    <row r="751" spans="2:107" ht="13.2" customHeight="1">
      <c r="B751" s="18" t="s">
        <v>386</v>
      </c>
      <c r="C751" s="5"/>
      <c r="G751" s="5"/>
      <c r="H751" s="521"/>
      <c r="I751" s="78"/>
      <c r="N751" s="17"/>
      <c r="O751" s="17"/>
      <c r="P751" s="17"/>
      <c r="Q751" s="137"/>
      <c r="R751" s="17"/>
      <c r="S751" s="17"/>
      <c r="CZ751" s="9"/>
      <c r="DA751" s="78"/>
      <c r="DB751" s="9"/>
      <c r="DC751" s="207"/>
    </row>
    <row r="752" spans="2:107" ht="13.2" customHeight="1">
      <c r="B752" s="5"/>
      <c r="C752" s="5" t="s">
        <v>26</v>
      </c>
      <c r="G752" s="5"/>
      <c r="H752" s="521"/>
      <c r="I752" s="565"/>
      <c r="N752" s="17"/>
      <c r="O752" s="17"/>
      <c r="P752" s="17"/>
      <c r="Q752" s="137"/>
      <c r="R752" s="17"/>
      <c r="S752" s="17"/>
      <c r="CZ752" s="9"/>
      <c r="DA752" s="78"/>
      <c r="DB752" s="9"/>
      <c r="DC752" s="207"/>
    </row>
    <row r="753" spans="2:107" ht="13.2" customHeight="1">
      <c r="B753" s="5"/>
      <c r="C753" s="5"/>
      <c r="G753" s="5"/>
      <c r="H753" s="521"/>
      <c r="I753" s="565">
        <f t="shared" ref="I753:I760" si="145">SUM(J753:N753)</f>
        <v>0</v>
      </c>
      <c r="N753" s="17"/>
      <c r="O753" s="17"/>
      <c r="P753" s="17"/>
      <c r="Q753" s="137"/>
      <c r="R753" s="17"/>
      <c r="S753" s="17"/>
      <c r="CZ753" s="9"/>
      <c r="DA753" s="78"/>
      <c r="DB753" s="9"/>
      <c r="DC753" s="207"/>
    </row>
    <row r="754" spans="2:107" ht="13.2" customHeight="1">
      <c r="B754" s="5"/>
      <c r="C754" s="5"/>
      <c r="G754" s="5"/>
      <c r="H754" s="521"/>
      <c r="I754" s="565">
        <f t="shared" si="145"/>
        <v>0</v>
      </c>
      <c r="N754" s="17"/>
      <c r="O754" s="17"/>
      <c r="P754" s="17"/>
      <c r="Q754" s="137"/>
      <c r="R754" s="17"/>
      <c r="S754" s="17"/>
      <c r="CZ754" s="9"/>
      <c r="DA754" s="78"/>
      <c r="DB754" s="9"/>
      <c r="DC754" s="207"/>
    </row>
    <row r="755" spans="2:107" ht="13.2" customHeight="1">
      <c r="B755" s="5"/>
      <c r="C755" s="5"/>
      <c r="G755" s="5"/>
      <c r="H755" s="521"/>
      <c r="I755" s="565">
        <f t="shared" si="145"/>
        <v>0</v>
      </c>
      <c r="N755" s="17"/>
      <c r="O755" s="17"/>
      <c r="P755" s="17"/>
      <c r="Q755" s="137"/>
      <c r="R755" s="17"/>
      <c r="S755" s="17"/>
      <c r="CZ755" s="9"/>
      <c r="DA755" s="78"/>
      <c r="DB755" s="9"/>
      <c r="DC755" s="207"/>
    </row>
    <row r="756" spans="2:107" ht="13.2" customHeight="1">
      <c r="B756" s="5"/>
      <c r="C756" s="5"/>
      <c r="G756" s="5"/>
      <c r="H756" s="521"/>
      <c r="I756" s="565">
        <f>SUM(J756:N756)</f>
        <v>0</v>
      </c>
      <c r="N756" s="17"/>
      <c r="O756" s="17"/>
      <c r="P756" s="17"/>
      <c r="Q756" s="137"/>
      <c r="R756" s="17"/>
      <c r="S756" s="17"/>
      <c r="CZ756" s="9"/>
      <c r="DA756" s="78"/>
      <c r="DB756" s="9"/>
      <c r="DC756" s="207"/>
    </row>
    <row r="757" spans="2:107" ht="13.2" customHeight="1">
      <c r="B757" s="5"/>
      <c r="C757" s="5"/>
      <c r="G757" s="5"/>
      <c r="H757" s="521"/>
      <c r="I757" s="565">
        <f t="shared" si="145"/>
        <v>0</v>
      </c>
      <c r="N757" s="17"/>
      <c r="O757" s="17"/>
      <c r="P757" s="17"/>
      <c r="Q757" s="137"/>
      <c r="R757" s="17"/>
      <c r="S757" s="17"/>
      <c r="CZ757" s="9"/>
      <c r="DA757" s="78"/>
      <c r="DB757" s="9"/>
      <c r="DC757" s="207"/>
    </row>
    <row r="758" spans="2:107" ht="13.2" customHeight="1">
      <c r="B758" s="5"/>
      <c r="C758" s="5"/>
      <c r="G758" s="5"/>
      <c r="H758" s="521"/>
      <c r="I758" s="565">
        <f t="shared" si="145"/>
        <v>0</v>
      </c>
      <c r="N758" s="17"/>
      <c r="O758" s="17"/>
      <c r="P758" s="17"/>
      <c r="Q758" s="137"/>
      <c r="R758" s="17"/>
      <c r="S758" s="17"/>
      <c r="CZ758" s="9"/>
      <c r="DA758" s="78"/>
      <c r="DB758" s="9"/>
      <c r="DC758" s="207"/>
    </row>
    <row r="759" spans="2:107" ht="13.2" customHeight="1">
      <c r="G759" s="4"/>
      <c r="H759" s="521"/>
      <c r="I759" s="565">
        <f t="shared" si="145"/>
        <v>0</v>
      </c>
      <c r="N759" s="17"/>
      <c r="O759" s="17"/>
      <c r="P759" s="17"/>
      <c r="Q759" s="137"/>
      <c r="R759" s="17"/>
      <c r="S759" s="17"/>
      <c r="CZ759" s="9"/>
      <c r="DA759" s="78"/>
      <c r="DB759" s="9"/>
      <c r="DC759" s="207"/>
    </row>
    <row r="760" spans="2:107" ht="13.2" customHeight="1">
      <c r="G760" s="4"/>
      <c r="H760" s="521"/>
      <c r="I760" s="565">
        <f t="shared" si="145"/>
        <v>0</v>
      </c>
      <c r="N760" s="17"/>
      <c r="O760" s="17"/>
      <c r="P760" s="17"/>
      <c r="Q760" s="137"/>
      <c r="R760" s="17"/>
      <c r="S760" s="17"/>
      <c r="CZ760" s="9"/>
      <c r="DA760" s="78"/>
      <c r="DB760" s="9"/>
      <c r="DC760" s="207"/>
    </row>
    <row r="761" spans="2:107" ht="13.2" customHeight="1">
      <c r="D761" s="3" t="s">
        <v>28</v>
      </c>
      <c r="G761" s="22">
        <f>SUM(G751:G760)</f>
        <v>0</v>
      </c>
      <c r="H761" s="521"/>
      <c r="I761" s="22">
        <f t="shared" ref="I761:N761" si="146">SUM(I751:I760)</f>
        <v>0</v>
      </c>
      <c r="J761" s="22">
        <f t="shared" si="146"/>
        <v>0</v>
      </c>
      <c r="K761" s="22">
        <f t="shared" si="146"/>
        <v>0</v>
      </c>
      <c r="L761" s="22">
        <f t="shared" si="146"/>
        <v>0</v>
      </c>
      <c r="M761" s="22">
        <f t="shared" si="146"/>
        <v>0</v>
      </c>
      <c r="N761" s="22">
        <f t="shared" si="146"/>
        <v>0</v>
      </c>
      <c r="O761" s="17"/>
      <c r="P761" s="17"/>
      <c r="Q761" s="137"/>
      <c r="R761" s="17"/>
      <c r="S761" s="17"/>
      <c r="CZ761" s="9"/>
      <c r="DA761" s="78"/>
      <c r="DB761" s="9"/>
      <c r="DC761" s="207"/>
    </row>
    <row r="762" spans="2:107" ht="13.2" customHeight="1">
      <c r="G762" s="4"/>
      <c r="H762" s="521"/>
      <c r="I762" s="565"/>
      <c r="J762" s="23" t="s">
        <v>195</v>
      </c>
      <c r="K762" s="23"/>
      <c r="N762" s="4"/>
      <c r="O762" s="17"/>
      <c r="P762" s="17"/>
      <c r="Q762" s="137"/>
      <c r="R762" s="17"/>
      <c r="S762" s="17"/>
      <c r="CZ762" s="9"/>
      <c r="DA762" s="78"/>
      <c r="DB762" s="9"/>
      <c r="DC762" s="207"/>
    </row>
    <row r="763" spans="2:107" ht="13.2" customHeight="1">
      <c r="C763" s="3" t="s">
        <v>27</v>
      </c>
      <c r="G763" s="4"/>
      <c r="H763" s="521"/>
      <c r="I763" s="565"/>
      <c r="J763" s="95"/>
      <c r="K763" s="5"/>
      <c r="N763" s="17"/>
      <c r="O763" s="17"/>
      <c r="P763" s="17"/>
      <c r="Q763" s="137"/>
      <c r="R763" s="17"/>
      <c r="S763" s="17"/>
      <c r="CZ763" s="9"/>
      <c r="DA763" s="78"/>
      <c r="DB763" s="9"/>
      <c r="DC763" s="207"/>
    </row>
    <row r="764" spans="2:107" ht="13.2" customHeight="1">
      <c r="G764" s="4"/>
      <c r="H764" s="521"/>
      <c r="I764" s="565">
        <f t="shared" ref="I764:I772" si="147">SUM(J764:N764)</f>
        <v>0</v>
      </c>
      <c r="N764" s="17"/>
      <c r="O764" s="17"/>
      <c r="P764" s="17"/>
      <c r="Q764" s="137"/>
      <c r="R764" s="17"/>
      <c r="S764" s="17"/>
      <c r="CZ764" s="9"/>
      <c r="DA764" s="78"/>
      <c r="DB764" s="9"/>
      <c r="DC764" s="207"/>
    </row>
    <row r="765" spans="2:107" ht="13.2" customHeight="1">
      <c r="G765" s="4"/>
      <c r="H765" s="521"/>
      <c r="I765" s="565">
        <f t="shared" si="147"/>
        <v>0</v>
      </c>
      <c r="N765" s="17"/>
      <c r="O765" s="17"/>
      <c r="P765" s="17"/>
      <c r="Q765" s="137"/>
      <c r="R765" s="17"/>
      <c r="S765" s="17"/>
      <c r="CZ765" s="9"/>
      <c r="DA765" s="78"/>
      <c r="DB765" s="9"/>
      <c r="DC765" s="207"/>
    </row>
    <row r="766" spans="2:107" ht="13.2" customHeight="1">
      <c r="G766" s="4"/>
      <c r="H766" s="521"/>
      <c r="I766" s="565">
        <f t="shared" si="147"/>
        <v>0</v>
      </c>
      <c r="N766" s="17"/>
      <c r="O766" s="17"/>
      <c r="P766" s="17"/>
      <c r="Q766" s="137"/>
      <c r="R766" s="17"/>
      <c r="S766" s="17"/>
      <c r="CZ766" s="9"/>
      <c r="DA766" s="78"/>
      <c r="DB766" s="9"/>
      <c r="DC766" s="207"/>
    </row>
    <row r="767" spans="2:107" ht="13.2" customHeight="1">
      <c r="G767" s="4"/>
      <c r="H767" s="521"/>
      <c r="I767" s="565">
        <f t="shared" si="147"/>
        <v>0</v>
      </c>
      <c r="N767" s="17"/>
      <c r="O767" s="17"/>
      <c r="P767" s="17"/>
      <c r="Q767" s="137"/>
      <c r="R767" s="17"/>
      <c r="S767" s="17"/>
      <c r="CZ767" s="9"/>
      <c r="DA767" s="78"/>
      <c r="DB767" s="9"/>
      <c r="DC767" s="207"/>
    </row>
    <row r="768" spans="2:107" ht="13.2" customHeight="1">
      <c r="G768" s="4"/>
      <c r="H768" s="521"/>
      <c r="I768" s="565">
        <f t="shared" si="147"/>
        <v>0</v>
      </c>
      <c r="N768" s="17"/>
      <c r="O768" s="17"/>
      <c r="P768" s="17"/>
      <c r="Q768" s="137"/>
      <c r="R768" s="17"/>
      <c r="S768" s="17"/>
      <c r="CZ768" s="9"/>
      <c r="DA768" s="78"/>
      <c r="DB768" s="9"/>
      <c r="DC768" s="207"/>
    </row>
    <row r="769" spans="2:107" ht="13.2" customHeight="1">
      <c r="G769" s="4"/>
      <c r="H769" s="521"/>
      <c r="I769" s="565">
        <f>SUM(J769:N769)</f>
        <v>0</v>
      </c>
      <c r="N769" s="17"/>
      <c r="O769" s="17"/>
      <c r="P769" s="17"/>
      <c r="Q769" s="137"/>
      <c r="R769" s="17"/>
      <c r="S769" s="17"/>
      <c r="CZ769" s="9"/>
      <c r="DA769" s="78"/>
      <c r="DB769" s="9"/>
      <c r="DC769" s="207"/>
    </row>
    <row r="770" spans="2:107" ht="13.2" customHeight="1">
      <c r="G770" s="4"/>
      <c r="H770" s="521"/>
      <c r="I770" s="565">
        <f t="shared" si="147"/>
        <v>0</v>
      </c>
      <c r="N770" s="17"/>
      <c r="O770" s="17"/>
      <c r="P770" s="17"/>
      <c r="Q770" s="137"/>
      <c r="R770" s="17"/>
      <c r="S770" s="17"/>
      <c r="CZ770" s="9"/>
      <c r="DA770" s="78"/>
      <c r="DB770" s="9"/>
      <c r="DC770" s="207"/>
    </row>
    <row r="771" spans="2:107" ht="13.2" customHeight="1">
      <c r="G771" s="4"/>
      <c r="H771" s="521"/>
      <c r="I771" s="565">
        <f t="shared" si="147"/>
        <v>0</v>
      </c>
      <c r="N771" s="17"/>
      <c r="O771" s="17"/>
      <c r="P771" s="17"/>
      <c r="Q771" s="137"/>
      <c r="R771" s="17"/>
      <c r="S771" s="17"/>
      <c r="CZ771" s="9"/>
      <c r="DA771" s="78"/>
      <c r="DB771" s="9"/>
      <c r="DC771" s="207"/>
    </row>
    <row r="772" spans="2:107" ht="13.2" customHeight="1">
      <c r="G772" s="4"/>
      <c r="H772" s="521"/>
      <c r="I772" s="565">
        <f t="shared" si="147"/>
        <v>0</v>
      </c>
      <c r="N772" s="17"/>
      <c r="O772" s="17"/>
      <c r="P772" s="17"/>
      <c r="Q772" s="137"/>
      <c r="R772" s="17"/>
      <c r="S772" s="17"/>
      <c r="CZ772" s="9"/>
      <c r="DA772" s="78"/>
      <c r="DB772" s="9"/>
      <c r="DC772" s="207"/>
    </row>
    <row r="773" spans="2:107" ht="13.2" customHeight="1">
      <c r="G773" s="22">
        <f>SUM(G763:G772)</f>
        <v>0</v>
      </c>
      <c r="H773" s="521"/>
      <c r="I773" s="22">
        <f t="shared" ref="I773:N773" si="148">SUM(I763:I772)</f>
        <v>0</v>
      </c>
      <c r="J773" s="22">
        <f t="shared" si="148"/>
        <v>0</v>
      </c>
      <c r="K773" s="22">
        <f t="shared" si="148"/>
        <v>0</v>
      </c>
      <c r="L773" s="22">
        <f t="shared" si="148"/>
        <v>0</v>
      </c>
      <c r="M773" s="22">
        <f t="shared" si="148"/>
        <v>0</v>
      </c>
      <c r="N773" s="22">
        <f t="shared" si="148"/>
        <v>0</v>
      </c>
      <c r="O773" s="17"/>
      <c r="P773" s="17"/>
      <c r="Q773" s="137"/>
      <c r="R773" s="17"/>
      <c r="S773" s="17"/>
      <c r="CZ773" s="9"/>
      <c r="DA773" s="78"/>
      <c r="DB773" s="9"/>
      <c r="DC773" s="207"/>
    </row>
    <row r="774" spans="2:107" ht="13.2" customHeight="1" thickBot="1">
      <c r="D774" s="28"/>
      <c r="E774" s="28"/>
      <c r="F774" s="28"/>
      <c r="G774" s="4"/>
      <c r="H774" s="521"/>
      <c r="I774" s="565"/>
      <c r="J774" s="23" t="s">
        <v>195</v>
      </c>
      <c r="K774" s="23"/>
      <c r="N774" s="4"/>
      <c r="O774" s="271" t="s">
        <v>487</v>
      </c>
      <c r="P774" s="17"/>
      <c r="Q774" s="137"/>
      <c r="R774" s="17"/>
      <c r="S774" s="17"/>
      <c r="CZ774" s="9"/>
      <c r="DA774" s="78"/>
      <c r="DB774" s="9"/>
      <c r="DC774" s="207"/>
    </row>
    <row r="775" spans="2:107" ht="13.2" customHeight="1" thickBot="1">
      <c r="B775" s="3" t="s">
        <v>41</v>
      </c>
      <c r="F775" s="24" t="str">
        <f>B751</f>
        <v>Bank Name 30</v>
      </c>
      <c r="G775" s="1">
        <f>SUM(G773+G761)</f>
        <v>0</v>
      </c>
      <c r="H775" s="521"/>
      <c r="I775" s="1">
        <f t="shared" ref="I775:N775" si="149">SUM(I773+I761)</f>
        <v>0</v>
      </c>
      <c r="J775" s="1">
        <f t="shared" si="149"/>
        <v>0</v>
      </c>
      <c r="K775" s="1">
        <f t="shared" si="149"/>
        <v>0</v>
      </c>
      <c r="L775" s="1">
        <f t="shared" si="149"/>
        <v>0</v>
      </c>
      <c r="M775" s="1">
        <f t="shared" si="149"/>
        <v>0</v>
      </c>
      <c r="N775" s="1">
        <f t="shared" si="149"/>
        <v>0</v>
      </c>
      <c r="O775" s="234"/>
      <c r="P775" s="17"/>
      <c r="Q775" s="137"/>
      <c r="R775" s="17"/>
      <c r="S775" s="17"/>
      <c r="CZ775" s="9"/>
      <c r="DA775" s="78"/>
      <c r="DB775" s="9"/>
      <c r="DC775" s="207"/>
    </row>
    <row r="776" spans="2:107" ht="13.2" customHeight="1">
      <c r="D776" s="28"/>
      <c r="E776" s="28"/>
      <c r="F776" s="28"/>
      <c r="G776" s="4"/>
      <c r="H776" s="521"/>
      <c r="I776" s="577"/>
      <c r="J776" s="82" t="s">
        <v>196</v>
      </c>
      <c r="K776" s="23"/>
      <c r="N776" s="17"/>
      <c r="O776" s="17"/>
      <c r="P776" s="17"/>
      <c r="Q776" s="137"/>
      <c r="R776" s="17"/>
      <c r="S776" s="17"/>
      <c r="CZ776" s="9"/>
      <c r="DA776" s="78"/>
      <c r="DB776" s="9"/>
      <c r="DC776" s="207"/>
    </row>
    <row r="777" spans="2:107" ht="13.2" customHeight="1">
      <c r="B777" s="18" t="s">
        <v>387</v>
      </c>
      <c r="C777" s="5"/>
      <c r="G777" s="5"/>
      <c r="H777" s="521"/>
      <c r="I777" s="78"/>
      <c r="N777" s="17"/>
      <c r="O777" s="17"/>
      <c r="P777" s="17"/>
      <c r="Q777" s="137"/>
      <c r="R777" s="17"/>
      <c r="S777" s="17"/>
      <c r="CZ777" s="9"/>
      <c r="DA777" s="78"/>
      <c r="DB777" s="9"/>
      <c r="DC777" s="207"/>
    </row>
    <row r="778" spans="2:107" ht="13.2" customHeight="1">
      <c r="B778" s="5"/>
      <c r="C778" s="5" t="s">
        <v>26</v>
      </c>
      <c r="G778" s="5"/>
      <c r="H778" s="521"/>
      <c r="I778" s="565">
        <f t="shared" ref="I778:I786" si="150">SUM(J778:N778)</f>
        <v>0</v>
      </c>
      <c r="N778" s="17"/>
      <c r="O778" s="17"/>
      <c r="P778" s="17"/>
      <c r="Q778" s="137"/>
      <c r="R778" s="17"/>
      <c r="S778" s="17"/>
      <c r="CZ778" s="9"/>
      <c r="DA778" s="78"/>
      <c r="DB778" s="9"/>
      <c r="DC778" s="207"/>
    </row>
    <row r="779" spans="2:107" ht="13.2" customHeight="1">
      <c r="B779" s="5"/>
      <c r="C779" s="5"/>
      <c r="G779" s="5"/>
      <c r="H779" s="521"/>
      <c r="I779" s="565">
        <f t="shared" si="150"/>
        <v>0</v>
      </c>
      <c r="N779" s="17"/>
      <c r="O779" s="17"/>
      <c r="P779" s="17"/>
      <c r="Q779" s="137"/>
      <c r="R779" s="17"/>
      <c r="S779" s="17"/>
      <c r="CZ779" s="9"/>
      <c r="DA779" s="78"/>
      <c r="DB779" s="9"/>
      <c r="DC779" s="207"/>
    </row>
    <row r="780" spans="2:107" ht="13.2" customHeight="1">
      <c r="B780" s="5"/>
      <c r="C780" s="5"/>
      <c r="G780" s="5"/>
      <c r="H780" s="521"/>
      <c r="I780" s="565">
        <f t="shared" si="150"/>
        <v>0</v>
      </c>
      <c r="N780" s="17"/>
      <c r="O780" s="17"/>
      <c r="P780" s="17"/>
      <c r="Q780" s="137"/>
      <c r="R780" s="17"/>
      <c r="S780" s="17"/>
      <c r="CZ780" s="9"/>
      <c r="DA780" s="78"/>
      <c r="DB780" s="9"/>
      <c r="DC780" s="207"/>
    </row>
    <row r="781" spans="2:107" ht="13.2" customHeight="1">
      <c r="B781" s="5"/>
      <c r="C781" s="5"/>
      <c r="G781" s="5"/>
      <c r="H781" s="521"/>
      <c r="I781" s="565">
        <f t="shared" si="150"/>
        <v>0</v>
      </c>
      <c r="N781" s="17"/>
      <c r="O781" s="17"/>
      <c r="P781" s="17"/>
      <c r="Q781" s="137"/>
      <c r="R781" s="17"/>
      <c r="S781" s="17"/>
      <c r="CZ781" s="9"/>
      <c r="DA781" s="78"/>
      <c r="DB781" s="9"/>
      <c r="DC781" s="207"/>
    </row>
    <row r="782" spans="2:107" ht="13.2" customHeight="1">
      <c r="B782" s="5"/>
      <c r="C782" s="5"/>
      <c r="G782" s="5"/>
      <c r="H782" s="521"/>
      <c r="I782" s="565">
        <f t="shared" si="150"/>
        <v>0</v>
      </c>
      <c r="N782" s="17"/>
      <c r="O782" s="17"/>
      <c r="P782" s="17"/>
      <c r="Q782" s="137"/>
      <c r="R782" s="17"/>
      <c r="S782" s="17"/>
      <c r="CZ782" s="9"/>
      <c r="DA782" s="78"/>
      <c r="DB782" s="9"/>
      <c r="DC782" s="207"/>
    </row>
    <row r="783" spans="2:107" ht="13.2" customHeight="1">
      <c r="B783" s="5"/>
      <c r="C783" s="5"/>
      <c r="G783" s="5"/>
      <c r="H783" s="521"/>
      <c r="I783" s="565">
        <f>SUM(J783:N783)</f>
        <v>0</v>
      </c>
      <c r="N783" s="17"/>
      <c r="O783" s="17"/>
      <c r="P783" s="17"/>
      <c r="Q783" s="137"/>
      <c r="R783" s="17"/>
      <c r="S783" s="17"/>
      <c r="CZ783" s="9"/>
      <c r="DA783" s="78"/>
      <c r="DB783" s="9"/>
      <c r="DC783" s="207"/>
    </row>
    <row r="784" spans="2:107" ht="13.2" customHeight="1">
      <c r="B784" s="5"/>
      <c r="C784" s="5"/>
      <c r="G784" s="5"/>
      <c r="H784" s="521"/>
      <c r="I784" s="565">
        <f t="shared" si="150"/>
        <v>0</v>
      </c>
      <c r="N784" s="17"/>
      <c r="O784" s="17"/>
      <c r="P784" s="17"/>
      <c r="Q784" s="137"/>
      <c r="R784" s="17"/>
      <c r="S784" s="17"/>
      <c r="CZ784" s="9"/>
      <c r="DA784" s="78"/>
      <c r="DB784" s="9"/>
      <c r="DC784" s="207"/>
    </row>
    <row r="785" spans="2:107" ht="13.2" customHeight="1">
      <c r="G785" s="4"/>
      <c r="H785" s="521"/>
      <c r="I785" s="565">
        <f t="shared" si="150"/>
        <v>0</v>
      </c>
      <c r="N785" s="17"/>
      <c r="O785" s="17"/>
      <c r="P785" s="17"/>
      <c r="Q785" s="137"/>
      <c r="R785" s="17"/>
      <c r="S785" s="17"/>
      <c r="CZ785" s="9"/>
      <c r="DA785" s="78"/>
      <c r="DB785" s="9"/>
      <c r="DC785" s="207"/>
    </row>
    <row r="786" spans="2:107" ht="13.2" customHeight="1">
      <c r="G786" s="4"/>
      <c r="H786" s="521"/>
      <c r="I786" s="565">
        <f t="shared" si="150"/>
        <v>0</v>
      </c>
      <c r="N786" s="17"/>
      <c r="O786" s="17"/>
      <c r="P786" s="17"/>
      <c r="Q786" s="137"/>
      <c r="R786" s="17"/>
      <c r="S786" s="17"/>
      <c r="CZ786" s="9"/>
      <c r="DA786" s="78"/>
      <c r="DB786" s="9"/>
      <c r="DC786" s="207"/>
    </row>
    <row r="787" spans="2:107" ht="13.2" customHeight="1">
      <c r="D787" s="3" t="s">
        <v>28</v>
      </c>
      <c r="G787" s="22">
        <f>SUM(G777:G786)</f>
        <v>0</v>
      </c>
      <c r="H787" s="521"/>
      <c r="I787" s="22">
        <f t="shared" ref="I787:N787" si="151">SUM(I777:I786)</f>
        <v>0</v>
      </c>
      <c r="J787" s="22">
        <f t="shared" si="151"/>
        <v>0</v>
      </c>
      <c r="K787" s="22">
        <f t="shared" si="151"/>
        <v>0</v>
      </c>
      <c r="L787" s="22">
        <f t="shared" si="151"/>
        <v>0</v>
      </c>
      <c r="M787" s="22">
        <f t="shared" si="151"/>
        <v>0</v>
      </c>
      <c r="N787" s="22">
        <f t="shared" si="151"/>
        <v>0</v>
      </c>
      <c r="O787" s="17"/>
      <c r="P787" s="17"/>
      <c r="Q787" s="137"/>
      <c r="R787" s="17"/>
      <c r="S787" s="17"/>
      <c r="CZ787" s="9"/>
      <c r="DA787" s="78"/>
      <c r="DB787" s="9"/>
      <c r="DC787" s="207"/>
    </row>
    <row r="788" spans="2:107" ht="13.2" customHeight="1">
      <c r="G788" s="4"/>
      <c r="H788" s="521"/>
      <c r="I788" s="565"/>
      <c r="J788" s="23" t="s">
        <v>195</v>
      </c>
      <c r="K788" s="23"/>
      <c r="N788" s="4"/>
      <c r="O788" s="17"/>
      <c r="P788" s="17"/>
      <c r="Q788" s="137"/>
      <c r="R788" s="17"/>
      <c r="S788" s="17"/>
      <c r="CZ788" s="9"/>
      <c r="DA788" s="78"/>
      <c r="DB788" s="9"/>
      <c r="DC788" s="207"/>
    </row>
    <row r="789" spans="2:107" ht="13.2" customHeight="1">
      <c r="C789" s="3" t="s">
        <v>27</v>
      </c>
      <c r="G789" s="4"/>
      <c r="H789" s="521"/>
      <c r="I789" s="565"/>
      <c r="J789" s="95"/>
      <c r="K789" s="5"/>
      <c r="N789" s="17"/>
      <c r="O789" s="17"/>
      <c r="P789" s="17"/>
      <c r="Q789" s="137"/>
      <c r="R789" s="17"/>
      <c r="S789" s="17"/>
      <c r="CZ789" s="9"/>
      <c r="DA789" s="78"/>
      <c r="DB789" s="9"/>
      <c r="DC789" s="207"/>
    </row>
    <row r="790" spans="2:107" ht="13.2" customHeight="1">
      <c r="G790" s="4"/>
      <c r="H790" s="521"/>
      <c r="I790" s="565">
        <f t="shared" ref="I790:I797" si="152">SUM(J790:N790)</f>
        <v>0</v>
      </c>
      <c r="N790" s="17"/>
      <c r="O790" s="17"/>
      <c r="P790" s="17"/>
      <c r="Q790" s="137"/>
      <c r="R790" s="17"/>
      <c r="S790" s="17"/>
      <c r="CZ790" s="9"/>
      <c r="DA790" s="78"/>
      <c r="DB790" s="9"/>
      <c r="DC790" s="207"/>
    </row>
    <row r="791" spans="2:107" ht="13.2" customHeight="1">
      <c r="G791" s="4"/>
      <c r="H791" s="521"/>
      <c r="I791" s="565">
        <f t="shared" si="152"/>
        <v>0</v>
      </c>
      <c r="N791" s="17"/>
      <c r="O791" s="17"/>
      <c r="P791" s="17"/>
      <c r="Q791" s="137"/>
      <c r="R791" s="17"/>
      <c r="S791" s="17"/>
      <c r="CZ791" s="9"/>
      <c r="DA791" s="78"/>
      <c r="DB791" s="9"/>
      <c r="DC791" s="207"/>
    </row>
    <row r="792" spans="2:107" ht="13.2" customHeight="1">
      <c r="G792" s="4"/>
      <c r="H792" s="521"/>
      <c r="I792" s="565">
        <f t="shared" si="152"/>
        <v>0</v>
      </c>
      <c r="N792" s="17"/>
      <c r="O792" s="17"/>
      <c r="P792" s="17"/>
      <c r="Q792" s="137"/>
      <c r="R792" s="17"/>
      <c r="S792" s="17"/>
      <c r="CZ792" s="9"/>
      <c r="DA792" s="78"/>
      <c r="DB792" s="9"/>
      <c r="DC792" s="207"/>
    </row>
    <row r="793" spans="2:107" ht="13.2" customHeight="1">
      <c r="G793" s="4"/>
      <c r="H793" s="521"/>
      <c r="I793" s="565">
        <f t="shared" si="152"/>
        <v>0</v>
      </c>
      <c r="N793" s="17"/>
      <c r="O793" s="17"/>
      <c r="P793" s="17"/>
      <c r="Q793" s="137"/>
      <c r="R793" s="17"/>
      <c r="S793" s="17"/>
      <c r="CZ793" s="9"/>
      <c r="DA793" s="78"/>
      <c r="DB793" s="9"/>
      <c r="DC793" s="207"/>
    </row>
    <row r="794" spans="2:107" ht="13.2" customHeight="1">
      <c r="G794" s="4"/>
      <c r="H794" s="521"/>
      <c r="I794" s="565">
        <f>SUM(J794:N794)</f>
        <v>0</v>
      </c>
      <c r="N794" s="17"/>
      <c r="O794" s="17"/>
      <c r="P794" s="17"/>
      <c r="Q794" s="137"/>
      <c r="R794" s="17"/>
      <c r="S794" s="17"/>
      <c r="CZ794" s="9"/>
      <c r="DA794" s="78"/>
      <c r="DB794" s="9"/>
      <c r="DC794" s="207"/>
    </row>
    <row r="795" spans="2:107" ht="13.2" customHeight="1">
      <c r="G795" s="4"/>
      <c r="H795" s="521"/>
      <c r="I795" s="565">
        <f t="shared" si="152"/>
        <v>0</v>
      </c>
      <c r="N795" s="17"/>
      <c r="O795" s="17"/>
      <c r="P795" s="17"/>
      <c r="Q795" s="137"/>
      <c r="R795" s="17"/>
      <c r="S795" s="17"/>
      <c r="CZ795" s="9"/>
      <c r="DA795" s="78"/>
      <c r="DB795" s="9"/>
      <c r="DC795" s="207"/>
    </row>
    <row r="796" spans="2:107" ht="13.2" customHeight="1">
      <c r="G796" s="4"/>
      <c r="H796" s="521"/>
      <c r="I796" s="565">
        <f t="shared" si="152"/>
        <v>0</v>
      </c>
      <c r="N796" s="17"/>
      <c r="O796" s="17"/>
      <c r="P796" s="17"/>
      <c r="Q796" s="137"/>
      <c r="R796" s="17"/>
      <c r="S796" s="17"/>
      <c r="CZ796" s="9"/>
      <c r="DA796" s="78"/>
      <c r="DB796" s="9"/>
      <c r="DC796" s="207"/>
    </row>
    <row r="797" spans="2:107" ht="13.2" customHeight="1">
      <c r="G797" s="4"/>
      <c r="H797" s="521"/>
      <c r="I797" s="565">
        <f t="shared" si="152"/>
        <v>0</v>
      </c>
      <c r="N797" s="17"/>
      <c r="O797" s="17"/>
      <c r="P797" s="17"/>
      <c r="Q797" s="137"/>
      <c r="R797" s="17"/>
      <c r="S797" s="17"/>
      <c r="CZ797" s="9"/>
      <c r="DA797" s="78"/>
      <c r="DB797" s="9"/>
      <c r="DC797" s="207"/>
    </row>
    <row r="798" spans="2:107" ht="13.2" customHeight="1">
      <c r="G798" s="22">
        <f>SUM(G789:G797)</f>
        <v>0</v>
      </c>
      <c r="H798" s="521"/>
      <c r="I798" s="22">
        <f t="shared" ref="I798:N798" si="153">SUM(I789:I797)</f>
        <v>0</v>
      </c>
      <c r="J798" s="22">
        <f t="shared" si="153"/>
        <v>0</v>
      </c>
      <c r="K798" s="22">
        <f t="shared" si="153"/>
        <v>0</v>
      </c>
      <c r="L798" s="22">
        <f t="shared" si="153"/>
        <v>0</v>
      </c>
      <c r="M798" s="22">
        <f t="shared" si="153"/>
        <v>0</v>
      </c>
      <c r="N798" s="22">
        <f t="shared" si="153"/>
        <v>0</v>
      </c>
      <c r="O798" s="17"/>
      <c r="P798" s="17"/>
      <c r="Q798" s="137"/>
      <c r="R798" s="17"/>
      <c r="S798" s="17"/>
      <c r="CZ798" s="9"/>
      <c r="DA798" s="78"/>
      <c r="DB798" s="9"/>
      <c r="DC798" s="207"/>
    </row>
    <row r="799" spans="2:107" ht="13.2" customHeight="1" thickBot="1">
      <c r="D799" s="28"/>
      <c r="E799" s="28"/>
      <c r="F799" s="28"/>
      <c r="G799" s="4"/>
      <c r="H799" s="521"/>
      <c r="I799" s="565"/>
      <c r="J799" s="23" t="s">
        <v>195</v>
      </c>
      <c r="K799" s="23"/>
      <c r="N799" s="4"/>
      <c r="O799" s="271" t="s">
        <v>487</v>
      </c>
      <c r="P799" s="17"/>
      <c r="Q799" s="137"/>
      <c r="R799" s="17"/>
      <c r="S799" s="17"/>
      <c r="CZ799" s="9"/>
      <c r="DA799" s="78"/>
      <c r="DB799" s="9"/>
      <c r="DC799" s="207"/>
    </row>
    <row r="800" spans="2:107" ht="13.2" customHeight="1" thickBot="1">
      <c r="B800" s="3" t="s">
        <v>41</v>
      </c>
      <c r="F800" s="24" t="str">
        <f>B777</f>
        <v>Bank Name 31</v>
      </c>
      <c r="G800" s="1">
        <f>SUM(G798+G787)</f>
        <v>0</v>
      </c>
      <c r="H800" s="521"/>
      <c r="I800" s="1">
        <f t="shared" ref="I800:N800" si="154">SUM(I798+I787)</f>
        <v>0</v>
      </c>
      <c r="J800" s="1">
        <f t="shared" si="154"/>
        <v>0</v>
      </c>
      <c r="K800" s="1">
        <f t="shared" si="154"/>
        <v>0</v>
      </c>
      <c r="L800" s="1">
        <f t="shared" si="154"/>
        <v>0</v>
      </c>
      <c r="M800" s="1">
        <f t="shared" si="154"/>
        <v>0</v>
      </c>
      <c r="N800" s="1">
        <f t="shared" si="154"/>
        <v>0</v>
      </c>
      <c r="O800" s="234"/>
      <c r="P800" s="17"/>
      <c r="Q800" s="137"/>
      <c r="R800" s="17"/>
      <c r="S800" s="17"/>
      <c r="CZ800" s="9"/>
      <c r="DA800" s="78"/>
      <c r="DB800" s="9"/>
      <c r="DC800" s="207"/>
    </row>
    <row r="801" spans="2:107" ht="13.2" customHeight="1">
      <c r="D801" s="28"/>
      <c r="E801" s="28"/>
      <c r="F801" s="28"/>
      <c r="G801" s="4"/>
      <c r="H801" s="521"/>
      <c r="I801" s="577"/>
      <c r="J801" s="82" t="s">
        <v>196</v>
      </c>
      <c r="K801" s="23"/>
      <c r="N801" s="17"/>
      <c r="O801" s="17"/>
      <c r="P801" s="17"/>
      <c r="Q801" s="137"/>
      <c r="R801" s="17"/>
      <c r="S801" s="17"/>
      <c r="CZ801" s="9"/>
      <c r="DA801" s="78"/>
      <c r="DB801" s="9"/>
      <c r="DC801" s="207"/>
    </row>
    <row r="802" spans="2:107" ht="13.2" customHeight="1">
      <c r="B802" s="18" t="s">
        <v>388</v>
      </c>
      <c r="C802" s="5"/>
      <c r="G802" s="5"/>
      <c r="H802" s="521"/>
      <c r="I802" s="78"/>
      <c r="N802" s="17"/>
      <c r="O802" s="17"/>
      <c r="P802" s="17"/>
      <c r="Q802" s="137"/>
      <c r="R802" s="17"/>
      <c r="S802" s="17"/>
      <c r="CZ802" s="9"/>
      <c r="DA802" s="78"/>
      <c r="DB802" s="9"/>
      <c r="DC802" s="207"/>
    </row>
    <row r="803" spans="2:107" ht="13.2" customHeight="1">
      <c r="B803" s="5"/>
      <c r="C803" s="5" t="s">
        <v>26</v>
      </c>
      <c r="G803" s="5"/>
      <c r="H803" s="521"/>
      <c r="I803" s="565"/>
      <c r="N803" s="17"/>
      <c r="O803" s="17"/>
      <c r="P803" s="17"/>
      <c r="Q803" s="137"/>
      <c r="R803" s="17"/>
      <c r="S803" s="17"/>
      <c r="CZ803" s="9"/>
      <c r="DA803" s="78"/>
      <c r="DB803" s="9"/>
      <c r="DC803" s="207"/>
    </row>
    <row r="804" spans="2:107" ht="13.2" customHeight="1">
      <c r="B804" s="5"/>
      <c r="C804" s="5"/>
      <c r="G804" s="5"/>
      <c r="H804" s="521"/>
      <c r="I804" s="565">
        <f t="shared" ref="I804:I811" si="155">SUM(J804:N804)</f>
        <v>0</v>
      </c>
      <c r="N804" s="17"/>
      <c r="O804" s="17"/>
      <c r="P804" s="17"/>
      <c r="Q804" s="137"/>
      <c r="R804" s="17"/>
      <c r="S804" s="17"/>
      <c r="CZ804" s="9"/>
      <c r="DA804" s="78"/>
      <c r="DB804" s="9"/>
      <c r="DC804" s="207"/>
    </row>
    <row r="805" spans="2:107" ht="13.2" customHeight="1">
      <c r="B805" s="5"/>
      <c r="C805" s="5"/>
      <c r="G805" s="5"/>
      <c r="H805" s="521"/>
      <c r="I805" s="565">
        <f t="shared" si="155"/>
        <v>0</v>
      </c>
      <c r="N805" s="17"/>
      <c r="O805" s="17"/>
      <c r="P805" s="17"/>
      <c r="Q805" s="137"/>
      <c r="R805" s="17"/>
      <c r="S805" s="17"/>
      <c r="CZ805" s="9"/>
      <c r="DA805" s="78"/>
      <c r="DB805" s="9"/>
      <c r="DC805" s="207"/>
    </row>
    <row r="806" spans="2:107" ht="13.2" customHeight="1">
      <c r="B806" s="5"/>
      <c r="C806" s="5"/>
      <c r="G806" s="5"/>
      <c r="H806" s="521"/>
      <c r="I806" s="565">
        <f t="shared" si="155"/>
        <v>0</v>
      </c>
      <c r="N806" s="17"/>
      <c r="O806" s="17"/>
      <c r="P806" s="17"/>
      <c r="Q806" s="137"/>
      <c r="R806" s="17"/>
      <c r="S806" s="17"/>
      <c r="CZ806" s="9"/>
      <c r="DA806" s="78"/>
      <c r="DB806" s="9"/>
      <c r="DC806" s="207"/>
    </row>
    <row r="807" spans="2:107" ht="13.2" customHeight="1">
      <c r="B807" s="5"/>
      <c r="C807" s="5"/>
      <c r="G807" s="5"/>
      <c r="H807" s="521"/>
      <c r="I807" s="565">
        <f>SUM(J807:N807)</f>
        <v>0</v>
      </c>
      <c r="N807" s="17"/>
      <c r="O807" s="17"/>
      <c r="P807" s="17"/>
      <c r="Q807" s="137"/>
      <c r="R807" s="17"/>
      <c r="S807" s="17"/>
      <c r="CZ807" s="9"/>
      <c r="DA807" s="78"/>
      <c r="DB807" s="9"/>
      <c r="DC807" s="207"/>
    </row>
    <row r="808" spans="2:107" ht="13.2" customHeight="1">
      <c r="B808" s="5"/>
      <c r="C808" s="5"/>
      <c r="G808" s="5"/>
      <c r="H808" s="521"/>
      <c r="I808" s="565">
        <f t="shared" si="155"/>
        <v>0</v>
      </c>
      <c r="N808" s="17"/>
      <c r="O808" s="17"/>
      <c r="P808" s="17"/>
      <c r="Q808" s="137"/>
      <c r="R808" s="17"/>
      <c r="S808" s="17"/>
      <c r="CZ808" s="9"/>
      <c r="DA808" s="78"/>
      <c r="DB808" s="9"/>
      <c r="DC808" s="207"/>
    </row>
    <row r="809" spans="2:107" ht="13.2" customHeight="1">
      <c r="B809" s="5"/>
      <c r="C809" s="5"/>
      <c r="G809" s="5"/>
      <c r="H809" s="521"/>
      <c r="I809" s="565">
        <f t="shared" si="155"/>
        <v>0</v>
      </c>
      <c r="N809" s="17"/>
      <c r="O809" s="17"/>
      <c r="P809" s="17"/>
      <c r="Q809" s="137"/>
      <c r="R809" s="17"/>
      <c r="S809" s="17"/>
      <c r="CZ809" s="9"/>
      <c r="DA809" s="78"/>
      <c r="DB809" s="9"/>
      <c r="DC809" s="207"/>
    </row>
    <row r="810" spans="2:107" ht="13.2" customHeight="1">
      <c r="G810" s="4"/>
      <c r="H810" s="521"/>
      <c r="I810" s="565">
        <f t="shared" si="155"/>
        <v>0</v>
      </c>
      <c r="N810" s="17"/>
      <c r="O810" s="17"/>
      <c r="P810" s="17"/>
      <c r="Q810" s="137"/>
      <c r="R810" s="17"/>
      <c r="S810" s="17"/>
      <c r="CZ810" s="9"/>
      <c r="DA810" s="78"/>
      <c r="DB810" s="9"/>
      <c r="DC810" s="207"/>
    </row>
    <row r="811" spans="2:107" ht="13.2" customHeight="1">
      <c r="G811" s="4"/>
      <c r="H811" s="521"/>
      <c r="I811" s="565">
        <f t="shared" si="155"/>
        <v>0</v>
      </c>
      <c r="N811" s="17"/>
      <c r="O811" s="17"/>
      <c r="P811" s="17"/>
      <c r="Q811" s="137"/>
      <c r="R811" s="17"/>
      <c r="S811" s="17"/>
      <c r="CZ811" s="9"/>
      <c r="DA811" s="78"/>
      <c r="DB811" s="9"/>
      <c r="DC811" s="207"/>
    </row>
    <row r="812" spans="2:107" ht="13.2" customHeight="1">
      <c r="D812" s="3" t="s">
        <v>28</v>
      </c>
      <c r="G812" s="22">
        <f>SUM(G802:G811)</f>
        <v>0</v>
      </c>
      <c r="H812" s="521"/>
      <c r="I812" s="22">
        <f t="shared" ref="I812:N812" si="156">SUM(I802:I811)</f>
        <v>0</v>
      </c>
      <c r="J812" s="22">
        <f t="shared" si="156"/>
        <v>0</v>
      </c>
      <c r="K812" s="22">
        <f t="shared" si="156"/>
        <v>0</v>
      </c>
      <c r="L812" s="22">
        <f t="shared" si="156"/>
        <v>0</v>
      </c>
      <c r="M812" s="22">
        <f t="shared" si="156"/>
        <v>0</v>
      </c>
      <c r="N812" s="22">
        <f t="shared" si="156"/>
        <v>0</v>
      </c>
      <c r="O812" s="17"/>
      <c r="P812" s="17"/>
      <c r="Q812" s="137"/>
      <c r="R812" s="17"/>
      <c r="S812" s="17"/>
      <c r="CZ812" s="9"/>
      <c r="DA812" s="78"/>
      <c r="DB812" s="9"/>
      <c r="DC812" s="207"/>
    </row>
    <row r="813" spans="2:107" ht="13.2" customHeight="1">
      <c r="G813" s="4"/>
      <c r="H813" s="521"/>
      <c r="I813" s="565"/>
      <c r="J813" s="23" t="s">
        <v>195</v>
      </c>
      <c r="K813" s="23"/>
      <c r="N813" s="4"/>
      <c r="O813" s="17"/>
      <c r="P813" s="17"/>
      <c r="Q813" s="137"/>
      <c r="R813" s="17"/>
      <c r="S813" s="17"/>
      <c r="CZ813" s="9"/>
      <c r="DA813" s="78"/>
      <c r="DB813" s="9"/>
      <c r="DC813" s="207"/>
    </row>
    <row r="814" spans="2:107" ht="13.2" customHeight="1">
      <c r="C814" s="3" t="s">
        <v>27</v>
      </c>
      <c r="G814" s="4"/>
      <c r="H814" s="521"/>
      <c r="I814" s="565"/>
      <c r="J814" s="95"/>
      <c r="K814" s="5"/>
      <c r="N814" s="17"/>
      <c r="O814" s="17"/>
      <c r="P814" s="17"/>
      <c r="Q814" s="137"/>
      <c r="R814" s="17"/>
      <c r="S814" s="17"/>
      <c r="CZ814" s="9"/>
      <c r="DA814" s="78"/>
      <c r="DB814" s="9"/>
      <c r="DC814" s="207"/>
    </row>
    <row r="815" spans="2:107" ht="13.2" customHeight="1">
      <c r="G815" s="4"/>
      <c r="H815" s="521"/>
      <c r="I815" s="565">
        <f t="shared" ref="I815:I822" si="157">SUM(J815:N815)</f>
        <v>0</v>
      </c>
      <c r="N815" s="17"/>
      <c r="O815" s="17"/>
      <c r="P815" s="17"/>
      <c r="Q815" s="137"/>
      <c r="R815" s="17"/>
      <c r="S815" s="17"/>
      <c r="CZ815" s="9"/>
      <c r="DA815" s="78"/>
      <c r="DB815" s="9"/>
      <c r="DC815" s="207"/>
    </row>
    <row r="816" spans="2:107" ht="13.2" customHeight="1">
      <c r="G816" s="4"/>
      <c r="H816" s="521"/>
      <c r="I816" s="565">
        <f t="shared" si="157"/>
        <v>0</v>
      </c>
      <c r="N816" s="17"/>
      <c r="O816" s="17"/>
      <c r="P816" s="17"/>
      <c r="Q816" s="137"/>
      <c r="R816" s="17"/>
      <c r="S816" s="17"/>
      <c r="CZ816" s="9"/>
      <c r="DA816" s="78"/>
      <c r="DB816" s="9"/>
      <c r="DC816" s="207"/>
    </row>
    <row r="817" spans="2:107" ht="13.2" customHeight="1">
      <c r="G817" s="4"/>
      <c r="H817" s="521"/>
      <c r="I817" s="565">
        <f t="shared" si="157"/>
        <v>0</v>
      </c>
      <c r="N817" s="17"/>
      <c r="O817" s="17"/>
      <c r="P817" s="17"/>
      <c r="Q817" s="137"/>
      <c r="R817" s="17"/>
      <c r="S817" s="17"/>
      <c r="CZ817" s="9"/>
      <c r="DA817" s="78"/>
      <c r="DB817" s="9"/>
      <c r="DC817" s="207"/>
    </row>
    <row r="818" spans="2:107" ht="13.2" customHeight="1">
      <c r="G818" s="4"/>
      <c r="H818" s="521"/>
      <c r="I818" s="565">
        <f>SUM(J818:N818)</f>
        <v>0</v>
      </c>
      <c r="N818" s="17"/>
      <c r="O818" s="17"/>
      <c r="P818" s="17"/>
      <c r="Q818" s="137"/>
      <c r="R818" s="17"/>
      <c r="S818" s="17"/>
      <c r="CZ818" s="9"/>
      <c r="DA818" s="78"/>
      <c r="DB818" s="9"/>
      <c r="DC818" s="207"/>
    </row>
    <row r="819" spans="2:107" ht="13.2" customHeight="1">
      <c r="G819" s="4"/>
      <c r="H819" s="521"/>
      <c r="I819" s="565">
        <f t="shared" si="157"/>
        <v>0</v>
      </c>
      <c r="N819" s="17"/>
      <c r="O819" s="17"/>
      <c r="P819" s="17"/>
      <c r="Q819" s="137"/>
      <c r="R819" s="17"/>
      <c r="S819" s="17"/>
      <c r="CZ819" s="9"/>
      <c r="DA819" s="78"/>
      <c r="DB819" s="9"/>
      <c r="DC819" s="207"/>
    </row>
    <row r="820" spans="2:107" ht="13.2" customHeight="1">
      <c r="G820" s="4"/>
      <c r="H820" s="521"/>
      <c r="I820" s="565">
        <f t="shared" si="157"/>
        <v>0</v>
      </c>
      <c r="N820" s="17"/>
      <c r="O820" s="17"/>
      <c r="P820" s="17"/>
      <c r="Q820" s="137"/>
      <c r="R820" s="17"/>
      <c r="S820" s="17"/>
      <c r="CZ820" s="9"/>
      <c r="DA820" s="78"/>
      <c r="DB820" s="9"/>
      <c r="DC820" s="207"/>
    </row>
    <row r="821" spans="2:107" ht="13.2" customHeight="1">
      <c r="G821" s="4"/>
      <c r="H821" s="521"/>
      <c r="I821" s="565">
        <f t="shared" si="157"/>
        <v>0</v>
      </c>
      <c r="N821" s="17"/>
      <c r="O821" s="17"/>
      <c r="P821" s="17"/>
      <c r="Q821" s="137"/>
      <c r="R821" s="17"/>
      <c r="S821" s="17"/>
      <c r="CZ821" s="9"/>
      <c r="DA821" s="78"/>
      <c r="DB821" s="9"/>
      <c r="DC821" s="207"/>
    </row>
    <row r="822" spans="2:107" ht="13.2" customHeight="1">
      <c r="G822" s="4"/>
      <c r="H822" s="521"/>
      <c r="I822" s="565">
        <f t="shared" si="157"/>
        <v>0</v>
      </c>
      <c r="N822" s="17"/>
      <c r="O822" s="17"/>
      <c r="P822" s="17"/>
      <c r="Q822" s="137"/>
      <c r="R822" s="17"/>
      <c r="S822" s="17"/>
      <c r="CZ822" s="9"/>
      <c r="DA822" s="78"/>
      <c r="DB822" s="9"/>
      <c r="DC822" s="207"/>
    </row>
    <row r="823" spans="2:107" ht="13.2" customHeight="1">
      <c r="G823" s="22">
        <f>SUM(G814:G822)</f>
        <v>0</v>
      </c>
      <c r="H823" s="521"/>
      <c r="I823" s="22">
        <f t="shared" ref="I823:N823" si="158">SUM(I814:I822)</f>
        <v>0</v>
      </c>
      <c r="J823" s="22">
        <f t="shared" si="158"/>
        <v>0</v>
      </c>
      <c r="K823" s="22">
        <f t="shared" si="158"/>
        <v>0</v>
      </c>
      <c r="L823" s="22">
        <f t="shared" si="158"/>
        <v>0</v>
      </c>
      <c r="M823" s="22">
        <f t="shared" si="158"/>
        <v>0</v>
      </c>
      <c r="N823" s="22">
        <f t="shared" si="158"/>
        <v>0</v>
      </c>
      <c r="O823" s="17"/>
      <c r="P823" s="17"/>
      <c r="Q823" s="137"/>
      <c r="R823" s="17"/>
      <c r="S823" s="17"/>
      <c r="CZ823" s="9"/>
      <c r="DA823" s="78"/>
      <c r="DB823" s="9"/>
      <c r="DC823" s="207"/>
    </row>
    <row r="824" spans="2:107" ht="13.2" customHeight="1" thickBot="1">
      <c r="D824" s="28"/>
      <c r="E824" s="28"/>
      <c r="F824" s="28"/>
      <c r="G824" s="4"/>
      <c r="H824" s="521"/>
      <c r="I824" s="565"/>
      <c r="J824" s="23" t="s">
        <v>195</v>
      </c>
      <c r="K824" s="23"/>
      <c r="N824" s="4"/>
      <c r="O824" s="271" t="s">
        <v>487</v>
      </c>
      <c r="P824" s="17"/>
      <c r="Q824" s="137"/>
      <c r="R824" s="17"/>
      <c r="S824" s="17"/>
      <c r="CZ824" s="9"/>
      <c r="DA824" s="78"/>
      <c r="DB824" s="9"/>
      <c r="DC824" s="207"/>
    </row>
    <row r="825" spans="2:107" ht="13.2" customHeight="1" thickBot="1">
      <c r="B825" s="3" t="s">
        <v>41</v>
      </c>
      <c r="F825" s="24" t="str">
        <f>B802</f>
        <v>Bank Name 32</v>
      </c>
      <c r="G825" s="1">
        <f>SUM(G823+G812)</f>
        <v>0</v>
      </c>
      <c r="H825" s="521"/>
      <c r="I825" s="1">
        <f t="shared" ref="I825:N825" si="159">SUM(I823+I812)</f>
        <v>0</v>
      </c>
      <c r="J825" s="1">
        <f t="shared" si="159"/>
        <v>0</v>
      </c>
      <c r="K825" s="1">
        <f t="shared" si="159"/>
        <v>0</v>
      </c>
      <c r="L825" s="1">
        <f t="shared" si="159"/>
        <v>0</v>
      </c>
      <c r="M825" s="1">
        <f t="shared" si="159"/>
        <v>0</v>
      </c>
      <c r="N825" s="1">
        <f t="shared" si="159"/>
        <v>0</v>
      </c>
      <c r="O825" s="234"/>
      <c r="P825" s="17"/>
      <c r="Q825" s="137"/>
      <c r="R825" s="17"/>
      <c r="S825" s="17"/>
      <c r="CZ825" s="9"/>
      <c r="DA825" s="78"/>
      <c r="DB825" s="9"/>
      <c r="DC825" s="207"/>
    </row>
    <row r="826" spans="2:107" ht="13.2" customHeight="1">
      <c r="D826" s="28"/>
      <c r="E826" s="28"/>
      <c r="F826" s="28"/>
      <c r="G826" s="4"/>
      <c r="H826" s="521"/>
      <c r="I826" s="577"/>
      <c r="J826" s="82" t="s">
        <v>196</v>
      </c>
      <c r="K826" s="23"/>
      <c r="N826" s="17"/>
      <c r="O826" s="17"/>
      <c r="P826" s="17"/>
      <c r="Q826" s="137"/>
      <c r="R826" s="17"/>
      <c r="S826" s="17"/>
      <c r="CZ826" s="9"/>
      <c r="DA826" s="78"/>
      <c r="DB826" s="9"/>
      <c r="DC826" s="207"/>
    </row>
    <row r="827" spans="2:107" ht="13.2" customHeight="1">
      <c r="B827" s="18" t="s">
        <v>389</v>
      </c>
      <c r="C827" s="5"/>
      <c r="G827" s="5"/>
      <c r="H827" s="521"/>
      <c r="I827" s="78"/>
      <c r="N827" s="17"/>
      <c r="O827" s="17"/>
      <c r="P827" s="17"/>
      <c r="Q827" s="137"/>
      <c r="R827" s="17"/>
      <c r="S827" s="17"/>
      <c r="CZ827" s="9"/>
      <c r="DA827" s="78"/>
      <c r="DB827" s="9"/>
      <c r="DC827" s="207"/>
    </row>
    <row r="828" spans="2:107" ht="13.2" customHeight="1">
      <c r="B828" s="5"/>
      <c r="C828" s="5" t="s">
        <v>26</v>
      </c>
      <c r="G828" s="5"/>
      <c r="H828" s="521"/>
      <c r="I828" s="565"/>
      <c r="N828" s="17"/>
      <c r="O828" s="17"/>
      <c r="P828" s="17"/>
      <c r="Q828" s="137"/>
      <c r="R828" s="17"/>
      <c r="S828" s="17"/>
      <c r="CZ828" s="9"/>
      <c r="DA828" s="78"/>
      <c r="DB828" s="9"/>
      <c r="DC828" s="207"/>
    </row>
    <row r="829" spans="2:107" ht="13.2" customHeight="1">
      <c r="B829" s="5"/>
      <c r="C829" s="5"/>
      <c r="G829" s="5"/>
      <c r="H829" s="521"/>
      <c r="I829" s="565">
        <f t="shared" ref="I829:I836" si="160">SUM(J829:N829)</f>
        <v>0</v>
      </c>
      <c r="N829" s="17"/>
      <c r="O829" s="17"/>
      <c r="P829" s="17"/>
      <c r="Q829" s="137"/>
      <c r="R829" s="17"/>
      <c r="S829" s="17"/>
      <c r="CZ829" s="9"/>
      <c r="DA829" s="78"/>
      <c r="DB829" s="9"/>
      <c r="DC829" s="207"/>
    </row>
    <row r="830" spans="2:107" ht="13.2" customHeight="1">
      <c r="B830" s="5"/>
      <c r="C830" s="5"/>
      <c r="G830" s="5"/>
      <c r="H830" s="521"/>
      <c r="I830" s="565">
        <f t="shared" si="160"/>
        <v>0</v>
      </c>
      <c r="N830" s="17"/>
      <c r="O830" s="17"/>
      <c r="P830" s="17"/>
      <c r="Q830" s="137"/>
      <c r="R830" s="17"/>
      <c r="S830" s="17"/>
      <c r="CZ830" s="9"/>
      <c r="DA830" s="78"/>
      <c r="DB830" s="9"/>
      <c r="DC830" s="207"/>
    </row>
    <row r="831" spans="2:107" ht="13.2" customHeight="1">
      <c r="B831" s="5"/>
      <c r="C831" s="5"/>
      <c r="G831" s="5"/>
      <c r="H831" s="521"/>
      <c r="I831" s="565">
        <f t="shared" si="160"/>
        <v>0</v>
      </c>
      <c r="N831" s="17"/>
      <c r="O831" s="17"/>
      <c r="P831" s="17"/>
      <c r="Q831" s="137"/>
      <c r="R831" s="17"/>
      <c r="S831" s="17"/>
      <c r="CZ831" s="9"/>
      <c r="DA831" s="78"/>
      <c r="DB831" s="9"/>
      <c r="DC831" s="207"/>
    </row>
    <row r="832" spans="2:107" ht="13.2" customHeight="1">
      <c r="B832" s="5"/>
      <c r="C832" s="5"/>
      <c r="G832" s="5"/>
      <c r="H832" s="521"/>
      <c r="I832" s="565">
        <f t="shared" si="160"/>
        <v>0</v>
      </c>
      <c r="N832" s="17"/>
      <c r="O832" s="17"/>
      <c r="P832" s="17"/>
      <c r="Q832" s="137"/>
      <c r="R832" s="17"/>
      <c r="S832" s="17"/>
      <c r="CZ832" s="9"/>
      <c r="DA832" s="78"/>
      <c r="DB832" s="9"/>
      <c r="DC832" s="207"/>
    </row>
    <row r="833" spans="2:107" ht="13.2" customHeight="1">
      <c r="B833" s="5"/>
      <c r="C833" s="5"/>
      <c r="G833" s="5"/>
      <c r="H833" s="521"/>
      <c r="I833" s="565">
        <f t="shared" si="160"/>
        <v>0</v>
      </c>
      <c r="N833" s="17"/>
      <c r="O833" s="17"/>
      <c r="P833" s="17"/>
      <c r="Q833" s="137"/>
      <c r="R833" s="17"/>
      <c r="S833" s="17"/>
      <c r="CZ833" s="9"/>
      <c r="DA833" s="78"/>
      <c r="DB833" s="9"/>
      <c r="DC833" s="207"/>
    </row>
    <row r="834" spans="2:107" ht="13.2" customHeight="1">
      <c r="B834" s="5"/>
      <c r="C834" s="5"/>
      <c r="G834" s="5"/>
      <c r="H834" s="521"/>
      <c r="I834" s="565">
        <f t="shared" si="160"/>
        <v>0</v>
      </c>
      <c r="N834" s="17"/>
      <c r="O834" s="17"/>
      <c r="P834" s="17"/>
      <c r="Q834" s="137"/>
      <c r="R834" s="17"/>
      <c r="S834" s="17"/>
      <c r="CZ834" s="9"/>
      <c r="DA834" s="78"/>
      <c r="DB834" s="9"/>
      <c r="DC834" s="207"/>
    </row>
    <row r="835" spans="2:107" ht="13.2" customHeight="1">
      <c r="G835" s="4"/>
      <c r="H835" s="521"/>
      <c r="I835" s="565">
        <f t="shared" si="160"/>
        <v>0</v>
      </c>
      <c r="N835" s="17"/>
      <c r="O835" s="17"/>
      <c r="P835" s="17"/>
      <c r="Q835" s="137"/>
      <c r="R835" s="17"/>
      <c r="S835" s="17"/>
      <c r="CZ835" s="9"/>
      <c r="DA835" s="78"/>
      <c r="DB835" s="9"/>
      <c r="DC835" s="207"/>
    </row>
    <row r="836" spans="2:107" ht="13.2" customHeight="1">
      <c r="G836" s="4"/>
      <c r="H836" s="521"/>
      <c r="I836" s="565">
        <f t="shared" si="160"/>
        <v>0</v>
      </c>
      <c r="N836" s="17"/>
      <c r="O836" s="17"/>
      <c r="P836" s="17"/>
      <c r="Q836" s="137"/>
      <c r="R836" s="17"/>
      <c r="S836" s="17"/>
      <c r="CZ836" s="9"/>
      <c r="DA836" s="78"/>
      <c r="DB836" s="9"/>
      <c r="DC836" s="207"/>
    </row>
    <row r="837" spans="2:107" ht="13.2" customHeight="1">
      <c r="D837" s="3" t="s">
        <v>28</v>
      </c>
      <c r="G837" s="22">
        <f>SUM(G827:G836)</f>
        <v>0</v>
      </c>
      <c r="H837" s="521"/>
      <c r="I837" s="22">
        <f t="shared" ref="I837:N837" si="161">SUM(I827:I836)</f>
        <v>0</v>
      </c>
      <c r="J837" s="22">
        <f t="shared" si="161"/>
        <v>0</v>
      </c>
      <c r="K837" s="22">
        <f t="shared" si="161"/>
        <v>0</v>
      </c>
      <c r="L837" s="22">
        <f t="shared" si="161"/>
        <v>0</v>
      </c>
      <c r="M837" s="22">
        <f t="shared" si="161"/>
        <v>0</v>
      </c>
      <c r="N837" s="22">
        <f t="shared" si="161"/>
        <v>0</v>
      </c>
      <c r="O837" s="17"/>
      <c r="P837" s="17"/>
      <c r="Q837" s="137"/>
      <c r="R837" s="17"/>
      <c r="S837" s="17"/>
      <c r="CZ837" s="9"/>
      <c r="DA837" s="78"/>
      <c r="DB837" s="9"/>
      <c r="DC837" s="207"/>
    </row>
    <row r="838" spans="2:107" ht="13.2" customHeight="1">
      <c r="G838" s="4"/>
      <c r="H838" s="521"/>
      <c r="I838" s="565"/>
      <c r="J838" s="23" t="s">
        <v>195</v>
      </c>
      <c r="K838" s="23"/>
      <c r="N838" s="4"/>
      <c r="O838" s="17"/>
      <c r="P838" s="17"/>
      <c r="Q838" s="137"/>
      <c r="R838" s="17"/>
      <c r="S838" s="17"/>
      <c r="CZ838" s="9"/>
      <c r="DA838" s="78"/>
      <c r="DB838" s="9"/>
      <c r="DC838" s="207"/>
    </row>
    <row r="839" spans="2:107" ht="13.2" customHeight="1">
      <c r="C839" s="3" t="s">
        <v>27</v>
      </c>
      <c r="G839" s="4"/>
      <c r="H839" s="521"/>
      <c r="I839" s="565"/>
      <c r="J839" s="95"/>
      <c r="K839" s="5"/>
      <c r="N839" s="17"/>
      <c r="O839" s="17"/>
      <c r="P839" s="17"/>
      <c r="Q839" s="137"/>
      <c r="R839" s="17"/>
      <c r="S839" s="17"/>
      <c r="CZ839" s="9"/>
      <c r="DA839" s="78"/>
      <c r="DB839" s="9"/>
      <c r="DC839" s="207"/>
    </row>
    <row r="840" spans="2:107" ht="13.2" customHeight="1">
      <c r="G840" s="4"/>
      <c r="H840" s="521"/>
      <c r="I840" s="565">
        <f t="shared" ref="I840:I847" si="162">SUM(J840:N840)</f>
        <v>0</v>
      </c>
      <c r="N840" s="17"/>
      <c r="O840" s="17"/>
      <c r="P840" s="17"/>
      <c r="Q840" s="137"/>
      <c r="R840" s="17"/>
      <c r="S840" s="17"/>
      <c r="CZ840" s="9"/>
      <c r="DA840" s="78"/>
      <c r="DB840" s="9"/>
      <c r="DC840" s="207"/>
    </row>
    <row r="841" spans="2:107" ht="13.2" customHeight="1">
      <c r="G841" s="4"/>
      <c r="H841" s="521"/>
      <c r="I841" s="565">
        <f t="shared" si="162"/>
        <v>0</v>
      </c>
      <c r="N841" s="17"/>
      <c r="O841" s="17"/>
      <c r="P841" s="17"/>
      <c r="Q841" s="137"/>
      <c r="R841" s="17"/>
      <c r="S841" s="17"/>
      <c r="CZ841" s="9"/>
      <c r="DA841" s="78"/>
      <c r="DB841" s="9"/>
      <c r="DC841" s="207"/>
    </row>
    <row r="842" spans="2:107" ht="13.2" customHeight="1">
      <c r="G842" s="4"/>
      <c r="H842" s="521"/>
      <c r="I842" s="565">
        <f t="shared" si="162"/>
        <v>0</v>
      </c>
      <c r="N842" s="17"/>
      <c r="O842" s="17"/>
      <c r="P842" s="17"/>
      <c r="Q842" s="137"/>
      <c r="R842" s="17"/>
      <c r="S842" s="17"/>
      <c r="CZ842" s="9"/>
      <c r="DA842" s="78"/>
      <c r="DB842" s="9"/>
      <c r="DC842" s="207"/>
    </row>
    <row r="843" spans="2:107" ht="13.2" customHeight="1">
      <c r="G843" s="4"/>
      <c r="H843" s="521"/>
      <c r="I843" s="565">
        <f t="shared" si="162"/>
        <v>0</v>
      </c>
      <c r="N843" s="17"/>
      <c r="O843" s="17"/>
      <c r="P843" s="17"/>
      <c r="Q843" s="137"/>
      <c r="R843" s="17"/>
      <c r="S843" s="17"/>
      <c r="CZ843" s="9"/>
      <c r="DA843" s="78"/>
      <c r="DB843" s="9"/>
      <c r="DC843" s="207"/>
    </row>
    <row r="844" spans="2:107" ht="13.2" customHeight="1">
      <c r="G844" s="4"/>
      <c r="H844" s="521"/>
      <c r="I844" s="565">
        <f t="shared" si="162"/>
        <v>0</v>
      </c>
      <c r="N844" s="17"/>
      <c r="O844" s="17"/>
      <c r="P844" s="17"/>
      <c r="Q844" s="137"/>
      <c r="R844" s="17"/>
      <c r="S844" s="17"/>
      <c r="CZ844" s="9"/>
      <c r="DA844" s="78"/>
      <c r="DB844" s="9"/>
      <c r="DC844" s="207"/>
    </row>
    <row r="845" spans="2:107" ht="13.2" customHeight="1">
      <c r="G845" s="4"/>
      <c r="H845" s="521"/>
      <c r="I845" s="565">
        <f t="shared" si="162"/>
        <v>0</v>
      </c>
      <c r="N845" s="17"/>
      <c r="O845" s="17"/>
      <c r="P845" s="17"/>
      <c r="Q845" s="137"/>
      <c r="R845" s="17"/>
      <c r="S845" s="17"/>
      <c r="CZ845" s="9"/>
      <c r="DA845" s="78"/>
      <c r="DB845" s="9"/>
      <c r="DC845" s="207"/>
    </row>
    <row r="846" spans="2:107" ht="13.2" customHeight="1">
      <c r="G846" s="4"/>
      <c r="H846" s="521"/>
      <c r="I846" s="565">
        <f t="shared" si="162"/>
        <v>0</v>
      </c>
      <c r="N846" s="17"/>
      <c r="O846" s="17"/>
      <c r="P846" s="17"/>
      <c r="Q846" s="137"/>
      <c r="R846" s="17"/>
      <c r="S846" s="17"/>
      <c r="CZ846" s="9"/>
      <c r="DA846" s="78"/>
      <c r="DB846" s="9"/>
      <c r="DC846" s="207"/>
    </row>
    <row r="847" spans="2:107" ht="13.2" customHeight="1">
      <c r="G847" s="4"/>
      <c r="H847" s="521"/>
      <c r="I847" s="565">
        <f t="shared" si="162"/>
        <v>0</v>
      </c>
      <c r="N847" s="17"/>
      <c r="O847" s="17"/>
      <c r="P847" s="17"/>
      <c r="Q847" s="137"/>
      <c r="R847" s="17"/>
      <c r="S847" s="17"/>
      <c r="CZ847" s="9"/>
      <c r="DA847" s="78"/>
      <c r="DB847" s="9"/>
      <c r="DC847" s="207"/>
    </row>
    <row r="848" spans="2:107" ht="13.2" customHeight="1">
      <c r="G848" s="22">
        <f>SUM(G839:G847)</f>
        <v>0</v>
      </c>
      <c r="H848" s="521"/>
      <c r="I848" s="22">
        <f t="shared" ref="I848:N848" si="163">SUM(I839:I847)</f>
        <v>0</v>
      </c>
      <c r="J848" s="22">
        <f t="shared" si="163"/>
        <v>0</v>
      </c>
      <c r="K848" s="22">
        <f t="shared" si="163"/>
        <v>0</v>
      </c>
      <c r="L848" s="22">
        <f t="shared" si="163"/>
        <v>0</v>
      </c>
      <c r="M848" s="22">
        <f t="shared" si="163"/>
        <v>0</v>
      </c>
      <c r="N848" s="22">
        <f t="shared" si="163"/>
        <v>0</v>
      </c>
      <c r="O848" s="17"/>
      <c r="P848" s="17"/>
      <c r="Q848" s="137"/>
      <c r="R848" s="17"/>
      <c r="S848" s="17"/>
      <c r="CZ848" s="9"/>
      <c r="DA848" s="78"/>
      <c r="DB848" s="9"/>
      <c r="DC848" s="207"/>
    </row>
    <row r="849" spans="2:107" ht="13.2" customHeight="1" thickBot="1">
      <c r="D849" s="28"/>
      <c r="E849" s="28"/>
      <c r="F849" s="28"/>
      <c r="G849" s="4"/>
      <c r="H849" s="521"/>
      <c r="I849" s="565"/>
      <c r="J849" s="23" t="s">
        <v>195</v>
      </c>
      <c r="K849" s="23"/>
      <c r="N849" s="4"/>
      <c r="O849" s="271" t="s">
        <v>487</v>
      </c>
      <c r="P849" s="17"/>
      <c r="Q849" s="137"/>
      <c r="R849" s="17"/>
      <c r="S849" s="17"/>
      <c r="CZ849" s="9"/>
      <c r="DA849" s="78"/>
      <c r="DB849" s="9"/>
      <c r="DC849" s="207"/>
    </row>
    <row r="850" spans="2:107" ht="13.2" customHeight="1" thickBot="1">
      <c r="B850" s="3" t="s">
        <v>41</v>
      </c>
      <c r="F850" s="24" t="str">
        <f>B827</f>
        <v>Bank Name 33</v>
      </c>
      <c r="G850" s="1">
        <f>SUM(G848+G837)</f>
        <v>0</v>
      </c>
      <c r="H850" s="521"/>
      <c r="I850" s="1">
        <f t="shared" ref="I850:N850" si="164">SUM(I848+I837)</f>
        <v>0</v>
      </c>
      <c r="J850" s="1">
        <f t="shared" si="164"/>
        <v>0</v>
      </c>
      <c r="K850" s="1">
        <f t="shared" si="164"/>
        <v>0</v>
      </c>
      <c r="L850" s="1">
        <f t="shared" si="164"/>
        <v>0</v>
      </c>
      <c r="M850" s="1">
        <f t="shared" si="164"/>
        <v>0</v>
      </c>
      <c r="N850" s="1">
        <f t="shared" si="164"/>
        <v>0</v>
      </c>
      <c r="O850" s="234"/>
      <c r="P850" s="17"/>
      <c r="Q850" s="137"/>
      <c r="R850" s="17"/>
      <c r="S850" s="17"/>
      <c r="CZ850" s="9"/>
      <c r="DA850" s="78"/>
      <c r="DB850" s="9"/>
      <c r="DC850" s="207"/>
    </row>
    <row r="851" spans="2:107" ht="13.2" customHeight="1">
      <c r="D851" s="28"/>
      <c r="E851" s="28"/>
      <c r="F851" s="28"/>
      <c r="G851" s="4"/>
      <c r="H851" s="521"/>
      <c r="I851" s="577"/>
      <c r="J851" s="82" t="s">
        <v>196</v>
      </c>
      <c r="K851" s="23"/>
      <c r="N851" s="17"/>
      <c r="O851" s="17"/>
      <c r="P851" s="17"/>
      <c r="Q851" s="137"/>
      <c r="R851" s="17"/>
      <c r="S851" s="17"/>
      <c r="CZ851" s="9"/>
      <c r="DA851" s="78"/>
      <c r="DB851" s="9"/>
      <c r="DC851" s="207"/>
    </row>
    <row r="852" spans="2:107" ht="13.2" customHeight="1">
      <c r="B852" s="18" t="s">
        <v>390</v>
      </c>
      <c r="C852" s="5"/>
      <c r="G852" s="5"/>
      <c r="H852" s="521"/>
      <c r="I852" s="78"/>
      <c r="N852" s="17"/>
      <c r="O852" s="17"/>
      <c r="P852" s="17"/>
      <c r="Q852" s="137"/>
      <c r="R852" s="17"/>
      <c r="S852" s="17"/>
      <c r="CZ852" s="9"/>
      <c r="DA852" s="78"/>
      <c r="DB852" s="9"/>
      <c r="DC852" s="207"/>
    </row>
    <row r="853" spans="2:107" ht="13.2" customHeight="1">
      <c r="B853" s="5"/>
      <c r="C853" s="5" t="s">
        <v>26</v>
      </c>
      <c r="G853" s="5"/>
      <c r="H853" s="521"/>
      <c r="I853" s="565"/>
      <c r="N853" s="17"/>
      <c r="O853" s="17"/>
      <c r="P853" s="17"/>
      <c r="Q853" s="137"/>
      <c r="R853" s="17"/>
      <c r="S853" s="17"/>
      <c r="CZ853" s="9"/>
      <c r="DA853" s="78"/>
      <c r="DB853" s="9"/>
      <c r="DC853" s="207"/>
    </row>
    <row r="854" spans="2:107" ht="13.2" customHeight="1">
      <c r="B854" s="5"/>
      <c r="C854" s="5"/>
      <c r="G854" s="5"/>
      <c r="H854" s="521"/>
      <c r="I854" s="565">
        <f t="shared" ref="I854:I861" si="165">SUM(J854:N854)</f>
        <v>0</v>
      </c>
      <c r="N854" s="17"/>
      <c r="O854" s="17"/>
      <c r="P854" s="17"/>
      <c r="Q854" s="137"/>
      <c r="R854" s="17"/>
      <c r="S854" s="17"/>
      <c r="CZ854" s="9"/>
      <c r="DA854" s="78"/>
      <c r="DB854" s="9"/>
      <c r="DC854" s="207"/>
    </row>
    <row r="855" spans="2:107" ht="13.2" customHeight="1">
      <c r="B855" s="5"/>
      <c r="C855" s="5"/>
      <c r="G855" s="5"/>
      <c r="H855" s="521"/>
      <c r="I855" s="565">
        <f t="shared" si="165"/>
        <v>0</v>
      </c>
      <c r="N855" s="17"/>
      <c r="O855" s="17"/>
      <c r="P855" s="17"/>
      <c r="Q855" s="137"/>
      <c r="R855" s="17"/>
      <c r="S855" s="17"/>
      <c r="CZ855" s="9"/>
      <c r="DA855" s="78"/>
      <c r="DB855" s="9"/>
      <c r="DC855" s="207"/>
    </row>
    <row r="856" spans="2:107" ht="13.2" customHeight="1">
      <c r="B856" s="5"/>
      <c r="C856" s="5"/>
      <c r="G856" s="5"/>
      <c r="H856" s="521"/>
      <c r="I856" s="565">
        <f t="shared" si="165"/>
        <v>0</v>
      </c>
      <c r="N856" s="17"/>
      <c r="O856" s="17"/>
      <c r="P856" s="17"/>
      <c r="Q856" s="137"/>
      <c r="R856" s="17"/>
      <c r="S856" s="17"/>
      <c r="CZ856" s="9"/>
      <c r="DA856" s="78"/>
      <c r="DB856" s="9"/>
      <c r="DC856" s="207"/>
    </row>
    <row r="857" spans="2:107" ht="13.2" customHeight="1">
      <c r="B857" s="5"/>
      <c r="C857" s="5"/>
      <c r="G857" s="5"/>
      <c r="H857" s="521"/>
      <c r="I857" s="565">
        <f t="shared" si="165"/>
        <v>0</v>
      </c>
      <c r="N857" s="17"/>
      <c r="O857" s="17"/>
      <c r="P857" s="17"/>
      <c r="Q857" s="137"/>
      <c r="R857" s="17"/>
      <c r="S857" s="17"/>
      <c r="CZ857" s="9"/>
      <c r="DA857" s="78"/>
      <c r="DB857" s="9"/>
      <c r="DC857" s="207"/>
    </row>
    <row r="858" spans="2:107" ht="13.2" customHeight="1">
      <c r="B858" s="5"/>
      <c r="C858" s="5"/>
      <c r="G858" s="5"/>
      <c r="H858" s="521"/>
      <c r="I858" s="565">
        <f t="shared" si="165"/>
        <v>0</v>
      </c>
      <c r="N858" s="17"/>
      <c r="O858" s="17"/>
      <c r="P858" s="17"/>
      <c r="Q858" s="137"/>
      <c r="R858" s="17"/>
      <c r="S858" s="17"/>
      <c r="CZ858" s="9"/>
      <c r="DA858" s="78"/>
      <c r="DB858" s="9"/>
      <c r="DC858" s="207"/>
    </row>
    <row r="859" spans="2:107" ht="13.2" customHeight="1">
      <c r="B859" s="5"/>
      <c r="C859" s="5"/>
      <c r="G859" s="5"/>
      <c r="H859" s="521"/>
      <c r="I859" s="565">
        <f t="shared" si="165"/>
        <v>0</v>
      </c>
      <c r="N859" s="17"/>
      <c r="O859" s="17"/>
      <c r="P859" s="17"/>
      <c r="Q859" s="137"/>
      <c r="R859" s="17"/>
      <c r="S859" s="17"/>
      <c r="CZ859" s="9"/>
      <c r="DA859" s="78"/>
      <c r="DB859" s="9"/>
      <c r="DC859" s="207"/>
    </row>
    <row r="860" spans="2:107" ht="13.2" customHeight="1">
      <c r="G860" s="4"/>
      <c r="H860" s="521"/>
      <c r="I860" s="565">
        <f t="shared" si="165"/>
        <v>0</v>
      </c>
      <c r="N860" s="17"/>
      <c r="O860" s="17"/>
      <c r="P860" s="17"/>
      <c r="Q860" s="137"/>
      <c r="R860" s="17"/>
      <c r="S860" s="17"/>
      <c r="CZ860" s="9"/>
      <c r="DA860" s="78"/>
      <c r="DB860" s="9"/>
      <c r="DC860" s="207"/>
    </row>
    <row r="861" spans="2:107" ht="13.2" customHeight="1">
      <c r="G861" s="4"/>
      <c r="H861" s="521"/>
      <c r="I861" s="565">
        <f t="shared" si="165"/>
        <v>0</v>
      </c>
      <c r="N861" s="17"/>
      <c r="O861" s="17"/>
      <c r="P861" s="17"/>
      <c r="Q861" s="137"/>
      <c r="R861" s="17"/>
      <c r="S861" s="17"/>
      <c r="CZ861" s="9"/>
      <c r="DA861" s="78"/>
      <c r="DB861" s="9"/>
      <c r="DC861" s="207"/>
    </row>
    <row r="862" spans="2:107" ht="13.2" customHeight="1">
      <c r="D862" s="3" t="s">
        <v>28</v>
      </c>
      <c r="G862" s="22">
        <f>SUM(G852:G861)</f>
        <v>0</v>
      </c>
      <c r="H862" s="521"/>
      <c r="I862" s="22">
        <f t="shared" ref="I862:N862" si="166">SUM(I852:I861)</f>
        <v>0</v>
      </c>
      <c r="J862" s="22">
        <f t="shared" si="166"/>
        <v>0</v>
      </c>
      <c r="K862" s="22">
        <f t="shared" si="166"/>
        <v>0</v>
      </c>
      <c r="L862" s="22">
        <f t="shared" si="166"/>
        <v>0</v>
      </c>
      <c r="M862" s="22">
        <f t="shared" si="166"/>
        <v>0</v>
      </c>
      <c r="N862" s="22">
        <f t="shared" si="166"/>
        <v>0</v>
      </c>
      <c r="O862" s="17"/>
      <c r="P862" s="17"/>
      <c r="Q862" s="137"/>
      <c r="R862" s="17"/>
      <c r="S862" s="17"/>
      <c r="CZ862" s="9"/>
      <c r="DA862" s="78"/>
      <c r="DB862" s="9"/>
      <c r="DC862" s="207"/>
    </row>
    <row r="863" spans="2:107" ht="13.2" customHeight="1">
      <c r="G863" s="4"/>
      <c r="H863" s="521"/>
      <c r="I863" s="565"/>
      <c r="J863" s="23" t="s">
        <v>195</v>
      </c>
      <c r="K863" s="23"/>
      <c r="N863" s="4"/>
      <c r="O863" s="17"/>
      <c r="P863" s="17"/>
      <c r="Q863" s="137"/>
      <c r="R863" s="17"/>
      <c r="S863" s="17"/>
      <c r="CZ863" s="9"/>
      <c r="DA863" s="78"/>
      <c r="DB863" s="9"/>
      <c r="DC863" s="207"/>
    </row>
    <row r="864" spans="2:107" ht="13.2" customHeight="1">
      <c r="C864" s="3" t="s">
        <v>27</v>
      </c>
      <c r="G864" s="4"/>
      <c r="H864" s="521"/>
      <c r="I864" s="565"/>
      <c r="J864" s="95"/>
      <c r="K864" s="5"/>
      <c r="N864" s="17"/>
      <c r="O864" s="17"/>
      <c r="P864" s="17"/>
      <c r="Q864" s="137"/>
      <c r="R864" s="17"/>
      <c r="S864" s="17"/>
      <c r="CZ864" s="9"/>
      <c r="DA864" s="78"/>
      <c r="DB864" s="9"/>
      <c r="DC864" s="207"/>
    </row>
    <row r="865" spans="2:107" ht="13.2" customHeight="1">
      <c r="G865" s="4"/>
      <c r="H865" s="521"/>
      <c r="I865" s="565">
        <f t="shared" ref="I865:I872" si="167">SUM(J865:N865)</f>
        <v>0</v>
      </c>
      <c r="N865" s="17"/>
      <c r="O865" s="17"/>
      <c r="P865" s="17"/>
      <c r="Q865" s="137"/>
      <c r="R865" s="17"/>
      <c r="S865" s="17"/>
      <c r="CZ865" s="9"/>
      <c r="DA865" s="78"/>
      <c r="DB865" s="9"/>
      <c r="DC865" s="207"/>
    </row>
    <row r="866" spans="2:107" ht="13.2" customHeight="1">
      <c r="G866" s="4"/>
      <c r="H866" s="521"/>
      <c r="I866" s="565">
        <f t="shared" si="167"/>
        <v>0</v>
      </c>
      <c r="N866" s="17"/>
      <c r="O866" s="17"/>
      <c r="P866" s="17"/>
      <c r="Q866" s="137"/>
      <c r="R866" s="17"/>
      <c r="S866" s="17"/>
      <c r="CZ866" s="9"/>
      <c r="DA866" s="78"/>
      <c r="DB866" s="9"/>
      <c r="DC866" s="207"/>
    </row>
    <row r="867" spans="2:107" ht="13.2" customHeight="1">
      <c r="G867" s="4"/>
      <c r="H867" s="521"/>
      <c r="I867" s="565">
        <f t="shared" si="167"/>
        <v>0</v>
      </c>
      <c r="N867" s="17"/>
      <c r="O867" s="17"/>
      <c r="P867" s="17"/>
      <c r="Q867" s="137"/>
      <c r="R867" s="17"/>
      <c r="S867" s="17"/>
      <c r="CZ867" s="9"/>
      <c r="DA867" s="78"/>
      <c r="DB867" s="9"/>
      <c r="DC867" s="207"/>
    </row>
    <row r="868" spans="2:107" ht="13.2" customHeight="1">
      <c r="G868" s="4"/>
      <c r="H868" s="521"/>
      <c r="I868" s="565">
        <f>SUM(J868:N868)</f>
        <v>0</v>
      </c>
      <c r="N868" s="17"/>
      <c r="O868" s="17"/>
      <c r="P868" s="17"/>
      <c r="Q868" s="137"/>
      <c r="R868" s="17"/>
      <c r="S868" s="17"/>
      <c r="CZ868" s="9"/>
      <c r="DA868" s="78"/>
      <c r="DB868" s="9"/>
      <c r="DC868" s="207"/>
    </row>
    <row r="869" spans="2:107" ht="13.2" customHeight="1">
      <c r="G869" s="4"/>
      <c r="H869" s="521"/>
      <c r="I869" s="565">
        <f t="shared" si="167"/>
        <v>0</v>
      </c>
      <c r="N869" s="17"/>
      <c r="O869" s="17"/>
      <c r="P869" s="17"/>
      <c r="Q869" s="137"/>
      <c r="R869" s="17"/>
      <c r="S869" s="17"/>
      <c r="CZ869" s="9"/>
      <c r="DA869" s="78"/>
      <c r="DB869" s="9"/>
      <c r="DC869" s="207"/>
    </row>
    <row r="870" spans="2:107" ht="13.2" customHeight="1">
      <c r="G870" s="4"/>
      <c r="H870" s="521"/>
      <c r="I870" s="565">
        <f t="shared" si="167"/>
        <v>0</v>
      </c>
      <c r="N870" s="17"/>
      <c r="O870" s="17"/>
      <c r="P870" s="17"/>
      <c r="Q870" s="137"/>
      <c r="R870" s="17"/>
      <c r="S870" s="17"/>
      <c r="CZ870" s="9"/>
      <c r="DA870" s="78"/>
      <c r="DB870" s="9"/>
      <c r="DC870" s="207"/>
    </row>
    <row r="871" spans="2:107" ht="13.2" customHeight="1">
      <c r="G871" s="4"/>
      <c r="H871" s="521"/>
      <c r="I871" s="565">
        <f t="shared" si="167"/>
        <v>0</v>
      </c>
      <c r="N871" s="17"/>
      <c r="O871" s="17"/>
      <c r="P871" s="17"/>
      <c r="Q871" s="137"/>
      <c r="R871" s="17"/>
      <c r="S871" s="17"/>
      <c r="CZ871" s="9"/>
      <c r="DA871" s="78"/>
      <c r="DB871" s="9"/>
      <c r="DC871" s="207"/>
    </row>
    <row r="872" spans="2:107" ht="13.2" customHeight="1">
      <c r="G872" s="4"/>
      <c r="H872" s="521"/>
      <c r="I872" s="565">
        <f t="shared" si="167"/>
        <v>0</v>
      </c>
      <c r="N872" s="17"/>
      <c r="O872" s="17"/>
      <c r="P872" s="17"/>
      <c r="Q872" s="137"/>
      <c r="R872" s="17"/>
      <c r="S872" s="17"/>
      <c r="CZ872" s="9"/>
      <c r="DA872" s="78"/>
      <c r="DB872" s="9"/>
      <c r="DC872" s="207"/>
    </row>
    <row r="873" spans="2:107" ht="13.2" customHeight="1">
      <c r="G873" s="22">
        <f>SUM(G864:G872)</f>
        <v>0</v>
      </c>
      <c r="H873" s="521"/>
      <c r="I873" s="22">
        <f t="shared" ref="I873:N873" si="168">SUM(I864:I872)</f>
        <v>0</v>
      </c>
      <c r="J873" s="22">
        <f t="shared" si="168"/>
        <v>0</v>
      </c>
      <c r="K873" s="22">
        <f t="shared" si="168"/>
        <v>0</v>
      </c>
      <c r="L873" s="22">
        <f t="shared" si="168"/>
        <v>0</v>
      </c>
      <c r="M873" s="22">
        <f t="shared" si="168"/>
        <v>0</v>
      </c>
      <c r="N873" s="22">
        <f t="shared" si="168"/>
        <v>0</v>
      </c>
      <c r="O873" s="17"/>
      <c r="P873" s="17"/>
      <c r="Q873" s="137"/>
      <c r="R873" s="17"/>
      <c r="S873" s="17"/>
      <c r="CZ873" s="9"/>
      <c r="DA873" s="78"/>
      <c r="DB873" s="9"/>
      <c r="DC873" s="207"/>
    </row>
    <row r="874" spans="2:107" ht="13.2" customHeight="1" thickBot="1">
      <c r="D874" s="28"/>
      <c r="E874" s="28"/>
      <c r="F874" s="28"/>
      <c r="G874" s="4"/>
      <c r="H874" s="521"/>
      <c r="I874" s="565"/>
      <c r="J874" s="23" t="s">
        <v>195</v>
      </c>
      <c r="K874" s="23"/>
      <c r="N874" s="4"/>
      <c r="O874" s="271" t="s">
        <v>487</v>
      </c>
      <c r="P874" s="17"/>
      <c r="Q874" s="137"/>
      <c r="R874" s="17"/>
      <c r="S874" s="17"/>
      <c r="CZ874" s="9"/>
      <c r="DA874" s="78"/>
      <c r="DB874" s="9"/>
      <c r="DC874" s="207"/>
    </row>
    <row r="875" spans="2:107" ht="13.2" customHeight="1" thickBot="1">
      <c r="B875" s="3" t="s">
        <v>41</v>
      </c>
      <c r="F875" s="24" t="str">
        <f>B852</f>
        <v>Bank Name 34</v>
      </c>
      <c r="G875" s="1">
        <f>SUM(G873+G862)</f>
        <v>0</v>
      </c>
      <c r="H875" s="521"/>
      <c r="I875" s="1">
        <f t="shared" ref="I875:N875" si="169">SUM(I873+I862)</f>
        <v>0</v>
      </c>
      <c r="J875" s="1">
        <f t="shared" si="169"/>
        <v>0</v>
      </c>
      <c r="K875" s="1">
        <f t="shared" si="169"/>
        <v>0</v>
      </c>
      <c r="L875" s="1">
        <f t="shared" si="169"/>
        <v>0</v>
      </c>
      <c r="M875" s="1">
        <f t="shared" si="169"/>
        <v>0</v>
      </c>
      <c r="N875" s="1">
        <f t="shared" si="169"/>
        <v>0</v>
      </c>
      <c r="O875" s="234"/>
      <c r="P875" s="17"/>
      <c r="Q875" s="137"/>
      <c r="R875" s="17"/>
      <c r="S875" s="17"/>
      <c r="CZ875" s="9"/>
      <c r="DA875" s="78"/>
      <c r="DB875" s="9"/>
      <c r="DC875" s="207"/>
    </row>
    <row r="876" spans="2:107" ht="13.2" customHeight="1">
      <c r="D876" s="28"/>
      <c r="E876" s="28"/>
      <c r="F876" s="28"/>
      <c r="G876" s="4"/>
      <c r="H876" s="521"/>
      <c r="I876" s="577"/>
      <c r="J876" s="82" t="s">
        <v>196</v>
      </c>
      <c r="K876" s="23"/>
      <c r="N876" s="17"/>
      <c r="O876" s="17"/>
      <c r="P876" s="17"/>
      <c r="Q876" s="137"/>
      <c r="R876" s="17"/>
      <c r="S876" s="17"/>
      <c r="CZ876" s="9"/>
      <c r="DA876" s="78"/>
      <c r="DB876" s="9"/>
      <c r="DC876" s="207"/>
    </row>
    <row r="877" spans="2:107" ht="13.2" customHeight="1">
      <c r="B877" s="18" t="s">
        <v>391</v>
      </c>
      <c r="C877" s="5"/>
      <c r="G877" s="5"/>
      <c r="H877" s="521"/>
      <c r="I877" s="78"/>
      <c r="N877" s="17"/>
      <c r="O877" s="17"/>
      <c r="P877" s="17"/>
      <c r="Q877" s="137"/>
      <c r="R877" s="17"/>
      <c r="S877" s="17"/>
      <c r="CZ877" s="9"/>
      <c r="DA877" s="78"/>
      <c r="DB877" s="9"/>
      <c r="DC877" s="207"/>
    </row>
    <row r="878" spans="2:107" ht="13.2" customHeight="1">
      <c r="B878" s="5"/>
      <c r="C878" s="5" t="s">
        <v>26</v>
      </c>
      <c r="G878" s="5"/>
      <c r="H878" s="521"/>
      <c r="I878" s="565"/>
      <c r="N878" s="17"/>
      <c r="O878" s="17"/>
      <c r="P878" s="17"/>
      <c r="Q878" s="137"/>
      <c r="R878" s="17"/>
      <c r="S878" s="17"/>
      <c r="CZ878" s="9"/>
      <c r="DA878" s="78"/>
      <c r="DB878" s="9"/>
      <c r="DC878" s="207"/>
    </row>
    <row r="879" spans="2:107" ht="13.2" customHeight="1">
      <c r="B879" s="5"/>
      <c r="C879" s="5"/>
      <c r="G879" s="5"/>
      <c r="H879" s="521"/>
      <c r="I879" s="565">
        <f t="shared" ref="I879:I886" si="170">SUM(J879:N879)</f>
        <v>0</v>
      </c>
      <c r="N879" s="17"/>
      <c r="O879" s="17"/>
      <c r="P879" s="17"/>
      <c r="Q879" s="137"/>
      <c r="R879" s="17"/>
      <c r="S879" s="17"/>
      <c r="CZ879" s="9"/>
      <c r="DA879" s="78"/>
      <c r="DB879" s="9"/>
      <c r="DC879" s="207"/>
    </row>
    <row r="880" spans="2:107" ht="13.2" customHeight="1">
      <c r="B880" s="5"/>
      <c r="C880" s="5"/>
      <c r="G880" s="5"/>
      <c r="H880" s="521"/>
      <c r="I880" s="565">
        <f t="shared" si="170"/>
        <v>0</v>
      </c>
      <c r="N880" s="17"/>
      <c r="O880" s="17"/>
      <c r="P880" s="17"/>
      <c r="Q880" s="137"/>
      <c r="R880" s="17"/>
      <c r="S880" s="17"/>
      <c r="CZ880" s="9"/>
      <c r="DA880" s="78"/>
      <c r="DB880" s="9"/>
      <c r="DC880" s="207"/>
    </row>
    <row r="881" spans="2:107" ht="13.2" customHeight="1">
      <c r="B881" s="5"/>
      <c r="C881" s="5"/>
      <c r="G881" s="5"/>
      <c r="H881" s="521"/>
      <c r="I881" s="565">
        <f>SUM(J881:N881)</f>
        <v>0</v>
      </c>
      <c r="N881" s="17"/>
      <c r="O881" s="17"/>
      <c r="P881" s="17"/>
      <c r="Q881" s="137"/>
      <c r="R881" s="17"/>
      <c r="S881" s="17"/>
      <c r="CZ881" s="9"/>
      <c r="DA881" s="78"/>
      <c r="DB881" s="9"/>
      <c r="DC881" s="207"/>
    </row>
    <row r="882" spans="2:107" ht="13.2" customHeight="1">
      <c r="B882" s="5"/>
      <c r="C882" s="5"/>
      <c r="G882" s="5"/>
      <c r="H882" s="521"/>
      <c r="I882" s="565">
        <f t="shared" si="170"/>
        <v>0</v>
      </c>
      <c r="N882" s="17"/>
      <c r="O882" s="17"/>
      <c r="P882" s="17"/>
      <c r="Q882" s="137"/>
      <c r="R882" s="17"/>
      <c r="S882" s="17"/>
      <c r="CZ882" s="9"/>
      <c r="DA882" s="78"/>
      <c r="DB882" s="9"/>
      <c r="DC882" s="207"/>
    </row>
    <row r="883" spans="2:107" ht="13.2" customHeight="1">
      <c r="B883" s="5"/>
      <c r="C883" s="5"/>
      <c r="G883" s="5"/>
      <c r="H883" s="521"/>
      <c r="I883" s="565">
        <f t="shared" si="170"/>
        <v>0</v>
      </c>
      <c r="N883" s="17"/>
      <c r="O883" s="17"/>
      <c r="P883" s="17"/>
      <c r="Q883" s="137"/>
      <c r="R883" s="17"/>
      <c r="S883" s="17"/>
      <c r="CZ883" s="9"/>
      <c r="DA883" s="78"/>
      <c r="DB883" s="9"/>
      <c r="DC883" s="207"/>
    </row>
    <row r="884" spans="2:107" ht="13.2" customHeight="1">
      <c r="B884" s="5"/>
      <c r="C884" s="5"/>
      <c r="G884" s="5"/>
      <c r="H884" s="521"/>
      <c r="I884" s="565">
        <f t="shared" si="170"/>
        <v>0</v>
      </c>
      <c r="N884" s="17"/>
      <c r="O884" s="17"/>
      <c r="P884" s="17"/>
      <c r="Q884" s="137"/>
      <c r="R884" s="17"/>
      <c r="S884" s="17"/>
      <c r="CZ884" s="9"/>
      <c r="DA884" s="78"/>
      <c r="DB884" s="9"/>
      <c r="DC884" s="207"/>
    </row>
    <row r="885" spans="2:107" ht="13.2" customHeight="1">
      <c r="G885" s="4"/>
      <c r="H885" s="521"/>
      <c r="I885" s="565">
        <f t="shared" si="170"/>
        <v>0</v>
      </c>
      <c r="N885" s="17"/>
      <c r="O885" s="17"/>
      <c r="P885" s="17"/>
      <c r="Q885" s="137"/>
      <c r="R885" s="17"/>
      <c r="S885" s="17"/>
      <c r="CZ885" s="9"/>
      <c r="DA885" s="78"/>
      <c r="DB885" s="9"/>
      <c r="DC885" s="207"/>
    </row>
    <row r="886" spans="2:107" ht="13.2" customHeight="1">
      <c r="G886" s="4"/>
      <c r="H886" s="521"/>
      <c r="I886" s="565">
        <f t="shared" si="170"/>
        <v>0</v>
      </c>
      <c r="N886" s="17"/>
      <c r="O886" s="17"/>
      <c r="P886" s="17"/>
      <c r="Q886" s="137"/>
      <c r="R886" s="17"/>
      <c r="S886" s="17"/>
      <c r="CZ886" s="9"/>
      <c r="DA886" s="78"/>
      <c r="DB886" s="9"/>
      <c r="DC886" s="207"/>
    </row>
    <row r="887" spans="2:107" ht="13.2" customHeight="1">
      <c r="D887" s="3" t="s">
        <v>28</v>
      </c>
      <c r="G887" s="22">
        <f>SUM(G877:G886)</f>
        <v>0</v>
      </c>
      <c r="H887" s="521"/>
      <c r="I887" s="22">
        <f t="shared" ref="I887:N887" si="171">SUM(I877:I886)</f>
        <v>0</v>
      </c>
      <c r="J887" s="22">
        <f t="shared" si="171"/>
        <v>0</v>
      </c>
      <c r="K887" s="22">
        <f t="shared" si="171"/>
        <v>0</v>
      </c>
      <c r="L887" s="22">
        <f t="shared" si="171"/>
        <v>0</v>
      </c>
      <c r="M887" s="22">
        <f t="shared" si="171"/>
        <v>0</v>
      </c>
      <c r="N887" s="22">
        <f t="shared" si="171"/>
        <v>0</v>
      </c>
      <c r="O887" s="17"/>
      <c r="P887" s="17"/>
      <c r="Q887" s="137"/>
      <c r="R887" s="17"/>
      <c r="S887" s="17"/>
      <c r="CZ887" s="9"/>
      <c r="DA887" s="78"/>
      <c r="DB887" s="9"/>
      <c r="DC887" s="207"/>
    </row>
    <row r="888" spans="2:107" ht="13.2" customHeight="1">
      <c r="G888" s="4"/>
      <c r="H888" s="521"/>
      <c r="I888" s="565"/>
      <c r="J888" s="23" t="s">
        <v>195</v>
      </c>
      <c r="K888" s="23"/>
      <c r="N888" s="4"/>
      <c r="O888" s="17"/>
      <c r="P888" s="17"/>
      <c r="Q888" s="137"/>
      <c r="R888" s="17"/>
      <c r="S888" s="17"/>
      <c r="CZ888" s="9"/>
      <c r="DA888" s="78"/>
      <c r="DB888" s="9"/>
      <c r="DC888" s="207"/>
    </row>
    <row r="889" spans="2:107" ht="13.2" customHeight="1">
      <c r="C889" s="3" t="s">
        <v>27</v>
      </c>
      <c r="G889" s="4"/>
      <c r="H889" s="521"/>
      <c r="I889" s="565"/>
      <c r="J889" s="95"/>
      <c r="K889" s="5"/>
      <c r="N889" s="17"/>
      <c r="O889" s="17"/>
      <c r="P889" s="17"/>
      <c r="Q889" s="137"/>
      <c r="R889" s="17"/>
      <c r="S889" s="17"/>
      <c r="CZ889" s="9"/>
      <c r="DA889" s="78"/>
      <c r="DB889" s="9"/>
      <c r="DC889" s="207"/>
    </row>
    <row r="890" spans="2:107" ht="13.2" customHeight="1">
      <c r="G890" s="4"/>
      <c r="H890" s="521"/>
      <c r="I890" s="565">
        <f t="shared" ref="I890:I897" si="172">SUM(J890:N890)</f>
        <v>0</v>
      </c>
      <c r="N890" s="17"/>
      <c r="O890" s="17"/>
      <c r="P890" s="17"/>
      <c r="Q890" s="137"/>
      <c r="R890" s="17"/>
      <c r="S890" s="17"/>
      <c r="CZ890" s="9"/>
      <c r="DA890" s="78"/>
      <c r="DB890" s="9"/>
      <c r="DC890" s="207"/>
    </row>
    <row r="891" spans="2:107" ht="13.2" customHeight="1">
      <c r="G891" s="4"/>
      <c r="H891" s="521"/>
      <c r="I891" s="565">
        <f t="shared" si="172"/>
        <v>0</v>
      </c>
      <c r="N891" s="17"/>
      <c r="O891" s="17"/>
      <c r="P891" s="17"/>
      <c r="Q891" s="137"/>
      <c r="R891" s="17"/>
      <c r="S891" s="17"/>
      <c r="CZ891" s="9"/>
      <c r="DA891" s="78"/>
      <c r="DB891" s="9"/>
      <c r="DC891" s="207"/>
    </row>
    <row r="892" spans="2:107" ht="13.2" customHeight="1">
      <c r="G892" s="4"/>
      <c r="H892" s="521"/>
      <c r="I892" s="565">
        <f t="shared" si="172"/>
        <v>0</v>
      </c>
      <c r="N892" s="17"/>
      <c r="O892" s="17"/>
      <c r="P892" s="17"/>
      <c r="Q892" s="137"/>
      <c r="R892" s="17"/>
      <c r="S892" s="17"/>
      <c r="CZ892" s="9"/>
      <c r="DA892" s="78"/>
      <c r="DB892" s="9"/>
      <c r="DC892" s="207"/>
    </row>
    <row r="893" spans="2:107" ht="13.2" customHeight="1">
      <c r="G893" s="4"/>
      <c r="H893" s="521"/>
      <c r="I893" s="565">
        <f t="shared" si="172"/>
        <v>0</v>
      </c>
      <c r="N893" s="17"/>
      <c r="O893" s="17"/>
      <c r="P893" s="17"/>
      <c r="Q893" s="137"/>
      <c r="R893" s="17"/>
      <c r="S893" s="17"/>
      <c r="CZ893" s="9"/>
      <c r="DA893" s="78"/>
      <c r="DB893" s="9"/>
      <c r="DC893" s="207"/>
    </row>
    <row r="894" spans="2:107" ht="13.2" customHeight="1">
      <c r="G894" s="4"/>
      <c r="H894" s="521"/>
      <c r="I894" s="565">
        <f t="shared" si="172"/>
        <v>0</v>
      </c>
      <c r="N894" s="17"/>
      <c r="O894" s="17"/>
      <c r="P894" s="17"/>
      <c r="Q894" s="137"/>
      <c r="R894" s="17"/>
      <c r="S894" s="17"/>
      <c r="CZ894" s="9"/>
      <c r="DA894" s="78"/>
      <c r="DB894" s="9"/>
      <c r="DC894" s="207"/>
    </row>
    <row r="895" spans="2:107" ht="13.2" customHeight="1">
      <c r="G895" s="4"/>
      <c r="H895" s="521"/>
      <c r="I895" s="565">
        <f t="shared" si="172"/>
        <v>0</v>
      </c>
      <c r="N895" s="17"/>
      <c r="O895" s="17"/>
      <c r="P895" s="17"/>
      <c r="Q895" s="137"/>
      <c r="R895" s="17"/>
      <c r="S895" s="17"/>
      <c r="CZ895" s="9"/>
      <c r="DA895" s="78"/>
      <c r="DB895" s="9"/>
      <c r="DC895" s="207"/>
    </row>
    <row r="896" spans="2:107" ht="13.2" customHeight="1">
      <c r="G896" s="4"/>
      <c r="H896" s="521"/>
      <c r="I896" s="565">
        <f t="shared" si="172"/>
        <v>0</v>
      </c>
      <c r="N896" s="17"/>
      <c r="O896" s="17"/>
      <c r="P896" s="17"/>
      <c r="Q896" s="137"/>
      <c r="R896" s="17"/>
      <c r="S896" s="17"/>
      <c r="CZ896" s="9"/>
      <c r="DA896" s="78"/>
      <c r="DB896" s="9"/>
      <c r="DC896" s="207"/>
    </row>
    <row r="897" spans="2:107" ht="13.2" customHeight="1">
      <c r="G897" s="4"/>
      <c r="H897" s="521"/>
      <c r="I897" s="565">
        <f t="shared" si="172"/>
        <v>0</v>
      </c>
      <c r="N897" s="17"/>
      <c r="O897" s="17"/>
      <c r="P897" s="17"/>
      <c r="Q897" s="137"/>
      <c r="R897" s="17"/>
      <c r="S897" s="17"/>
      <c r="CZ897" s="9"/>
      <c r="DA897" s="78"/>
      <c r="DB897" s="9"/>
      <c r="DC897" s="207"/>
    </row>
    <row r="898" spans="2:107" ht="13.2" customHeight="1">
      <c r="G898" s="22">
        <f>SUM(G889:G897)</f>
        <v>0</v>
      </c>
      <c r="H898" s="521"/>
      <c r="I898" s="22">
        <f t="shared" ref="I898:N898" si="173">SUM(I889:I897)</f>
        <v>0</v>
      </c>
      <c r="J898" s="22">
        <f t="shared" si="173"/>
        <v>0</v>
      </c>
      <c r="K898" s="22">
        <f t="shared" si="173"/>
        <v>0</v>
      </c>
      <c r="L898" s="22">
        <f t="shared" si="173"/>
        <v>0</v>
      </c>
      <c r="M898" s="22">
        <f t="shared" si="173"/>
        <v>0</v>
      </c>
      <c r="N898" s="22">
        <f t="shared" si="173"/>
        <v>0</v>
      </c>
      <c r="O898" s="17"/>
      <c r="P898" s="17"/>
      <c r="Q898" s="137"/>
      <c r="R898" s="17"/>
      <c r="S898" s="17"/>
      <c r="CZ898" s="9"/>
      <c r="DA898" s="78"/>
      <c r="DB898" s="9"/>
      <c r="DC898" s="207"/>
    </row>
    <row r="899" spans="2:107" ht="13.2" customHeight="1" thickBot="1">
      <c r="D899" s="28"/>
      <c r="E899" s="28"/>
      <c r="F899" s="28"/>
      <c r="G899" s="4"/>
      <c r="H899" s="521"/>
      <c r="I899" s="565"/>
      <c r="J899" s="23" t="s">
        <v>195</v>
      </c>
      <c r="K899" s="23"/>
      <c r="N899" s="4"/>
      <c r="O899" s="271" t="s">
        <v>487</v>
      </c>
      <c r="P899" s="17"/>
      <c r="Q899" s="137"/>
      <c r="R899" s="17"/>
      <c r="S899" s="17"/>
      <c r="CZ899" s="9"/>
      <c r="DA899" s="78"/>
      <c r="DB899" s="9"/>
      <c r="DC899" s="207"/>
    </row>
    <row r="900" spans="2:107" ht="13.2" customHeight="1" thickBot="1">
      <c r="B900" s="3" t="s">
        <v>41</v>
      </c>
      <c r="F900" s="24" t="str">
        <f>B877</f>
        <v>Bank Name 35</v>
      </c>
      <c r="G900" s="1">
        <f>SUM(G898+G887)</f>
        <v>0</v>
      </c>
      <c r="H900" s="521"/>
      <c r="I900" s="1">
        <f t="shared" ref="I900:N900" si="174">SUM(I898+I887)</f>
        <v>0</v>
      </c>
      <c r="J900" s="1">
        <f t="shared" si="174"/>
        <v>0</v>
      </c>
      <c r="K900" s="1">
        <f t="shared" si="174"/>
        <v>0</v>
      </c>
      <c r="L900" s="1">
        <f t="shared" si="174"/>
        <v>0</v>
      </c>
      <c r="M900" s="1">
        <f t="shared" si="174"/>
        <v>0</v>
      </c>
      <c r="N900" s="1">
        <f t="shared" si="174"/>
        <v>0</v>
      </c>
      <c r="O900" s="234"/>
      <c r="P900" s="17"/>
      <c r="Q900" s="137"/>
      <c r="R900" s="17"/>
      <c r="S900" s="17"/>
      <c r="CZ900" s="9"/>
      <c r="DA900" s="78"/>
      <c r="DB900" s="9"/>
      <c r="DC900" s="207"/>
    </row>
    <row r="901" spans="2:107" ht="13.2" customHeight="1">
      <c r="D901" s="28"/>
      <c r="E901" s="28"/>
      <c r="F901" s="28"/>
      <c r="G901" s="4"/>
      <c r="H901" s="521"/>
      <c r="I901" s="577"/>
      <c r="J901" s="82" t="s">
        <v>196</v>
      </c>
      <c r="K901" s="23"/>
      <c r="N901" s="17"/>
      <c r="O901" s="17"/>
      <c r="P901" s="17"/>
      <c r="Q901" s="137"/>
      <c r="R901" s="17"/>
      <c r="S901" s="17"/>
      <c r="CZ901" s="9"/>
      <c r="DA901" s="78"/>
      <c r="DB901" s="9"/>
      <c r="DC901" s="207"/>
    </row>
    <row r="902" spans="2:107" ht="13.2" customHeight="1">
      <c r="B902" s="18" t="s">
        <v>392</v>
      </c>
      <c r="C902" s="5"/>
      <c r="G902" s="5"/>
      <c r="H902" s="521"/>
      <c r="I902" s="78"/>
      <c r="N902" s="17"/>
      <c r="O902" s="17"/>
      <c r="P902" s="17"/>
      <c r="Q902" s="137"/>
      <c r="R902" s="17"/>
      <c r="S902" s="17"/>
      <c r="CZ902" s="9"/>
      <c r="DA902" s="78"/>
      <c r="DB902" s="9"/>
      <c r="DC902" s="207"/>
    </row>
    <row r="903" spans="2:107" ht="13.2" customHeight="1">
      <c r="B903" s="5"/>
      <c r="C903" s="5" t="s">
        <v>26</v>
      </c>
      <c r="G903" s="5"/>
      <c r="H903" s="521"/>
      <c r="I903" s="565"/>
      <c r="N903" s="17"/>
      <c r="O903" s="17"/>
      <c r="P903" s="17"/>
      <c r="Q903" s="137"/>
      <c r="R903" s="17"/>
      <c r="S903" s="17"/>
      <c r="CZ903" s="9"/>
      <c r="DA903" s="78"/>
      <c r="DB903" s="9"/>
      <c r="DC903" s="207"/>
    </row>
    <row r="904" spans="2:107" ht="13.2" customHeight="1">
      <c r="B904" s="5"/>
      <c r="C904" s="5"/>
      <c r="G904" s="5"/>
      <c r="H904" s="521"/>
      <c r="I904" s="565">
        <f t="shared" ref="I904:I911" si="175">SUM(J904:N904)</f>
        <v>0</v>
      </c>
      <c r="N904" s="17"/>
      <c r="O904" s="17"/>
      <c r="P904" s="17"/>
      <c r="Q904" s="137"/>
      <c r="R904" s="17"/>
      <c r="S904" s="17"/>
      <c r="CZ904" s="9"/>
      <c r="DA904" s="78"/>
      <c r="DB904" s="9"/>
      <c r="DC904" s="207"/>
    </row>
    <row r="905" spans="2:107" ht="13.2" customHeight="1">
      <c r="B905" s="5"/>
      <c r="C905" s="5"/>
      <c r="G905" s="5"/>
      <c r="H905" s="521"/>
      <c r="I905" s="565">
        <f t="shared" si="175"/>
        <v>0</v>
      </c>
      <c r="N905" s="17"/>
      <c r="O905" s="17"/>
      <c r="P905" s="17"/>
      <c r="Q905" s="137"/>
      <c r="R905" s="17"/>
      <c r="S905" s="17"/>
      <c r="CZ905" s="9"/>
      <c r="DA905" s="78"/>
      <c r="DB905" s="9"/>
      <c r="DC905" s="207"/>
    </row>
    <row r="906" spans="2:107" ht="13.2" customHeight="1">
      <c r="B906" s="5"/>
      <c r="C906" s="5"/>
      <c r="G906" s="5"/>
      <c r="H906" s="521"/>
      <c r="I906" s="565">
        <f t="shared" si="175"/>
        <v>0</v>
      </c>
      <c r="N906" s="17"/>
      <c r="O906" s="17"/>
      <c r="P906" s="17"/>
      <c r="Q906" s="137"/>
      <c r="R906" s="17"/>
      <c r="S906" s="17"/>
      <c r="CZ906" s="9"/>
      <c r="DA906" s="78"/>
      <c r="DB906" s="9"/>
      <c r="DC906" s="207"/>
    </row>
    <row r="907" spans="2:107" ht="13.2" customHeight="1">
      <c r="B907" s="5"/>
      <c r="C907" s="5"/>
      <c r="G907" s="5"/>
      <c r="H907" s="521"/>
      <c r="I907" s="565">
        <f t="shared" si="175"/>
        <v>0</v>
      </c>
      <c r="N907" s="17"/>
      <c r="O907" s="17"/>
      <c r="P907" s="17"/>
      <c r="Q907" s="137"/>
      <c r="R907" s="17"/>
      <c r="S907" s="17"/>
      <c r="CZ907" s="9"/>
      <c r="DA907" s="78"/>
      <c r="DB907" s="9"/>
      <c r="DC907" s="207"/>
    </row>
    <row r="908" spans="2:107" ht="13.2" customHeight="1">
      <c r="B908" s="5"/>
      <c r="C908" s="5"/>
      <c r="G908" s="5"/>
      <c r="H908" s="521"/>
      <c r="I908" s="565">
        <f t="shared" si="175"/>
        <v>0</v>
      </c>
      <c r="N908" s="17"/>
      <c r="O908" s="17"/>
      <c r="P908" s="17"/>
      <c r="Q908" s="137"/>
      <c r="R908" s="17"/>
      <c r="S908" s="17"/>
      <c r="CZ908" s="9"/>
      <c r="DA908" s="78"/>
      <c r="DB908" s="9"/>
      <c r="DC908" s="207"/>
    </row>
    <row r="909" spans="2:107" ht="13.2" customHeight="1">
      <c r="B909" s="5"/>
      <c r="C909" s="5"/>
      <c r="G909" s="5"/>
      <c r="H909" s="521"/>
      <c r="I909" s="565">
        <f t="shared" si="175"/>
        <v>0</v>
      </c>
      <c r="N909" s="17"/>
      <c r="O909" s="17"/>
      <c r="P909" s="17"/>
      <c r="Q909" s="137"/>
      <c r="R909" s="17"/>
      <c r="S909" s="17"/>
      <c r="CZ909" s="9"/>
      <c r="DA909" s="78"/>
      <c r="DB909" s="9"/>
      <c r="DC909" s="207"/>
    </row>
    <row r="910" spans="2:107" ht="13.2" customHeight="1">
      <c r="G910" s="4"/>
      <c r="H910" s="521"/>
      <c r="I910" s="565">
        <f t="shared" si="175"/>
        <v>0</v>
      </c>
      <c r="N910" s="17"/>
      <c r="O910" s="17"/>
      <c r="P910" s="17"/>
      <c r="Q910" s="137"/>
      <c r="R910" s="17"/>
      <c r="S910" s="17"/>
      <c r="CZ910" s="9"/>
      <c r="DA910" s="78"/>
      <c r="DB910" s="9"/>
      <c r="DC910" s="207"/>
    </row>
    <row r="911" spans="2:107" ht="13.2" customHeight="1">
      <c r="G911" s="4"/>
      <c r="H911" s="521"/>
      <c r="I911" s="565">
        <f t="shared" si="175"/>
        <v>0</v>
      </c>
      <c r="N911" s="17"/>
      <c r="O911" s="17"/>
      <c r="P911" s="17"/>
      <c r="Q911" s="137"/>
      <c r="R911" s="17"/>
      <c r="S911" s="17"/>
      <c r="CZ911" s="9"/>
      <c r="DA911" s="78"/>
      <c r="DB911" s="9"/>
      <c r="DC911" s="207"/>
    </row>
    <row r="912" spans="2:107" ht="13.2" customHeight="1">
      <c r="D912" s="3" t="s">
        <v>28</v>
      </c>
      <c r="G912" s="22">
        <f>SUM(G902:G911)</f>
        <v>0</v>
      </c>
      <c r="H912" s="521"/>
      <c r="I912" s="22">
        <f t="shared" ref="I912:N912" si="176">SUM(I902:I911)</f>
        <v>0</v>
      </c>
      <c r="J912" s="22">
        <f t="shared" si="176"/>
        <v>0</v>
      </c>
      <c r="K912" s="22">
        <f t="shared" si="176"/>
        <v>0</v>
      </c>
      <c r="L912" s="22">
        <f t="shared" si="176"/>
        <v>0</v>
      </c>
      <c r="M912" s="22">
        <f t="shared" si="176"/>
        <v>0</v>
      </c>
      <c r="N912" s="22">
        <f t="shared" si="176"/>
        <v>0</v>
      </c>
      <c r="O912" s="17"/>
      <c r="P912" s="17"/>
      <c r="Q912" s="137"/>
      <c r="R912" s="17"/>
      <c r="S912" s="17"/>
      <c r="CZ912" s="9"/>
      <c r="DA912" s="78"/>
      <c r="DB912" s="9"/>
      <c r="DC912" s="207"/>
    </row>
    <row r="913" spans="2:107" ht="13.2" customHeight="1">
      <c r="G913" s="4"/>
      <c r="H913" s="521"/>
      <c r="I913" s="565"/>
      <c r="J913" s="23" t="s">
        <v>195</v>
      </c>
      <c r="K913" s="23"/>
      <c r="N913" s="4"/>
      <c r="O913" s="17"/>
      <c r="P913" s="17"/>
      <c r="Q913" s="137"/>
      <c r="R913" s="17"/>
      <c r="S913" s="17"/>
      <c r="CZ913" s="9"/>
      <c r="DA913" s="78"/>
      <c r="DB913" s="9"/>
      <c r="DC913" s="207"/>
    </row>
    <row r="914" spans="2:107" ht="13.2" customHeight="1">
      <c r="C914" s="3" t="s">
        <v>27</v>
      </c>
      <c r="G914" s="4"/>
      <c r="H914" s="521"/>
      <c r="I914" s="565"/>
      <c r="J914" s="95"/>
      <c r="K914" s="5"/>
      <c r="N914" s="17"/>
      <c r="O914" s="17"/>
      <c r="P914" s="17"/>
      <c r="Q914" s="137"/>
      <c r="R914" s="17"/>
      <c r="S914" s="17"/>
      <c r="CZ914" s="9"/>
      <c r="DA914" s="78"/>
      <c r="DB914" s="9"/>
      <c r="DC914" s="207"/>
    </row>
    <row r="915" spans="2:107" ht="13.2" customHeight="1">
      <c r="G915" s="4"/>
      <c r="H915" s="521"/>
      <c r="I915" s="565">
        <f t="shared" ref="I915:I922" si="177">SUM(J915:N915)</f>
        <v>0</v>
      </c>
      <c r="N915" s="17"/>
      <c r="O915" s="17"/>
      <c r="P915" s="17"/>
      <c r="Q915" s="137"/>
      <c r="R915" s="17"/>
      <c r="S915" s="17"/>
      <c r="CZ915" s="9"/>
      <c r="DA915" s="78"/>
      <c r="DB915" s="9"/>
      <c r="DC915" s="207"/>
    </row>
    <row r="916" spans="2:107" ht="13.2" customHeight="1">
      <c r="G916" s="4"/>
      <c r="H916" s="521"/>
      <c r="I916" s="565">
        <f t="shared" si="177"/>
        <v>0</v>
      </c>
      <c r="N916" s="17"/>
      <c r="O916" s="17"/>
      <c r="P916" s="17"/>
      <c r="Q916" s="137"/>
      <c r="R916" s="17"/>
      <c r="S916" s="17"/>
      <c r="CZ916" s="9"/>
      <c r="DA916" s="78"/>
      <c r="DB916" s="9"/>
      <c r="DC916" s="207"/>
    </row>
    <row r="917" spans="2:107" ht="13.2" customHeight="1">
      <c r="G917" s="4"/>
      <c r="H917" s="521"/>
      <c r="I917" s="565">
        <f t="shared" si="177"/>
        <v>0</v>
      </c>
      <c r="N917" s="17"/>
      <c r="O917" s="17"/>
      <c r="P917" s="17"/>
      <c r="Q917" s="137"/>
      <c r="R917" s="17"/>
      <c r="S917" s="17"/>
      <c r="CZ917" s="9"/>
      <c r="DA917" s="78"/>
      <c r="DB917" s="9"/>
      <c r="DC917" s="207"/>
    </row>
    <row r="918" spans="2:107" ht="13.2" customHeight="1">
      <c r="G918" s="4"/>
      <c r="H918" s="521"/>
      <c r="I918" s="565">
        <f t="shared" si="177"/>
        <v>0</v>
      </c>
      <c r="N918" s="17"/>
      <c r="O918" s="17"/>
      <c r="P918" s="17"/>
      <c r="Q918" s="137"/>
      <c r="R918" s="17"/>
      <c r="S918" s="17"/>
      <c r="CZ918" s="9"/>
      <c r="DA918" s="78"/>
      <c r="DB918" s="9"/>
      <c r="DC918" s="207"/>
    </row>
    <row r="919" spans="2:107" ht="13.2" customHeight="1">
      <c r="G919" s="4"/>
      <c r="H919" s="521"/>
      <c r="I919" s="565">
        <f t="shared" si="177"/>
        <v>0</v>
      </c>
      <c r="N919" s="17"/>
      <c r="O919" s="17"/>
      <c r="P919" s="17"/>
      <c r="Q919" s="137"/>
      <c r="R919" s="17"/>
      <c r="S919" s="17"/>
      <c r="CZ919" s="9"/>
      <c r="DA919" s="78"/>
      <c r="DB919" s="9"/>
      <c r="DC919" s="207"/>
    </row>
    <row r="920" spans="2:107" ht="13.2" customHeight="1">
      <c r="G920" s="4"/>
      <c r="H920" s="521"/>
      <c r="I920" s="565">
        <f t="shared" si="177"/>
        <v>0</v>
      </c>
      <c r="N920" s="17"/>
      <c r="O920" s="17"/>
      <c r="P920" s="17"/>
      <c r="Q920" s="137"/>
      <c r="R920" s="17"/>
      <c r="S920" s="17"/>
      <c r="CZ920" s="9"/>
      <c r="DA920" s="78"/>
      <c r="DB920" s="9"/>
      <c r="DC920" s="207"/>
    </row>
    <row r="921" spans="2:107" ht="13.2" customHeight="1">
      <c r="G921" s="4"/>
      <c r="H921" s="521"/>
      <c r="I921" s="565">
        <f t="shared" si="177"/>
        <v>0</v>
      </c>
      <c r="N921" s="17"/>
      <c r="O921" s="17"/>
      <c r="P921" s="17"/>
      <c r="Q921" s="137"/>
      <c r="R921" s="17"/>
      <c r="S921" s="17"/>
      <c r="CZ921" s="9"/>
      <c r="DA921" s="78"/>
      <c r="DB921" s="9"/>
      <c r="DC921" s="207"/>
    </row>
    <row r="922" spans="2:107" ht="13.2" customHeight="1">
      <c r="G922" s="4"/>
      <c r="H922" s="521"/>
      <c r="I922" s="565">
        <f t="shared" si="177"/>
        <v>0</v>
      </c>
      <c r="N922" s="17"/>
      <c r="O922" s="17"/>
      <c r="P922" s="17"/>
      <c r="Q922" s="137"/>
      <c r="R922" s="17"/>
      <c r="S922" s="17"/>
      <c r="CZ922" s="9"/>
      <c r="DA922" s="78"/>
      <c r="DB922" s="9"/>
      <c r="DC922" s="207"/>
    </row>
    <row r="923" spans="2:107" ht="13.2" customHeight="1">
      <c r="G923" s="22">
        <f>SUM(G914:G922)</f>
        <v>0</v>
      </c>
      <c r="H923" s="521"/>
      <c r="I923" s="22">
        <f t="shared" ref="I923:N923" si="178">SUM(I914:I922)</f>
        <v>0</v>
      </c>
      <c r="J923" s="22">
        <f t="shared" si="178"/>
        <v>0</v>
      </c>
      <c r="K923" s="22">
        <f t="shared" si="178"/>
        <v>0</v>
      </c>
      <c r="L923" s="22">
        <f t="shared" si="178"/>
        <v>0</v>
      </c>
      <c r="M923" s="22">
        <f t="shared" si="178"/>
        <v>0</v>
      </c>
      <c r="N923" s="22">
        <f t="shared" si="178"/>
        <v>0</v>
      </c>
      <c r="O923" s="17"/>
      <c r="P923" s="17"/>
      <c r="Q923" s="137"/>
      <c r="R923" s="17"/>
      <c r="S923" s="17"/>
      <c r="CZ923" s="9"/>
      <c r="DA923" s="78"/>
      <c r="DB923" s="9"/>
      <c r="DC923" s="207"/>
    </row>
    <row r="924" spans="2:107" ht="13.2" customHeight="1" thickBot="1">
      <c r="D924" s="28"/>
      <c r="E924" s="28"/>
      <c r="F924" s="28"/>
      <c r="G924" s="4"/>
      <c r="H924" s="521"/>
      <c r="I924" s="565"/>
      <c r="J924" s="23" t="s">
        <v>195</v>
      </c>
      <c r="K924" s="23"/>
      <c r="N924" s="4"/>
      <c r="O924" s="271" t="s">
        <v>487</v>
      </c>
      <c r="P924" s="17"/>
      <c r="Q924" s="137"/>
      <c r="R924" s="17"/>
      <c r="S924" s="17"/>
      <c r="CZ924" s="9"/>
      <c r="DA924" s="78"/>
      <c r="DB924" s="9"/>
      <c r="DC924" s="207"/>
    </row>
    <row r="925" spans="2:107" ht="13.2" customHeight="1" thickBot="1">
      <c r="B925" s="3" t="s">
        <v>41</v>
      </c>
      <c r="F925" s="24" t="str">
        <f>B902</f>
        <v>Bank Name 36</v>
      </c>
      <c r="G925" s="1">
        <f>SUM(G923+G912)</f>
        <v>0</v>
      </c>
      <c r="H925" s="521"/>
      <c r="I925" s="1">
        <f t="shared" ref="I925:N925" si="179">SUM(I923+I912)</f>
        <v>0</v>
      </c>
      <c r="J925" s="1">
        <f t="shared" si="179"/>
        <v>0</v>
      </c>
      <c r="K925" s="1">
        <f t="shared" si="179"/>
        <v>0</v>
      </c>
      <c r="L925" s="1">
        <f t="shared" si="179"/>
        <v>0</v>
      </c>
      <c r="M925" s="1">
        <f t="shared" si="179"/>
        <v>0</v>
      </c>
      <c r="N925" s="1">
        <f t="shared" si="179"/>
        <v>0</v>
      </c>
      <c r="O925" s="234"/>
      <c r="P925" s="17"/>
      <c r="Q925" s="137"/>
      <c r="R925" s="17"/>
      <c r="S925" s="17"/>
      <c r="CZ925" s="9"/>
      <c r="DA925" s="78"/>
      <c r="DB925" s="9"/>
      <c r="DC925" s="207"/>
    </row>
    <row r="926" spans="2:107" ht="13.2" customHeight="1">
      <c r="D926" s="28"/>
      <c r="E926" s="28"/>
      <c r="F926" s="28"/>
      <c r="G926" s="4"/>
      <c r="H926" s="521"/>
      <c r="I926" s="577"/>
      <c r="J926" s="82" t="s">
        <v>196</v>
      </c>
      <c r="K926" s="23"/>
      <c r="N926" s="17"/>
      <c r="O926" s="17"/>
      <c r="P926" s="17"/>
      <c r="Q926" s="137"/>
      <c r="R926" s="17"/>
      <c r="S926" s="17"/>
      <c r="CZ926" s="9"/>
      <c r="DA926" s="78"/>
      <c r="DB926" s="9"/>
      <c r="DC926" s="207"/>
    </row>
    <row r="927" spans="2:107" ht="13.2" customHeight="1">
      <c r="B927" s="18" t="s">
        <v>393</v>
      </c>
      <c r="C927" s="5"/>
      <c r="G927" s="5"/>
      <c r="H927" s="521"/>
      <c r="I927" s="78"/>
      <c r="N927" s="17"/>
      <c r="O927" s="17"/>
      <c r="P927" s="17"/>
      <c r="Q927" s="137"/>
      <c r="R927" s="17"/>
      <c r="S927" s="17"/>
      <c r="CZ927" s="9"/>
      <c r="DA927" s="78"/>
      <c r="DB927" s="9"/>
      <c r="DC927" s="207"/>
    </row>
    <row r="928" spans="2:107" ht="13.2" customHeight="1">
      <c r="B928" s="5"/>
      <c r="C928" s="5" t="s">
        <v>26</v>
      </c>
      <c r="G928" s="5"/>
      <c r="H928" s="521"/>
      <c r="I928" s="565"/>
      <c r="N928" s="17"/>
      <c r="O928" s="17"/>
      <c r="P928" s="17"/>
      <c r="Q928" s="137"/>
      <c r="R928" s="17"/>
      <c r="S928" s="17"/>
      <c r="CZ928" s="9"/>
      <c r="DA928" s="78"/>
      <c r="DB928" s="9"/>
      <c r="DC928" s="207"/>
    </row>
    <row r="929" spans="2:107" ht="13.2" customHeight="1">
      <c r="B929" s="5"/>
      <c r="C929" s="5"/>
      <c r="G929" s="5"/>
      <c r="H929" s="521"/>
      <c r="I929" s="565">
        <f t="shared" ref="I929:I935" si="180">SUM(J929:N929)</f>
        <v>0</v>
      </c>
      <c r="N929" s="17"/>
      <c r="O929" s="17"/>
      <c r="P929" s="17"/>
      <c r="Q929" s="137"/>
      <c r="R929" s="17"/>
      <c r="S929" s="17"/>
      <c r="CZ929" s="9"/>
      <c r="DA929" s="78"/>
      <c r="DB929" s="9"/>
      <c r="DC929" s="207"/>
    </row>
    <row r="930" spans="2:107" ht="13.2" customHeight="1">
      <c r="B930" s="5"/>
      <c r="C930" s="5"/>
      <c r="G930" s="5"/>
      <c r="H930" s="521"/>
      <c r="I930" s="565">
        <f t="shared" si="180"/>
        <v>0</v>
      </c>
      <c r="N930" s="17"/>
      <c r="O930" s="17"/>
      <c r="P930" s="17"/>
      <c r="Q930" s="137"/>
      <c r="R930" s="17"/>
      <c r="S930" s="17"/>
      <c r="CZ930" s="9"/>
      <c r="DA930" s="78"/>
      <c r="DB930" s="9"/>
      <c r="DC930" s="207"/>
    </row>
    <row r="931" spans="2:107" ht="13.2" customHeight="1">
      <c r="B931" s="5"/>
      <c r="C931" s="5"/>
      <c r="G931" s="5"/>
      <c r="H931" s="521"/>
      <c r="I931" s="565">
        <f t="shared" si="180"/>
        <v>0</v>
      </c>
      <c r="N931" s="17"/>
      <c r="O931" s="17"/>
      <c r="P931" s="17"/>
      <c r="Q931" s="137"/>
      <c r="R931" s="17"/>
      <c r="S931" s="17"/>
      <c r="CZ931" s="9"/>
      <c r="DA931" s="78"/>
      <c r="DB931" s="9"/>
      <c r="DC931" s="207"/>
    </row>
    <row r="932" spans="2:107" ht="13.2" customHeight="1">
      <c r="B932" s="5"/>
      <c r="C932" s="5"/>
      <c r="G932" s="5"/>
      <c r="H932" s="521"/>
      <c r="I932" s="565">
        <f t="shared" si="180"/>
        <v>0</v>
      </c>
      <c r="N932" s="17"/>
      <c r="O932" s="17"/>
      <c r="P932" s="17"/>
      <c r="Q932" s="137"/>
      <c r="R932" s="17"/>
      <c r="S932" s="17"/>
      <c r="CZ932" s="9"/>
      <c r="DA932" s="78"/>
      <c r="DB932" s="9"/>
      <c r="DC932" s="207"/>
    </row>
    <row r="933" spans="2:107" ht="13.2" customHeight="1">
      <c r="B933" s="5"/>
      <c r="C933" s="5"/>
      <c r="G933" s="5"/>
      <c r="H933" s="521"/>
      <c r="I933" s="565">
        <f t="shared" si="180"/>
        <v>0</v>
      </c>
      <c r="N933" s="17"/>
      <c r="O933" s="17"/>
      <c r="P933" s="17"/>
      <c r="Q933" s="137"/>
      <c r="R933" s="17"/>
      <c r="S933" s="17"/>
      <c r="CZ933" s="9"/>
      <c r="DA933" s="78"/>
      <c r="DB933" s="9"/>
      <c r="DC933" s="207"/>
    </row>
    <row r="934" spans="2:107" ht="13.2" customHeight="1">
      <c r="B934" s="5"/>
      <c r="C934" s="5"/>
      <c r="G934" s="5"/>
      <c r="H934" s="521"/>
      <c r="I934" s="565">
        <f t="shared" si="180"/>
        <v>0</v>
      </c>
      <c r="N934" s="17"/>
      <c r="O934" s="17"/>
      <c r="P934" s="17"/>
      <c r="Q934" s="137"/>
      <c r="R934" s="17"/>
      <c r="S934" s="17"/>
      <c r="CZ934" s="9"/>
      <c r="DA934" s="78"/>
      <c r="DB934" s="9"/>
      <c r="DC934" s="207"/>
    </row>
    <row r="935" spans="2:107" ht="13.2" customHeight="1">
      <c r="G935" s="4"/>
      <c r="H935" s="521"/>
      <c r="I935" s="565">
        <f t="shared" si="180"/>
        <v>0</v>
      </c>
      <c r="N935" s="17"/>
      <c r="O935" s="17"/>
      <c r="P935" s="17"/>
      <c r="Q935" s="137"/>
      <c r="R935" s="17"/>
      <c r="S935" s="17"/>
      <c r="CZ935" s="9"/>
      <c r="DA935" s="78"/>
      <c r="DB935" s="9"/>
      <c r="DC935" s="207"/>
    </row>
    <row r="936" spans="2:107" ht="13.2" customHeight="1">
      <c r="G936" s="4"/>
      <c r="H936" s="521"/>
      <c r="I936" s="22">
        <f t="shared" ref="I936:N937" si="181">SUM(I926:I935)</f>
        <v>0</v>
      </c>
      <c r="J936" s="22">
        <f t="shared" si="181"/>
        <v>0</v>
      </c>
      <c r="K936" s="22">
        <f t="shared" si="181"/>
        <v>0</v>
      </c>
      <c r="L936" s="22">
        <f t="shared" si="181"/>
        <v>0</v>
      </c>
      <c r="M936" s="22">
        <f t="shared" si="181"/>
        <v>0</v>
      </c>
      <c r="N936" s="22">
        <f t="shared" si="181"/>
        <v>0</v>
      </c>
      <c r="O936" s="17"/>
      <c r="P936" s="17"/>
      <c r="Q936" s="137"/>
      <c r="R936" s="17"/>
      <c r="S936" s="17"/>
      <c r="CZ936" s="9"/>
      <c r="DA936" s="78"/>
      <c r="DB936" s="9"/>
      <c r="DC936" s="207"/>
    </row>
    <row r="937" spans="2:107" ht="13.2" customHeight="1">
      <c r="D937" s="3" t="s">
        <v>28</v>
      </c>
      <c r="G937" s="22">
        <f>SUM(G927:G936)</f>
        <v>0</v>
      </c>
      <c r="H937" s="521"/>
      <c r="I937" s="22">
        <f t="shared" si="181"/>
        <v>0</v>
      </c>
      <c r="J937" s="22">
        <f t="shared" si="181"/>
        <v>0</v>
      </c>
      <c r="K937" s="22">
        <f t="shared" si="181"/>
        <v>0</v>
      </c>
      <c r="L937" s="22">
        <f t="shared" si="181"/>
        <v>0</v>
      </c>
      <c r="M937" s="22">
        <f t="shared" si="181"/>
        <v>0</v>
      </c>
      <c r="N937" s="22">
        <f t="shared" si="181"/>
        <v>0</v>
      </c>
      <c r="O937" s="17"/>
      <c r="P937" s="17"/>
      <c r="Q937" s="137"/>
      <c r="R937" s="17"/>
      <c r="S937" s="17"/>
      <c r="CZ937" s="9"/>
      <c r="DA937" s="78"/>
      <c r="DB937" s="9"/>
      <c r="DC937" s="207"/>
    </row>
    <row r="938" spans="2:107" ht="13.2" customHeight="1">
      <c r="G938" s="4"/>
      <c r="H938" s="521"/>
      <c r="I938" s="565"/>
      <c r="J938" s="23" t="s">
        <v>195</v>
      </c>
      <c r="K938" s="23"/>
      <c r="N938" s="4"/>
      <c r="O938" s="17"/>
      <c r="P938" s="17"/>
      <c r="Q938" s="137"/>
      <c r="R938" s="17"/>
      <c r="S938" s="17"/>
      <c r="CZ938" s="9"/>
      <c r="DA938" s="78"/>
      <c r="DB938" s="9"/>
      <c r="DC938" s="207"/>
    </row>
    <row r="939" spans="2:107" ht="13.2" customHeight="1">
      <c r="C939" s="3" t="s">
        <v>27</v>
      </c>
      <c r="G939" s="4"/>
      <c r="H939" s="521"/>
      <c r="I939" s="565"/>
      <c r="J939" s="95"/>
      <c r="K939" s="5"/>
      <c r="N939" s="17"/>
      <c r="O939" s="17"/>
      <c r="P939" s="17"/>
      <c r="Q939" s="137"/>
      <c r="R939" s="17"/>
      <c r="S939" s="17"/>
      <c r="CZ939" s="9"/>
      <c r="DA939" s="78"/>
      <c r="DB939" s="9"/>
      <c r="DC939" s="207"/>
    </row>
    <row r="940" spans="2:107" ht="13.2" customHeight="1">
      <c r="G940" s="4"/>
      <c r="H940" s="521"/>
      <c r="I940" s="565">
        <f t="shared" ref="I940:I947" si="182">SUM(J940:N940)</f>
        <v>0</v>
      </c>
      <c r="N940" s="17"/>
      <c r="O940" s="17"/>
      <c r="P940" s="17"/>
      <c r="Q940" s="137"/>
      <c r="R940" s="17"/>
      <c r="S940" s="17"/>
      <c r="CZ940" s="9"/>
      <c r="DA940" s="78"/>
      <c r="DB940" s="9"/>
      <c r="DC940" s="207"/>
    </row>
    <row r="941" spans="2:107" ht="13.2" customHeight="1">
      <c r="G941" s="4"/>
      <c r="H941" s="521"/>
      <c r="I941" s="565">
        <f t="shared" si="182"/>
        <v>0</v>
      </c>
      <c r="N941" s="17"/>
      <c r="O941" s="17"/>
      <c r="P941" s="17"/>
      <c r="Q941" s="137"/>
      <c r="R941" s="17"/>
      <c r="S941" s="17"/>
      <c r="CZ941" s="9"/>
      <c r="DA941" s="78"/>
      <c r="DB941" s="9"/>
      <c r="DC941" s="207"/>
    </row>
    <row r="942" spans="2:107" ht="13.2" customHeight="1">
      <c r="G942" s="4"/>
      <c r="H942" s="521"/>
      <c r="I942" s="565">
        <f t="shared" si="182"/>
        <v>0</v>
      </c>
      <c r="N942" s="17"/>
      <c r="O942" s="17"/>
      <c r="P942" s="17"/>
      <c r="Q942" s="137"/>
      <c r="R942" s="17"/>
      <c r="S942" s="17"/>
      <c r="CZ942" s="9"/>
      <c r="DA942" s="78"/>
      <c r="DB942" s="9"/>
      <c r="DC942" s="207"/>
    </row>
    <row r="943" spans="2:107" ht="13.2" customHeight="1">
      <c r="G943" s="4"/>
      <c r="H943" s="521"/>
      <c r="I943" s="565">
        <f t="shared" si="182"/>
        <v>0</v>
      </c>
      <c r="N943" s="17"/>
      <c r="O943" s="17"/>
      <c r="P943" s="17"/>
      <c r="Q943" s="137"/>
      <c r="R943" s="17"/>
      <c r="S943" s="17"/>
      <c r="CZ943" s="9"/>
      <c r="DA943" s="78"/>
      <c r="DB943" s="9"/>
      <c r="DC943" s="207"/>
    </row>
    <row r="944" spans="2:107" ht="13.2" customHeight="1">
      <c r="G944" s="4"/>
      <c r="H944" s="521"/>
      <c r="I944" s="565">
        <f t="shared" si="182"/>
        <v>0</v>
      </c>
      <c r="N944" s="17"/>
      <c r="O944" s="17"/>
      <c r="P944" s="17"/>
      <c r="Q944" s="137"/>
      <c r="R944" s="17"/>
      <c r="S944" s="17"/>
      <c r="CZ944" s="9"/>
      <c r="DA944" s="78"/>
      <c r="DB944" s="9"/>
      <c r="DC944" s="207"/>
    </row>
    <row r="945" spans="2:107" ht="13.2" customHeight="1">
      <c r="G945" s="4"/>
      <c r="H945" s="521"/>
      <c r="I945" s="565">
        <f t="shared" si="182"/>
        <v>0</v>
      </c>
      <c r="N945" s="17"/>
      <c r="O945" s="17"/>
      <c r="P945" s="17"/>
      <c r="Q945" s="137"/>
      <c r="R945" s="17"/>
      <c r="S945" s="17"/>
      <c r="CZ945" s="9"/>
      <c r="DA945" s="78"/>
      <c r="DB945" s="9"/>
      <c r="DC945" s="207"/>
    </row>
    <row r="946" spans="2:107" ht="13.2" customHeight="1">
      <c r="G946" s="4"/>
      <c r="H946" s="521"/>
      <c r="I946" s="565">
        <f t="shared" si="182"/>
        <v>0</v>
      </c>
      <c r="N946" s="17"/>
      <c r="O946" s="17"/>
      <c r="P946" s="17"/>
      <c r="Q946" s="137"/>
      <c r="R946" s="17"/>
      <c r="S946" s="17"/>
      <c r="CZ946" s="9"/>
      <c r="DA946" s="78"/>
      <c r="DB946" s="9"/>
      <c r="DC946" s="207"/>
    </row>
    <row r="947" spans="2:107" ht="13.2" customHeight="1">
      <c r="G947" s="4"/>
      <c r="H947" s="521"/>
      <c r="I947" s="565">
        <f t="shared" si="182"/>
        <v>0</v>
      </c>
      <c r="N947" s="17"/>
      <c r="O947" s="17"/>
      <c r="P947" s="17"/>
      <c r="Q947" s="137"/>
      <c r="R947" s="17"/>
      <c r="S947" s="17"/>
      <c r="CZ947" s="9"/>
      <c r="DA947" s="78"/>
      <c r="DB947" s="9"/>
      <c r="DC947" s="207"/>
    </row>
    <row r="948" spans="2:107" ht="13.2" customHeight="1">
      <c r="G948" s="22">
        <f>SUM(G939:G947)</f>
        <v>0</v>
      </c>
      <c r="H948" s="521"/>
      <c r="I948" s="22">
        <f t="shared" ref="I948:N948" si="183">SUM(I939:I947)</f>
        <v>0</v>
      </c>
      <c r="J948" s="22">
        <f t="shared" si="183"/>
        <v>0</v>
      </c>
      <c r="K948" s="22">
        <f t="shared" si="183"/>
        <v>0</v>
      </c>
      <c r="L948" s="22">
        <f t="shared" si="183"/>
        <v>0</v>
      </c>
      <c r="M948" s="22">
        <f t="shared" si="183"/>
        <v>0</v>
      </c>
      <c r="N948" s="22">
        <f t="shared" si="183"/>
        <v>0</v>
      </c>
      <c r="O948" s="17"/>
      <c r="P948" s="17"/>
      <c r="Q948" s="137"/>
      <c r="R948" s="17"/>
      <c r="S948" s="17"/>
      <c r="CZ948" s="9"/>
      <c r="DA948" s="78"/>
      <c r="DB948" s="9"/>
      <c r="DC948" s="207"/>
    </row>
    <row r="949" spans="2:107" ht="13.2" customHeight="1" thickBot="1">
      <c r="D949" s="28"/>
      <c r="E949" s="28"/>
      <c r="F949" s="28"/>
      <c r="G949" s="4"/>
      <c r="H949" s="521"/>
      <c r="I949" s="565"/>
      <c r="J949" s="23" t="s">
        <v>195</v>
      </c>
      <c r="K949" s="23"/>
      <c r="N949" s="4"/>
      <c r="O949" s="271" t="s">
        <v>487</v>
      </c>
      <c r="P949" s="17"/>
      <c r="Q949" s="137"/>
      <c r="R949" s="17"/>
      <c r="S949" s="17"/>
      <c r="CZ949" s="9"/>
      <c r="DA949" s="78"/>
      <c r="DB949" s="9"/>
      <c r="DC949" s="207"/>
    </row>
    <row r="950" spans="2:107" ht="13.2" customHeight="1" thickBot="1">
      <c r="B950" s="3" t="s">
        <v>41</v>
      </c>
      <c r="F950" s="24" t="str">
        <f>B927</f>
        <v>Bank Name 37</v>
      </c>
      <c r="G950" s="1">
        <f>SUM(G948+G937)</f>
        <v>0</v>
      </c>
      <c r="H950" s="521"/>
      <c r="I950" s="1">
        <f t="shared" ref="I950:N950" si="184">SUM(I948+I937)</f>
        <v>0</v>
      </c>
      <c r="J950" s="1">
        <f t="shared" si="184"/>
        <v>0</v>
      </c>
      <c r="K950" s="1">
        <f t="shared" si="184"/>
        <v>0</v>
      </c>
      <c r="L950" s="1">
        <f t="shared" si="184"/>
        <v>0</v>
      </c>
      <c r="M950" s="1">
        <f t="shared" si="184"/>
        <v>0</v>
      </c>
      <c r="N950" s="1">
        <f t="shared" si="184"/>
        <v>0</v>
      </c>
      <c r="O950" s="234"/>
      <c r="P950" s="17"/>
      <c r="Q950" s="137"/>
      <c r="R950" s="17"/>
      <c r="S950" s="17"/>
      <c r="CZ950" s="9"/>
      <c r="DA950" s="78"/>
      <c r="DB950" s="9"/>
      <c r="DC950" s="207"/>
    </row>
    <row r="951" spans="2:107" ht="13.2" customHeight="1">
      <c r="D951" s="28"/>
      <c r="E951" s="28"/>
      <c r="F951" s="28"/>
      <c r="G951" s="4"/>
      <c r="H951" s="521"/>
      <c r="I951" s="577"/>
      <c r="J951" s="82" t="s">
        <v>196</v>
      </c>
      <c r="K951" s="23"/>
      <c r="N951" s="17"/>
      <c r="O951" s="17"/>
      <c r="P951" s="17"/>
      <c r="Q951" s="137"/>
      <c r="R951" s="17"/>
      <c r="S951" s="17"/>
      <c r="CZ951" s="9"/>
      <c r="DA951" s="78"/>
      <c r="DB951" s="9"/>
      <c r="DC951" s="207"/>
    </row>
    <row r="952" spans="2:107" ht="13.2" customHeight="1">
      <c r="B952" s="18" t="s">
        <v>394</v>
      </c>
      <c r="C952" s="5"/>
      <c r="G952" s="5"/>
      <c r="H952" s="521"/>
      <c r="I952" s="78"/>
      <c r="N952" s="17"/>
      <c r="O952" s="17"/>
      <c r="P952" s="17"/>
      <c r="Q952" s="137"/>
      <c r="R952" s="17"/>
      <c r="S952" s="17"/>
      <c r="CZ952" s="9"/>
      <c r="DA952" s="78"/>
      <c r="DB952" s="9"/>
      <c r="DC952" s="207"/>
    </row>
    <row r="953" spans="2:107" ht="13.2" customHeight="1">
      <c r="B953" s="5"/>
      <c r="C953" s="5" t="s">
        <v>26</v>
      </c>
      <c r="G953" s="5"/>
      <c r="H953" s="521"/>
      <c r="I953" s="565"/>
      <c r="N953" s="17"/>
      <c r="O953" s="17"/>
      <c r="P953" s="17"/>
      <c r="Q953" s="137"/>
      <c r="R953" s="17"/>
      <c r="S953" s="17"/>
      <c r="CZ953" s="9"/>
      <c r="DA953" s="78"/>
      <c r="DB953" s="9"/>
      <c r="DC953" s="207"/>
    </row>
    <row r="954" spans="2:107" ht="13.2" customHeight="1">
      <c r="B954" s="5"/>
      <c r="C954" s="5"/>
      <c r="G954" s="5"/>
      <c r="H954" s="521"/>
      <c r="I954" s="565">
        <f t="shared" ref="I954:I961" si="185">SUM(J954:N954)</f>
        <v>0</v>
      </c>
      <c r="N954" s="17"/>
      <c r="O954" s="17"/>
      <c r="P954" s="17"/>
      <c r="Q954" s="137"/>
      <c r="R954" s="17"/>
      <c r="S954" s="17"/>
      <c r="CZ954" s="9"/>
      <c r="DA954" s="78"/>
      <c r="DB954" s="9"/>
      <c r="DC954" s="207"/>
    </row>
    <row r="955" spans="2:107" ht="13.2" customHeight="1">
      <c r="B955" s="5"/>
      <c r="C955" s="5"/>
      <c r="G955" s="5"/>
      <c r="H955" s="521"/>
      <c r="I955" s="565">
        <f t="shared" si="185"/>
        <v>0</v>
      </c>
      <c r="N955" s="17"/>
      <c r="O955" s="17"/>
      <c r="P955" s="17"/>
      <c r="Q955" s="137"/>
      <c r="R955" s="17"/>
      <c r="S955" s="17"/>
      <c r="CZ955" s="9"/>
      <c r="DA955" s="78"/>
      <c r="DB955" s="9"/>
      <c r="DC955" s="207"/>
    </row>
    <row r="956" spans="2:107" ht="13.2" customHeight="1">
      <c r="B956" s="5"/>
      <c r="C956" s="5"/>
      <c r="G956" s="5"/>
      <c r="H956" s="521"/>
      <c r="I956" s="565">
        <f t="shared" si="185"/>
        <v>0</v>
      </c>
      <c r="N956" s="17"/>
      <c r="O956" s="17"/>
      <c r="P956" s="17"/>
      <c r="Q956" s="137"/>
      <c r="R956" s="17"/>
      <c r="S956" s="17"/>
      <c r="CZ956" s="9"/>
      <c r="DA956" s="78"/>
      <c r="DB956" s="9"/>
      <c r="DC956" s="207"/>
    </row>
    <row r="957" spans="2:107" ht="13.2" customHeight="1">
      <c r="B957" s="5"/>
      <c r="C957" s="5"/>
      <c r="G957" s="5"/>
      <c r="H957" s="521"/>
      <c r="I957" s="565">
        <f t="shared" si="185"/>
        <v>0</v>
      </c>
      <c r="N957" s="17"/>
      <c r="O957" s="17"/>
      <c r="P957" s="17"/>
      <c r="Q957" s="137"/>
      <c r="R957" s="17"/>
      <c r="S957" s="17"/>
      <c r="CZ957" s="9"/>
      <c r="DA957" s="78"/>
      <c r="DB957" s="9"/>
      <c r="DC957" s="207"/>
    </row>
    <row r="958" spans="2:107" ht="13.2" customHeight="1">
      <c r="B958" s="5"/>
      <c r="C958" s="5"/>
      <c r="G958" s="5"/>
      <c r="H958" s="521"/>
      <c r="I958" s="565">
        <f t="shared" si="185"/>
        <v>0</v>
      </c>
      <c r="N958" s="17"/>
      <c r="O958" s="17"/>
      <c r="P958" s="17"/>
      <c r="Q958" s="137"/>
      <c r="R958" s="17"/>
      <c r="S958" s="17"/>
      <c r="CZ958" s="9"/>
      <c r="DA958" s="78"/>
      <c r="DB958" s="9"/>
      <c r="DC958" s="207"/>
    </row>
    <row r="959" spans="2:107" ht="13.2" customHeight="1">
      <c r="B959" s="5"/>
      <c r="C959" s="5"/>
      <c r="G959" s="5"/>
      <c r="H959" s="521"/>
      <c r="I959" s="565">
        <f t="shared" si="185"/>
        <v>0</v>
      </c>
      <c r="N959" s="17"/>
      <c r="O959" s="17"/>
      <c r="P959" s="17"/>
      <c r="Q959" s="137"/>
      <c r="R959" s="17"/>
      <c r="S959" s="17"/>
      <c r="CZ959" s="9"/>
      <c r="DA959" s="78"/>
      <c r="DB959" s="9"/>
      <c r="DC959" s="207"/>
    </row>
    <row r="960" spans="2:107" ht="13.2" customHeight="1">
      <c r="G960" s="4"/>
      <c r="H960" s="521"/>
      <c r="I960" s="565">
        <f t="shared" si="185"/>
        <v>0</v>
      </c>
      <c r="N960" s="17"/>
      <c r="O960" s="17"/>
      <c r="P960" s="17"/>
      <c r="Q960" s="137"/>
      <c r="R960" s="17"/>
      <c r="S960" s="17"/>
      <c r="CZ960" s="9"/>
      <c r="DA960" s="78"/>
      <c r="DB960" s="9"/>
      <c r="DC960" s="207"/>
    </row>
    <row r="961" spans="2:107" ht="13.2" customHeight="1">
      <c r="G961" s="4"/>
      <c r="H961" s="521"/>
      <c r="I961" s="565">
        <f t="shared" si="185"/>
        <v>0</v>
      </c>
      <c r="N961" s="17"/>
      <c r="O961" s="17"/>
      <c r="P961" s="17"/>
      <c r="Q961" s="137"/>
      <c r="R961" s="17"/>
      <c r="S961" s="17"/>
      <c r="CZ961" s="9"/>
      <c r="DA961" s="78"/>
      <c r="DB961" s="9"/>
      <c r="DC961" s="207"/>
    </row>
    <row r="962" spans="2:107" ht="13.2" customHeight="1">
      <c r="D962" s="3" t="s">
        <v>28</v>
      </c>
      <c r="G962" s="22">
        <f>SUM(G952:G961)</f>
        <v>0</v>
      </c>
      <c r="H962" s="521"/>
      <c r="I962" s="22">
        <f t="shared" ref="I962:N962" si="186">SUM(I952:I961)</f>
        <v>0</v>
      </c>
      <c r="J962" s="22">
        <f t="shared" si="186"/>
        <v>0</v>
      </c>
      <c r="K962" s="22">
        <f t="shared" si="186"/>
        <v>0</v>
      </c>
      <c r="L962" s="22">
        <f t="shared" si="186"/>
        <v>0</v>
      </c>
      <c r="M962" s="22">
        <f t="shared" si="186"/>
        <v>0</v>
      </c>
      <c r="N962" s="22">
        <f t="shared" si="186"/>
        <v>0</v>
      </c>
      <c r="O962" s="17"/>
      <c r="P962" s="17"/>
      <c r="Q962" s="137"/>
      <c r="R962" s="17"/>
      <c r="S962" s="17"/>
      <c r="CZ962" s="9"/>
      <c r="DA962" s="78"/>
      <c r="DB962" s="9"/>
      <c r="DC962" s="207"/>
    </row>
    <row r="963" spans="2:107" ht="13.2" customHeight="1">
      <c r="G963" s="4"/>
      <c r="H963" s="521"/>
      <c r="I963" s="565"/>
      <c r="J963" s="23" t="s">
        <v>195</v>
      </c>
      <c r="K963" s="23"/>
      <c r="N963" s="4"/>
      <c r="O963" s="17"/>
      <c r="P963" s="17"/>
      <c r="Q963" s="137"/>
      <c r="R963" s="17"/>
      <c r="S963" s="17"/>
      <c r="CZ963" s="9"/>
      <c r="DA963" s="78"/>
      <c r="DB963" s="9"/>
      <c r="DC963" s="207"/>
    </row>
    <row r="964" spans="2:107" ht="13.2" customHeight="1">
      <c r="C964" s="3" t="s">
        <v>27</v>
      </c>
      <c r="G964" s="4"/>
      <c r="H964" s="521"/>
      <c r="I964" s="565"/>
      <c r="J964" s="95"/>
      <c r="K964" s="5"/>
      <c r="N964" s="17"/>
      <c r="O964" s="17"/>
      <c r="P964" s="17"/>
      <c r="Q964" s="137"/>
      <c r="R964" s="17"/>
      <c r="S964" s="17"/>
      <c r="CZ964" s="9"/>
      <c r="DA964" s="78"/>
      <c r="DB964" s="9"/>
      <c r="DC964" s="207"/>
    </row>
    <row r="965" spans="2:107" ht="13.2" customHeight="1">
      <c r="G965" s="4"/>
      <c r="H965" s="521"/>
      <c r="I965" s="565">
        <f t="shared" ref="I965:I972" si="187">SUM(J965:N965)</f>
        <v>0</v>
      </c>
      <c r="N965" s="17"/>
      <c r="O965" s="17"/>
      <c r="P965" s="17"/>
      <c r="Q965" s="137"/>
      <c r="R965" s="17"/>
      <c r="S965" s="17"/>
      <c r="CZ965" s="9"/>
      <c r="DA965" s="78"/>
      <c r="DB965" s="9"/>
      <c r="DC965" s="207"/>
    </row>
    <row r="966" spans="2:107" ht="13.2" customHeight="1">
      <c r="G966" s="4"/>
      <c r="H966" s="521"/>
      <c r="I966" s="565">
        <f t="shared" si="187"/>
        <v>0</v>
      </c>
      <c r="N966" s="17"/>
      <c r="O966" s="17"/>
      <c r="P966" s="17"/>
      <c r="Q966" s="137"/>
      <c r="R966" s="17"/>
      <c r="S966" s="17"/>
      <c r="CZ966" s="9"/>
      <c r="DA966" s="78"/>
      <c r="DB966" s="9"/>
      <c r="DC966" s="207"/>
    </row>
    <row r="967" spans="2:107" ht="13.2" customHeight="1">
      <c r="G967" s="4"/>
      <c r="H967" s="521"/>
      <c r="I967" s="565">
        <f t="shared" si="187"/>
        <v>0</v>
      </c>
      <c r="N967" s="17"/>
      <c r="O967" s="17"/>
      <c r="P967" s="17"/>
      <c r="Q967" s="137"/>
      <c r="R967" s="17"/>
      <c r="S967" s="17"/>
      <c r="CZ967" s="9"/>
      <c r="DA967" s="78"/>
      <c r="DB967" s="9"/>
      <c r="DC967" s="207"/>
    </row>
    <row r="968" spans="2:107" ht="13.2" customHeight="1">
      <c r="G968" s="4"/>
      <c r="H968" s="521"/>
      <c r="I968" s="565">
        <f t="shared" si="187"/>
        <v>0</v>
      </c>
      <c r="N968" s="17"/>
      <c r="O968" s="17"/>
      <c r="P968" s="17"/>
      <c r="Q968" s="137"/>
      <c r="R968" s="17"/>
      <c r="S968" s="17"/>
      <c r="CZ968" s="9"/>
      <c r="DA968" s="78"/>
      <c r="DB968" s="9"/>
      <c r="DC968" s="207"/>
    </row>
    <row r="969" spans="2:107" ht="13.2" customHeight="1">
      <c r="G969" s="4"/>
      <c r="H969" s="521"/>
      <c r="I969" s="565">
        <f t="shared" si="187"/>
        <v>0</v>
      </c>
      <c r="N969" s="17"/>
      <c r="O969" s="17"/>
      <c r="P969" s="17"/>
      <c r="Q969" s="137"/>
      <c r="R969" s="17"/>
      <c r="S969" s="17"/>
      <c r="CZ969" s="9"/>
      <c r="DA969" s="78"/>
      <c r="DB969" s="9"/>
      <c r="DC969" s="207"/>
    </row>
    <row r="970" spans="2:107" ht="13.2" customHeight="1">
      <c r="G970" s="4"/>
      <c r="H970" s="521"/>
      <c r="I970" s="565">
        <f>SUM(J970:N970)</f>
        <v>0</v>
      </c>
      <c r="N970" s="17"/>
      <c r="O970" s="17"/>
      <c r="P970" s="17"/>
      <c r="Q970" s="137"/>
      <c r="R970" s="17"/>
      <c r="S970" s="17"/>
      <c r="CZ970" s="9"/>
      <c r="DA970" s="78"/>
      <c r="DB970" s="9"/>
      <c r="DC970" s="207"/>
    </row>
    <row r="971" spans="2:107" ht="13.2" customHeight="1">
      <c r="G971" s="4"/>
      <c r="H971" s="521"/>
      <c r="I971" s="565">
        <f t="shared" si="187"/>
        <v>0</v>
      </c>
      <c r="N971" s="17"/>
      <c r="O971" s="17"/>
      <c r="P971" s="17"/>
      <c r="Q971" s="137"/>
      <c r="R971" s="17"/>
      <c r="S971" s="17"/>
      <c r="CZ971" s="9"/>
      <c r="DA971" s="78"/>
      <c r="DB971" s="9"/>
      <c r="DC971" s="207"/>
    </row>
    <row r="972" spans="2:107" ht="13.2" customHeight="1">
      <c r="G972" s="4"/>
      <c r="H972" s="521"/>
      <c r="I972" s="565">
        <f t="shared" si="187"/>
        <v>0</v>
      </c>
      <c r="N972" s="17"/>
      <c r="O972" s="17"/>
      <c r="P972" s="17"/>
      <c r="Q972" s="137"/>
      <c r="R972" s="17"/>
      <c r="S972" s="17"/>
      <c r="CZ972" s="9"/>
      <c r="DA972" s="78"/>
      <c r="DB972" s="9"/>
      <c r="DC972" s="207"/>
    </row>
    <row r="973" spans="2:107" ht="13.2" customHeight="1">
      <c r="G973" s="22">
        <f>SUM(G964:G972)</f>
        <v>0</v>
      </c>
      <c r="H973" s="521"/>
      <c r="I973" s="22">
        <f t="shared" ref="I973:N973" si="188">SUM(I964:I972)</f>
        <v>0</v>
      </c>
      <c r="J973" s="22">
        <f t="shared" si="188"/>
        <v>0</v>
      </c>
      <c r="K973" s="22">
        <f t="shared" si="188"/>
        <v>0</v>
      </c>
      <c r="L973" s="22">
        <f t="shared" si="188"/>
        <v>0</v>
      </c>
      <c r="M973" s="22">
        <f t="shared" si="188"/>
        <v>0</v>
      </c>
      <c r="N973" s="22">
        <f t="shared" si="188"/>
        <v>0</v>
      </c>
      <c r="O973" s="17"/>
      <c r="P973" s="17"/>
      <c r="Q973" s="137"/>
      <c r="R973" s="17"/>
      <c r="S973" s="17"/>
      <c r="CZ973" s="9"/>
      <c r="DA973" s="78"/>
      <c r="DB973" s="9"/>
      <c r="DC973" s="207"/>
    </row>
    <row r="974" spans="2:107" ht="13.2" customHeight="1" thickBot="1">
      <c r="D974" s="28"/>
      <c r="E974" s="28"/>
      <c r="F974" s="28"/>
      <c r="G974" s="4"/>
      <c r="H974" s="521"/>
      <c r="I974" s="565"/>
      <c r="J974" s="23" t="s">
        <v>195</v>
      </c>
      <c r="K974" s="23"/>
      <c r="N974" s="4"/>
      <c r="O974" s="271" t="s">
        <v>487</v>
      </c>
      <c r="P974" s="17"/>
      <c r="Q974" s="137"/>
      <c r="R974" s="17"/>
      <c r="S974" s="17"/>
      <c r="CZ974" s="9"/>
      <c r="DA974" s="78"/>
      <c r="DB974" s="9"/>
      <c r="DC974" s="207"/>
    </row>
    <row r="975" spans="2:107" ht="13.2" customHeight="1" thickBot="1">
      <c r="B975" s="3" t="s">
        <v>41</v>
      </c>
      <c r="F975" s="24" t="str">
        <f>B952</f>
        <v>Bank Name 38</v>
      </c>
      <c r="G975" s="1">
        <f>SUM(G973+G962)</f>
        <v>0</v>
      </c>
      <c r="H975" s="521"/>
      <c r="I975" s="1">
        <f t="shared" ref="I975:N975" si="189">SUM(I973+I962)</f>
        <v>0</v>
      </c>
      <c r="J975" s="1">
        <f t="shared" si="189"/>
        <v>0</v>
      </c>
      <c r="K975" s="1">
        <f t="shared" si="189"/>
        <v>0</v>
      </c>
      <c r="L975" s="1">
        <f t="shared" si="189"/>
        <v>0</v>
      </c>
      <c r="M975" s="1">
        <f t="shared" si="189"/>
        <v>0</v>
      </c>
      <c r="N975" s="1">
        <f t="shared" si="189"/>
        <v>0</v>
      </c>
      <c r="O975" s="234"/>
      <c r="P975" s="17"/>
      <c r="Q975" s="137"/>
      <c r="R975" s="17"/>
      <c r="S975" s="17"/>
      <c r="CZ975" s="9"/>
      <c r="DA975" s="78"/>
      <c r="DB975" s="9"/>
      <c r="DC975" s="207"/>
    </row>
    <row r="976" spans="2:107" ht="13.2" customHeight="1">
      <c r="D976" s="28"/>
      <c r="E976" s="28"/>
      <c r="F976" s="28"/>
      <c r="G976" s="4"/>
      <c r="H976" s="521"/>
      <c r="I976" s="577"/>
      <c r="J976" s="82" t="s">
        <v>196</v>
      </c>
      <c r="K976" s="23"/>
      <c r="N976" s="17"/>
      <c r="O976" s="17"/>
      <c r="P976" s="17"/>
      <c r="Q976" s="137"/>
      <c r="R976" s="17"/>
      <c r="S976" s="17"/>
      <c r="CZ976" s="9"/>
      <c r="DA976" s="78"/>
      <c r="DB976" s="9"/>
      <c r="DC976" s="207"/>
    </row>
    <row r="977" spans="2:107" ht="13.2" customHeight="1">
      <c r="B977" s="18" t="s">
        <v>395</v>
      </c>
      <c r="C977" s="5"/>
      <c r="D977" s="19"/>
      <c r="G977" s="8"/>
      <c r="H977" s="520"/>
      <c r="I977" s="567"/>
      <c r="J977" s="16"/>
      <c r="K977" s="16"/>
      <c r="L977" s="16"/>
      <c r="M977" s="16"/>
      <c r="N977" s="16"/>
      <c r="O977" s="16"/>
      <c r="P977" s="17"/>
      <c r="Q977" s="137"/>
      <c r="R977" s="17"/>
      <c r="S977" s="17"/>
      <c r="CZ977" s="9"/>
      <c r="DA977" s="78"/>
      <c r="DB977" s="9"/>
      <c r="DC977" s="207"/>
    </row>
    <row r="978" spans="2:107" ht="13.2" customHeight="1">
      <c r="B978" s="5"/>
      <c r="C978" s="5" t="s">
        <v>26</v>
      </c>
      <c r="D978" s="19"/>
      <c r="G978" s="8"/>
      <c r="H978" s="520"/>
      <c r="I978" s="567"/>
      <c r="J978" s="16"/>
      <c r="K978" s="16"/>
      <c r="L978" s="16"/>
      <c r="M978" s="16"/>
      <c r="N978" s="16"/>
      <c r="O978" s="16"/>
      <c r="P978" s="17"/>
      <c r="Q978" s="137"/>
      <c r="R978" s="17"/>
      <c r="S978" s="17"/>
      <c r="CZ978" s="9"/>
      <c r="DA978" s="78"/>
      <c r="DB978" s="9"/>
      <c r="DC978" s="207"/>
    </row>
    <row r="979" spans="2:107" ht="13.2" customHeight="1">
      <c r="B979" s="5"/>
      <c r="C979" s="5"/>
      <c r="F979" s="21"/>
      <c r="G979" s="155"/>
      <c r="H979" s="520"/>
      <c r="I979" s="194">
        <f t="shared" ref="I979:I986" si="190">SUM(J979:N979)</f>
        <v>0</v>
      </c>
      <c r="J979" s="159"/>
      <c r="K979" s="16"/>
      <c r="L979" s="16"/>
      <c r="M979" s="16"/>
      <c r="N979" s="16"/>
      <c r="O979" s="16"/>
      <c r="P979" s="17"/>
      <c r="Q979" s="137"/>
      <c r="R979" s="17"/>
      <c r="S979" s="17"/>
      <c r="CZ979" s="9"/>
      <c r="DA979" s="78"/>
      <c r="DB979" s="9"/>
      <c r="DC979" s="207"/>
    </row>
    <row r="980" spans="2:107" ht="13.2" customHeight="1">
      <c r="B980" s="5"/>
      <c r="C980" s="5"/>
      <c r="F980" s="21"/>
      <c r="G980" s="155"/>
      <c r="H980" s="520"/>
      <c r="I980" s="194">
        <f t="shared" si="190"/>
        <v>0</v>
      </c>
      <c r="J980" s="159"/>
      <c r="K980" s="16"/>
      <c r="L980" s="16"/>
      <c r="M980" s="16"/>
      <c r="N980" s="16"/>
      <c r="O980" s="16"/>
      <c r="P980" s="17"/>
      <c r="Q980" s="137"/>
      <c r="R980" s="17"/>
      <c r="S980" s="17"/>
      <c r="CZ980" s="9"/>
      <c r="DA980" s="78"/>
      <c r="DB980" s="9"/>
      <c r="DC980" s="207"/>
    </row>
    <row r="981" spans="2:107" ht="13.2" customHeight="1">
      <c r="B981" s="5"/>
      <c r="C981" s="5"/>
      <c r="F981" s="21"/>
      <c r="G981" s="156"/>
      <c r="H981" s="520"/>
      <c r="I981" s="194">
        <f t="shared" si="190"/>
        <v>0</v>
      </c>
      <c r="J981" s="159"/>
      <c r="K981" s="16"/>
      <c r="L981" s="16"/>
      <c r="M981" s="16"/>
      <c r="N981" s="16"/>
      <c r="O981" s="16"/>
      <c r="P981" s="17"/>
      <c r="Q981" s="137"/>
      <c r="R981" s="17"/>
      <c r="S981" s="17"/>
      <c r="CZ981" s="9"/>
      <c r="DA981" s="78"/>
      <c r="DB981" s="9"/>
      <c r="DC981" s="207"/>
    </row>
    <row r="982" spans="2:107" ht="13.2" customHeight="1">
      <c r="B982" s="5"/>
      <c r="C982" s="5"/>
      <c r="F982" s="21"/>
      <c r="G982" s="155"/>
      <c r="H982" s="520"/>
      <c r="I982" s="194">
        <f t="shared" si="190"/>
        <v>0</v>
      </c>
      <c r="J982" s="159"/>
      <c r="K982" s="16"/>
      <c r="L982" s="16"/>
      <c r="M982" s="16"/>
      <c r="N982" s="16"/>
      <c r="O982" s="16"/>
      <c r="P982" s="17"/>
      <c r="Q982" s="137"/>
      <c r="R982" s="17"/>
      <c r="S982" s="17"/>
      <c r="CZ982" s="9"/>
      <c r="DA982" s="78"/>
      <c r="DB982" s="9"/>
      <c r="DC982" s="207"/>
    </row>
    <row r="983" spans="2:107" ht="13.2" customHeight="1">
      <c r="B983" s="5"/>
      <c r="C983" s="5"/>
      <c r="F983" s="21"/>
      <c r="G983" s="155"/>
      <c r="H983" s="520"/>
      <c r="I983" s="194">
        <f t="shared" si="190"/>
        <v>0</v>
      </c>
      <c r="J983" s="159"/>
      <c r="K983" s="16"/>
      <c r="L983" s="16"/>
      <c r="M983" s="16"/>
      <c r="N983" s="16"/>
      <c r="O983" s="16"/>
      <c r="P983" s="17"/>
      <c r="Q983" s="137"/>
      <c r="R983" s="17"/>
      <c r="S983" s="17"/>
      <c r="CZ983" s="9"/>
      <c r="DA983" s="78"/>
      <c r="DB983" s="9"/>
      <c r="DC983" s="207"/>
    </row>
    <row r="984" spans="2:107" ht="13.2" customHeight="1">
      <c r="B984" s="5"/>
      <c r="C984" s="5"/>
      <c r="F984" s="21"/>
      <c r="G984" s="155"/>
      <c r="H984" s="520"/>
      <c r="I984" s="194">
        <f t="shared" si="190"/>
        <v>0</v>
      </c>
      <c r="J984" s="159"/>
      <c r="K984" s="16"/>
      <c r="L984" s="159"/>
      <c r="M984" s="16"/>
      <c r="N984" s="16"/>
      <c r="O984" s="16"/>
      <c r="P984" s="17"/>
      <c r="Q984" s="137"/>
      <c r="R984" s="17"/>
      <c r="S984" s="17"/>
      <c r="CZ984" s="9"/>
      <c r="DA984" s="78"/>
      <c r="DB984" s="9"/>
      <c r="DC984" s="207"/>
    </row>
    <row r="985" spans="2:107" ht="13.2" customHeight="1">
      <c r="F985" s="21"/>
      <c r="G985" s="157"/>
      <c r="H985" s="521"/>
      <c r="I985" s="194">
        <f t="shared" si="190"/>
        <v>0</v>
      </c>
      <c r="N985" s="17"/>
      <c r="O985" s="17"/>
      <c r="P985" s="17"/>
      <c r="Q985" s="137"/>
      <c r="R985" s="17"/>
      <c r="S985" s="17"/>
      <c r="CZ985" s="9"/>
      <c r="DA985" s="78"/>
      <c r="DB985" s="9"/>
      <c r="DC985" s="207"/>
    </row>
    <row r="986" spans="2:107" ht="13.2" customHeight="1">
      <c r="F986" s="21"/>
      <c r="G986" s="157"/>
      <c r="H986" s="521"/>
      <c r="I986" s="194">
        <f t="shared" si="190"/>
        <v>0</v>
      </c>
      <c r="N986" s="17"/>
      <c r="O986" s="17"/>
      <c r="P986" s="17"/>
      <c r="Q986" s="137"/>
      <c r="R986" s="17"/>
      <c r="S986" s="17"/>
      <c r="CZ986" s="9"/>
      <c r="DA986" s="78"/>
      <c r="DB986" s="9"/>
      <c r="DC986" s="207"/>
    </row>
    <row r="987" spans="2:107" ht="13.2" customHeight="1">
      <c r="F987" s="21"/>
      <c r="G987" s="22">
        <f>SUM(G977:G986)</f>
        <v>0</v>
      </c>
      <c r="H987" s="521"/>
      <c r="I987" s="22">
        <f t="shared" ref="I987:N987" si="191">SUM(I977:I986)</f>
        <v>0</v>
      </c>
      <c r="J987" s="22">
        <f t="shared" si="191"/>
        <v>0</v>
      </c>
      <c r="K987" s="22">
        <f t="shared" si="191"/>
        <v>0</v>
      </c>
      <c r="L987" s="22">
        <f t="shared" si="191"/>
        <v>0</v>
      </c>
      <c r="M987" s="22">
        <f t="shared" si="191"/>
        <v>0</v>
      </c>
      <c r="N987" s="22">
        <f t="shared" si="191"/>
        <v>0</v>
      </c>
      <c r="O987" s="17"/>
      <c r="P987" s="17"/>
      <c r="Q987" s="137"/>
      <c r="R987" s="17"/>
      <c r="S987" s="17"/>
      <c r="CZ987" s="9"/>
      <c r="DA987" s="78"/>
      <c r="DB987" s="9"/>
      <c r="DC987" s="207"/>
    </row>
    <row r="988" spans="2:107" ht="13.2" customHeight="1">
      <c r="F988" s="21"/>
      <c r="G988" s="4"/>
      <c r="H988" s="521"/>
      <c r="I988" s="565"/>
      <c r="J988" s="23" t="s">
        <v>195</v>
      </c>
      <c r="K988" s="23"/>
      <c r="N988" s="4"/>
      <c r="O988" s="17"/>
      <c r="P988" s="17"/>
      <c r="Q988" s="137"/>
      <c r="R988" s="17"/>
      <c r="S988" s="17"/>
      <c r="CZ988" s="9"/>
      <c r="DA988" s="78"/>
      <c r="DB988" s="9"/>
      <c r="DC988" s="207"/>
    </row>
    <row r="989" spans="2:107" ht="13.2" customHeight="1">
      <c r="C989" s="3" t="s">
        <v>27</v>
      </c>
      <c r="F989" s="21"/>
      <c r="G989" s="4"/>
      <c r="H989" s="521"/>
      <c r="I989" s="565"/>
      <c r="J989" s="95"/>
      <c r="K989" s="5"/>
      <c r="N989" s="17"/>
      <c r="O989" s="17"/>
      <c r="P989" s="17"/>
      <c r="Q989" s="137"/>
      <c r="R989" s="17"/>
      <c r="S989" s="17"/>
      <c r="CZ989" s="9"/>
      <c r="DA989" s="78"/>
      <c r="DB989" s="9"/>
      <c r="DC989" s="207"/>
    </row>
    <row r="990" spans="2:107" ht="13.2" customHeight="1">
      <c r="F990" s="21"/>
      <c r="G990" s="4"/>
      <c r="H990" s="521"/>
      <c r="I990" s="565">
        <f t="shared" ref="I990:I997" si="192">SUM(J990:N990)</f>
        <v>0</v>
      </c>
      <c r="N990" s="17"/>
      <c r="O990" s="17"/>
      <c r="P990" s="17"/>
      <c r="Q990" s="137"/>
      <c r="R990" s="17"/>
      <c r="S990" s="17"/>
      <c r="CZ990" s="9"/>
      <c r="DA990" s="78"/>
      <c r="DB990" s="9"/>
      <c r="DC990" s="207"/>
    </row>
    <row r="991" spans="2:107" ht="13.2" customHeight="1">
      <c r="F991" s="21"/>
      <c r="G991" s="4"/>
      <c r="H991" s="521"/>
      <c r="I991" s="565">
        <f t="shared" si="192"/>
        <v>0</v>
      </c>
      <c r="N991" s="17"/>
      <c r="O991" s="17"/>
      <c r="P991" s="17"/>
      <c r="Q991" s="137"/>
      <c r="R991" s="17"/>
      <c r="S991" s="17"/>
      <c r="CZ991" s="9"/>
      <c r="DA991" s="78"/>
      <c r="DB991" s="9"/>
      <c r="DC991" s="207"/>
    </row>
    <row r="992" spans="2:107" ht="13.2" customHeight="1">
      <c r="F992" s="21"/>
      <c r="G992" s="4"/>
      <c r="H992" s="521"/>
      <c r="I992" s="565">
        <f t="shared" si="192"/>
        <v>0</v>
      </c>
      <c r="N992" s="17"/>
      <c r="O992" s="17"/>
      <c r="P992" s="17"/>
      <c r="Q992" s="137"/>
      <c r="R992" s="17"/>
      <c r="S992" s="17"/>
      <c r="CZ992" s="9"/>
      <c r="DA992" s="78"/>
      <c r="DB992" s="9"/>
      <c r="DC992" s="207"/>
    </row>
    <row r="993" spans="2:107" ht="13.2" customHeight="1">
      <c r="F993" s="21"/>
      <c r="G993" s="4"/>
      <c r="H993" s="521"/>
      <c r="I993" s="565">
        <f t="shared" si="192"/>
        <v>0</v>
      </c>
      <c r="N993" s="17"/>
      <c r="O993" s="17"/>
      <c r="P993" s="17"/>
      <c r="Q993" s="137"/>
      <c r="R993" s="17"/>
      <c r="S993" s="17"/>
      <c r="CZ993" s="9"/>
      <c r="DA993" s="78"/>
      <c r="DB993" s="9"/>
      <c r="DC993" s="207"/>
    </row>
    <row r="994" spans="2:107" ht="13.2" customHeight="1">
      <c r="F994" s="21"/>
      <c r="G994" s="4"/>
      <c r="H994" s="521"/>
      <c r="I994" s="565">
        <f t="shared" si="192"/>
        <v>0</v>
      </c>
      <c r="N994" s="17"/>
      <c r="O994" s="17"/>
      <c r="P994" s="17"/>
      <c r="Q994" s="137"/>
      <c r="R994" s="17"/>
      <c r="S994" s="17"/>
      <c r="CZ994" s="9"/>
      <c r="DA994" s="78"/>
      <c r="DB994" s="9"/>
      <c r="DC994" s="207"/>
    </row>
    <row r="995" spans="2:107" ht="13.2" customHeight="1">
      <c r="F995" s="21"/>
      <c r="G995" s="4"/>
      <c r="H995" s="521"/>
      <c r="I995" s="565">
        <f t="shared" si="192"/>
        <v>0</v>
      </c>
      <c r="N995" s="17"/>
      <c r="O995" s="17"/>
      <c r="P995" s="17"/>
      <c r="Q995" s="137"/>
      <c r="R995" s="17"/>
      <c r="S995" s="17"/>
      <c r="CZ995" s="9"/>
      <c r="DA995" s="78"/>
      <c r="DB995" s="9"/>
      <c r="DC995" s="207"/>
    </row>
    <row r="996" spans="2:107" ht="13.2" customHeight="1">
      <c r="F996" s="21"/>
      <c r="G996" s="4"/>
      <c r="H996" s="521"/>
      <c r="I996" s="565">
        <f t="shared" si="192"/>
        <v>0</v>
      </c>
      <c r="N996" s="17"/>
      <c r="O996" s="17"/>
      <c r="P996" s="17"/>
      <c r="Q996" s="137"/>
      <c r="R996" s="17"/>
      <c r="S996" s="17"/>
      <c r="CZ996" s="9"/>
      <c r="DA996" s="78"/>
      <c r="DB996" s="9"/>
      <c r="DC996" s="207"/>
    </row>
    <row r="997" spans="2:107" ht="13.2" customHeight="1">
      <c r="F997" s="21"/>
      <c r="G997" s="4"/>
      <c r="H997" s="521"/>
      <c r="I997" s="565">
        <f t="shared" si="192"/>
        <v>0</v>
      </c>
      <c r="N997" s="17"/>
      <c r="O997" s="17"/>
      <c r="P997" s="17"/>
      <c r="Q997" s="137"/>
      <c r="R997" s="17"/>
      <c r="S997" s="17"/>
      <c r="CZ997" s="9"/>
      <c r="DA997" s="78"/>
      <c r="DB997" s="9"/>
      <c r="DC997" s="207"/>
    </row>
    <row r="998" spans="2:107" ht="13.2" customHeight="1">
      <c r="G998" s="22">
        <f>SUM(G989:G997)</f>
        <v>0</v>
      </c>
      <c r="H998" s="521"/>
      <c r="I998" s="22">
        <f t="shared" ref="I998:N998" si="193">SUM(I989:I997)</f>
        <v>0</v>
      </c>
      <c r="J998" s="22">
        <f t="shared" si="193"/>
        <v>0</v>
      </c>
      <c r="K998" s="22">
        <f t="shared" si="193"/>
        <v>0</v>
      </c>
      <c r="L998" s="22">
        <f t="shared" si="193"/>
        <v>0</v>
      </c>
      <c r="M998" s="22">
        <f t="shared" si="193"/>
        <v>0</v>
      </c>
      <c r="N998" s="22">
        <f t="shared" si="193"/>
        <v>0</v>
      </c>
      <c r="O998" s="17"/>
      <c r="P998" s="17"/>
      <c r="Q998" s="137"/>
      <c r="R998" s="17"/>
      <c r="S998" s="17"/>
      <c r="CZ998" s="9"/>
      <c r="DA998" s="78"/>
      <c r="DB998" s="9"/>
      <c r="DC998" s="207"/>
    </row>
    <row r="999" spans="2:107" ht="13.2" customHeight="1" thickBot="1">
      <c r="G999" s="4"/>
      <c r="H999" s="521"/>
      <c r="I999" s="565"/>
      <c r="J999" s="23" t="s">
        <v>195</v>
      </c>
      <c r="K999" s="23"/>
      <c r="N999" s="4"/>
      <c r="O999" s="271" t="s">
        <v>487</v>
      </c>
      <c r="P999" s="17"/>
      <c r="Q999" s="137"/>
      <c r="R999" s="17"/>
      <c r="S999" s="17"/>
      <c r="CZ999" s="9"/>
      <c r="DA999" s="78"/>
      <c r="DB999" s="9"/>
      <c r="DC999" s="207"/>
    </row>
    <row r="1000" spans="2:107" ht="13.2" customHeight="1" thickBot="1">
      <c r="B1000" s="3" t="s">
        <v>41</v>
      </c>
      <c r="F1000" s="24" t="str">
        <f>B977</f>
        <v>Bank Name 39</v>
      </c>
      <c r="G1000" s="1">
        <f>SUM(G998+G987)</f>
        <v>0</v>
      </c>
      <c r="H1000" s="521"/>
      <c r="I1000" s="1">
        <f t="shared" ref="I1000:N1000" si="194">SUM(I998+I987)</f>
        <v>0</v>
      </c>
      <c r="J1000" s="1">
        <f t="shared" si="194"/>
        <v>0</v>
      </c>
      <c r="K1000" s="1">
        <f t="shared" si="194"/>
        <v>0</v>
      </c>
      <c r="L1000" s="1">
        <f t="shared" si="194"/>
        <v>0</v>
      </c>
      <c r="M1000" s="1">
        <f t="shared" si="194"/>
        <v>0</v>
      </c>
      <c r="N1000" s="1">
        <f t="shared" si="194"/>
        <v>0</v>
      </c>
      <c r="O1000" s="234"/>
      <c r="P1000" s="17"/>
      <c r="Q1000" s="137"/>
      <c r="R1000" s="17"/>
      <c r="S1000" s="17"/>
      <c r="CZ1000" s="9"/>
      <c r="DA1000" s="78"/>
      <c r="DB1000" s="9"/>
      <c r="DC1000" s="207"/>
    </row>
    <row r="1001" spans="2:107" ht="13.2" customHeight="1">
      <c r="B1001" s="25"/>
      <c r="C1001" s="25"/>
      <c r="D1001" s="25"/>
      <c r="E1001" s="25"/>
      <c r="F1001" s="26"/>
      <c r="G1001" s="27"/>
      <c r="H1001" s="522"/>
      <c r="I1001" s="566"/>
      <c r="J1001" s="81" t="s">
        <v>196</v>
      </c>
      <c r="K1001" s="94"/>
      <c r="L1001" s="27"/>
      <c r="M1001" s="27"/>
      <c r="N1001" s="27"/>
      <c r="O1001" s="17"/>
      <c r="P1001" s="17"/>
      <c r="Q1001" s="137"/>
      <c r="R1001" s="17"/>
      <c r="S1001" s="17"/>
      <c r="CZ1001" s="9"/>
      <c r="DA1001" s="78"/>
      <c r="DB1001" s="9"/>
      <c r="DC1001" s="207"/>
    </row>
    <row r="1002" spans="2:107" ht="13.2" customHeight="1">
      <c r="B1002" s="18" t="s">
        <v>396</v>
      </c>
      <c r="C1002" s="5"/>
      <c r="G1002" s="5"/>
      <c r="H1002" s="521"/>
      <c r="I1002" s="78"/>
      <c r="J1002" s="5"/>
      <c r="K1002" s="5"/>
      <c r="L1002" s="5"/>
      <c r="M1002" s="5"/>
      <c r="N1002" s="17"/>
      <c r="O1002" s="17"/>
      <c r="P1002" s="17"/>
      <c r="Q1002" s="137"/>
      <c r="R1002" s="17"/>
      <c r="S1002" s="17"/>
      <c r="CZ1002" s="9"/>
      <c r="DA1002" s="78"/>
      <c r="DB1002" s="9"/>
      <c r="DC1002" s="207"/>
    </row>
    <row r="1003" spans="2:107" ht="13.2" customHeight="1">
      <c r="B1003" s="5"/>
      <c r="C1003" s="5" t="s">
        <v>26</v>
      </c>
      <c r="G1003" s="5"/>
      <c r="H1003" s="521"/>
      <c r="I1003" s="78"/>
      <c r="J1003" s="153"/>
      <c r="K1003" s="5"/>
      <c r="L1003" s="5"/>
      <c r="M1003" s="5"/>
      <c r="N1003" s="17"/>
      <c r="O1003" s="17"/>
      <c r="P1003" s="17"/>
      <c r="Q1003" s="137"/>
      <c r="R1003" s="17"/>
      <c r="S1003" s="17"/>
      <c r="CZ1003" s="9"/>
      <c r="DA1003" s="78"/>
      <c r="DB1003" s="9"/>
      <c r="DC1003" s="207"/>
    </row>
    <row r="1004" spans="2:107" ht="13.2" customHeight="1">
      <c r="B1004" s="5"/>
      <c r="C1004" s="5"/>
      <c r="F1004" s="21"/>
      <c r="G1004" s="153"/>
      <c r="H1004" s="521"/>
      <c r="I1004" s="565">
        <f t="shared" ref="I1004:I1011" si="195">SUM(J1004:N1004)</f>
        <v>0</v>
      </c>
      <c r="J1004" s="153"/>
      <c r="K1004" s="5"/>
      <c r="L1004" s="153"/>
      <c r="M1004" s="5"/>
      <c r="N1004" s="17"/>
      <c r="O1004" s="17"/>
      <c r="P1004" s="17"/>
      <c r="Q1004" s="137"/>
      <c r="R1004" s="17"/>
      <c r="S1004" s="17"/>
      <c r="CZ1004" s="9"/>
      <c r="DA1004" s="78"/>
      <c r="DB1004" s="9"/>
      <c r="DC1004" s="207"/>
    </row>
    <row r="1005" spans="2:107" ht="13.2" customHeight="1">
      <c r="B1005" s="5"/>
      <c r="C1005" s="5"/>
      <c r="F1005" s="21"/>
      <c r="G1005" s="153"/>
      <c r="H1005" s="521"/>
      <c r="I1005" s="565">
        <f t="shared" si="195"/>
        <v>0</v>
      </c>
      <c r="J1005" s="153"/>
      <c r="K1005" s="5"/>
      <c r="L1005" s="5"/>
      <c r="M1005" s="5"/>
      <c r="N1005" s="17"/>
      <c r="O1005" s="17"/>
      <c r="P1005" s="17"/>
      <c r="Q1005" s="137"/>
      <c r="R1005" s="17"/>
      <c r="S1005" s="17"/>
      <c r="CZ1005" s="9"/>
      <c r="DA1005" s="78"/>
      <c r="DB1005" s="9"/>
      <c r="DC1005" s="207"/>
    </row>
    <row r="1006" spans="2:107" ht="13.2" customHeight="1">
      <c r="B1006" s="5"/>
      <c r="C1006" s="5"/>
      <c r="F1006" s="21"/>
      <c r="G1006" s="153"/>
      <c r="H1006" s="521"/>
      <c r="I1006" s="565">
        <f t="shared" si="195"/>
        <v>0</v>
      </c>
      <c r="J1006" s="153"/>
      <c r="K1006" s="5"/>
      <c r="L1006" s="5"/>
      <c r="M1006" s="5"/>
      <c r="N1006" s="17"/>
      <c r="O1006" s="17"/>
      <c r="P1006" s="17"/>
      <c r="Q1006" s="137"/>
      <c r="R1006" s="17"/>
      <c r="S1006" s="17"/>
      <c r="CZ1006" s="9"/>
      <c r="DA1006" s="78"/>
      <c r="DB1006" s="9"/>
      <c r="DC1006" s="207"/>
    </row>
    <row r="1007" spans="2:107" ht="13.2" customHeight="1">
      <c r="B1007" s="5"/>
      <c r="C1007" s="5"/>
      <c r="F1007" s="21"/>
      <c r="G1007" s="153"/>
      <c r="H1007" s="521"/>
      <c r="I1007" s="565">
        <f t="shared" si="195"/>
        <v>0</v>
      </c>
      <c r="J1007" s="153"/>
      <c r="K1007" s="5"/>
      <c r="L1007" s="5"/>
      <c r="M1007" s="5"/>
      <c r="N1007" s="17"/>
      <c r="O1007" s="17"/>
      <c r="P1007" s="17"/>
      <c r="Q1007" s="137"/>
      <c r="R1007" s="17"/>
      <c r="S1007" s="17"/>
      <c r="CZ1007" s="9"/>
      <c r="DA1007" s="78"/>
      <c r="DB1007" s="9"/>
      <c r="DC1007" s="207"/>
    </row>
    <row r="1008" spans="2:107" ht="13.2" customHeight="1">
      <c r="B1008" s="5"/>
      <c r="C1008" s="5"/>
      <c r="F1008" s="21"/>
      <c r="G1008" s="154"/>
      <c r="H1008" s="521"/>
      <c r="I1008" s="565">
        <f t="shared" si="195"/>
        <v>0</v>
      </c>
      <c r="J1008" s="5"/>
      <c r="K1008" s="5"/>
      <c r="L1008" s="5"/>
      <c r="M1008" s="5"/>
      <c r="N1008" s="17"/>
      <c r="O1008" s="17"/>
      <c r="P1008" s="17"/>
      <c r="Q1008" s="137"/>
      <c r="R1008" s="17"/>
      <c r="S1008" s="17"/>
      <c r="CZ1008" s="9"/>
      <c r="DA1008" s="78"/>
      <c r="DB1008" s="9"/>
      <c r="DC1008" s="207"/>
    </row>
    <row r="1009" spans="2:107" ht="13.2" customHeight="1">
      <c r="B1009" s="5"/>
      <c r="C1009" s="5"/>
      <c r="G1009" s="5"/>
      <c r="H1009" s="521"/>
      <c r="I1009" s="565">
        <f t="shared" si="195"/>
        <v>0</v>
      </c>
      <c r="J1009" s="5"/>
      <c r="K1009" s="5"/>
      <c r="L1009" s="5"/>
      <c r="M1009" s="5"/>
      <c r="N1009" s="17"/>
      <c r="O1009" s="17"/>
      <c r="P1009" s="17"/>
      <c r="Q1009" s="137"/>
      <c r="R1009" s="17"/>
      <c r="S1009" s="17"/>
      <c r="CZ1009" s="9"/>
      <c r="DA1009" s="78"/>
      <c r="DB1009" s="9"/>
      <c r="DC1009" s="207"/>
    </row>
    <row r="1010" spans="2:107" ht="13.2" customHeight="1">
      <c r="G1010" s="4"/>
      <c r="H1010" s="521"/>
      <c r="I1010" s="565">
        <f t="shared" si="195"/>
        <v>0</v>
      </c>
      <c r="N1010" s="17"/>
      <c r="O1010" s="17"/>
      <c r="P1010" s="17"/>
      <c r="Q1010" s="137"/>
      <c r="R1010" s="17"/>
      <c r="S1010" s="17"/>
      <c r="CZ1010" s="9"/>
      <c r="DA1010" s="78"/>
      <c r="DB1010" s="9"/>
      <c r="DC1010" s="207"/>
    </row>
    <row r="1011" spans="2:107" ht="13.2" customHeight="1">
      <c r="G1011" s="4"/>
      <c r="H1011" s="521"/>
      <c r="I1011" s="565">
        <f t="shared" si="195"/>
        <v>0</v>
      </c>
      <c r="N1011" s="17"/>
      <c r="O1011" s="17"/>
      <c r="P1011" s="17"/>
      <c r="Q1011" s="137"/>
      <c r="R1011" s="17"/>
      <c r="S1011" s="17"/>
      <c r="CZ1011" s="9"/>
      <c r="DA1011" s="78"/>
      <c r="DB1011" s="9"/>
      <c r="DC1011" s="207"/>
    </row>
    <row r="1012" spans="2:107" ht="13.2" customHeight="1">
      <c r="D1012" s="3" t="s">
        <v>28</v>
      </c>
      <c r="G1012" s="22">
        <f>SUM(G1002:G1011)</f>
        <v>0</v>
      </c>
      <c r="H1012" s="521"/>
      <c r="I1012" s="22">
        <f t="shared" ref="I1012:N1012" si="196">SUM(I1002:I1011)</f>
        <v>0</v>
      </c>
      <c r="J1012" s="22">
        <f t="shared" si="196"/>
        <v>0</v>
      </c>
      <c r="K1012" s="22">
        <f t="shared" si="196"/>
        <v>0</v>
      </c>
      <c r="L1012" s="22">
        <f t="shared" si="196"/>
        <v>0</v>
      </c>
      <c r="M1012" s="22">
        <f t="shared" si="196"/>
        <v>0</v>
      </c>
      <c r="N1012" s="22">
        <f t="shared" si="196"/>
        <v>0</v>
      </c>
      <c r="O1012" s="17"/>
      <c r="P1012" s="17"/>
      <c r="Q1012" s="137"/>
      <c r="R1012" s="17"/>
      <c r="S1012" s="17"/>
      <c r="CZ1012" s="9"/>
      <c r="DA1012" s="78"/>
      <c r="DB1012" s="9"/>
      <c r="DC1012" s="207"/>
    </row>
    <row r="1013" spans="2:107" ht="13.2" customHeight="1">
      <c r="G1013" s="4"/>
      <c r="H1013" s="521"/>
      <c r="I1013" s="565"/>
      <c r="J1013" s="23" t="s">
        <v>195</v>
      </c>
      <c r="K1013" s="23"/>
      <c r="N1013" s="4"/>
      <c r="O1013" s="17"/>
      <c r="P1013" s="17"/>
      <c r="Q1013" s="137"/>
      <c r="R1013" s="17"/>
      <c r="S1013" s="17"/>
      <c r="CZ1013" s="9"/>
      <c r="DA1013" s="78"/>
      <c r="DB1013" s="9"/>
      <c r="DC1013" s="207"/>
    </row>
    <row r="1014" spans="2:107" ht="13.2" customHeight="1">
      <c r="C1014" s="3" t="s">
        <v>27</v>
      </c>
      <c r="G1014" s="4"/>
      <c r="H1014" s="521"/>
      <c r="I1014" s="565"/>
      <c r="J1014" s="95"/>
      <c r="K1014" s="5"/>
      <c r="N1014" s="17"/>
      <c r="O1014" s="17"/>
      <c r="P1014" s="17"/>
      <c r="Q1014" s="137"/>
      <c r="R1014" s="17"/>
      <c r="S1014" s="17"/>
      <c r="CZ1014" s="9"/>
      <c r="DA1014" s="78"/>
      <c r="DB1014" s="9"/>
      <c r="DC1014" s="207"/>
    </row>
    <row r="1015" spans="2:107" ht="13.2" customHeight="1">
      <c r="G1015" s="4"/>
      <c r="H1015" s="521"/>
      <c r="I1015" s="565">
        <f t="shared" ref="I1015:I1022" si="197">SUM(J1015:N1015)</f>
        <v>0</v>
      </c>
      <c r="N1015" s="17"/>
      <c r="O1015" s="17"/>
      <c r="P1015" s="17"/>
      <c r="Q1015" s="137"/>
      <c r="R1015" s="17"/>
      <c r="S1015" s="17"/>
      <c r="CZ1015" s="9"/>
      <c r="DA1015" s="78"/>
      <c r="DB1015" s="9"/>
      <c r="DC1015" s="207"/>
    </row>
    <row r="1016" spans="2:107" ht="13.2" customHeight="1">
      <c r="G1016" s="4"/>
      <c r="H1016" s="521"/>
      <c r="I1016" s="565">
        <f t="shared" si="197"/>
        <v>0</v>
      </c>
      <c r="N1016" s="17"/>
      <c r="O1016" s="17"/>
      <c r="P1016" s="17"/>
      <c r="Q1016" s="137"/>
      <c r="R1016" s="17"/>
      <c r="S1016" s="17"/>
      <c r="CZ1016" s="9"/>
      <c r="DA1016" s="78"/>
      <c r="DB1016" s="9"/>
      <c r="DC1016" s="207"/>
    </row>
    <row r="1017" spans="2:107" ht="13.2" customHeight="1">
      <c r="G1017" s="4"/>
      <c r="H1017" s="521"/>
      <c r="I1017" s="565">
        <f t="shared" si="197"/>
        <v>0</v>
      </c>
      <c r="N1017" s="17"/>
      <c r="O1017" s="17"/>
      <c r="P1017" s="17"/>
      <c r="Q1017" s="137"/>
      <c r="R1017" s="17"/>
      <c r="S1017" s="17"/>
      <c r="CZ1017" s="9"/>
      <c r="DA1017" s="78"/>
      <c r="DB1017" s="9"/>
      <c r="DC1017" s="207"/>
    </row>
    <row r="1018" spans="2:107" ht="13.2" customHeight="1">
      <c r="G1018" s="4"/>
      <c r="H1018" s="521"/>
      <c r="I1018" s="565">
        <f t="shared" si="197"/>
        <v>0</v>
      </c>
      <c r="N1018" s="17"/>
      <c r="O1018" s="17"/>
      <c r="P1018" s="17"/>
      <c r="Q1018" s="137"/>
      <c r="R1018" s="17"/>
      <c r="S1018" s="17"/>
      <c r="CZ1018" s="9"/>
      <c r="DA1018" s="78"/>
      <c r="DB1018" s="9"/>
      <c r="DC1018" s="207"/>
    </row>
    <row r="1019" spans="2:107" ht="13.2" customHeight="1">
      <c r="G1019" s="4"/>
      <c r="H1019" s="521"/>
      <c r="I1019" s="565">
        <f t="shared" si="197"/>
        <v>0</v>
      </c>
      <c r="N1019" s="17"/>
      <c r="O1019" s="17"/>
      <c r="P1019" s="17"/>
      <c r="Q1019" s="137"/>
      <c r="R1019" s="17"/>
      <c r="S1019" s="17"/>
      <c r="CZ1019" s="9"/>
      <c r="DA1019" s="78"/>
      <c r="DB1019" s="9"/>
      <c r="DC1019" s="207"/>
    </row>
    <row r="1020" spans="2:107" ht="13.2" customHeight="1">
      <c r="G1020" s="4"/>
      <c r="H1020" s="521"/>
      <c r="I1020" s="565">
        <f t="shared" si="197"/>
        <v>0</v>
      </c>
      <c r="N1020" s="17"/>
      <c r="O1020" s="17"/>
      <c r="P1020" s="17"/>
      <c r="Q1020" s="137"/>
      <c r="R1020" s="17"/>
      <c r="S1020" s="17"/>
      <c r="CZ1020" s="9"/>
      <c r="DA1020" s="78"/>
      <c r="DB1020" s="9"/>
      <c r="DC1020" s="207"/>
    </row>
    <row r="1021" spans="2:107" ht="13.2" customHeight="1">
      <c r="G1021" s="4"/>
      <c r="H1021" s="521"/>
      <c r="I1021" s="565">
        <f t="shared" si="197"/>
        <v>0</v>
      </c>
      <c r="N1021" s="17"/>
      <c r="O1021" s="17"/>
      <c r="P1021" s="17"/>
      <c r="Q1021" s="137"/>
      <c r="R1021" s="17"/>
      <c r="S1021" s="17"/>
      <c r="CZ1021" s="9"/>
      <c r="DA1021" s="78"/>
      <c r="DB1021" s="9"/>
      <c r="DC1021" s="207"/>
    </row>
    <row r="1022" spans="2:107" ht="13.2" customHeight="1">
      <c r="G1022" s="4"/>
      <c r="H1022" s="521"/>
      <c r="I1022" s="565">
        <f t="shared" si="197"/>
        <v>0</v>
      </c>
      <c r="N1022" s="17"/>
      <c r="O1022" s="17"/>
      <c r="P1022" s="17"/>
      <c r="Q1022" s="137"/>
      <c r="R1022" s="17"/>
      <c r="S1022" s="17"/>
      <c r="CZ1022" s="9"/>
      <c r="DA1022" s="78"/>
      <c r="DB1022" s="9"/>
      <c r="DC1022" s="207"/>
    </row>
    <row r="1023" spans="2:107" ht="13.2" customHeight="1">
      <c r="G1023" s="22">
        <f>SUM(G1014:G1022)</f>
        <v>0</v>
      </c>
      <c r="H1023" s="521"/>
      <c r="I1023" s="22">
        <f t="shared" ref="I1023:N1023" si="198">SUM(I1014:I1022)</f>
        <v>0</v>
      </c>
      <c r="J1023" s="22">
        <f t="shared" si="198"/>
        <v>0</v>
      </c>
      <c r="K1023" s="22">
        <f t="shared" si="198"/>
        <v>0</v>
      </c>
      <c r="L1023" s="22">
        <f t="shared" si="198"/>
        <v>0</v>
      </c>
      <c r="M1023" s="22">
        <f t="shared" si="198"/>
        <v>0</v>
      </c>
      <c r="N1023" s="22">
        <f t="shared" si="198"/>
        <v>0</v>
      </c>
      <c r="O1023" s="17"/>
      <c r="P1023" s="17"/>
      <c r="Q1023" s="137"/>
      <c r="R1023" s="17"/>
      <c r="S1023" s="17"/>
      <c r="CZ1023" s="9"/>
      <c r="DA1023" s="78"/>
      <c r="DB1023" s="9"/>
      <c r="DC1023" s="207"/>
    </row>
    <row r="1024" spans="2:107" ht="13.2" customHeight="1" thickBot="1">
      <c r="G1024" s="4"/>
      <c r="H1024" s="521"/>
      <c r="I1024" s="565"/>
      <c r="J1024" s="23" t="s">
        <v>195</v>
      </c>
      <c r="K1024" s="23"/>
      <c r="N1024" s="4"/>
      <c r="O1024" s="271" t="s">
        <v>487</v>
      </c>
      <c r="P1024" s="17"/>
      <c r="Q1024" s="137"/>
      <c r="R1024" s="17"/>
      <c r="S1024" s="17"/>
      <c r="CZ1024" s="9"/>
      <c r="DA1024" s="78"/>
      <c r="DB1024" s="9"/>
      <c r="DC1024" s="207"/>
    </row>
    <row r="1025" spans="2:107" ht="13.2" customHeight="1" thickBot="1">
      <c r="B1025" s="3" t="s">
        <v>41</v>
      </c>
      <c r="F1025" s="24" t="str">
        <f>B1002</f>
        <v>Bank Name 40</v>
      </c>
      <c r="G1025" s="1">
        <f>SUM(G1023+G1012)</f>
        <v>0</v>
      </c>
      <c r="H1025" s="521"/>
      <c r="I1025" s="1">
        <f t="shared" ref="I1025:N1025" si="199">SUM(I1023+I1012)</f>
        <v>0</v>
      </c>
      <c r="J1025" s="1">
        <f t="shared" si="199"/>
        <v>0</v>
      </c>
      <c r="K1025" s="1">
        <f t="shared" si="199"/>
        <v>0</v>
      </c>
      <c r="L1025" s="1">
        <f t="shared" si="199"/>
        <v>0</v>
      </c>
      <c r="M1025" s="1">
        <f t="shared" si="199"/>
        <v>0</v>
      </c>
      <c r="N1025" s="1">
        <f t="shared" si="199"/>
        <v>0</v>
      </c>
      <c r="O1025" s="234"/>
      <c r="P1025" s="17"/>
      <c r="Q1025" s="137"/>
      <c r="R1025" s="17"/>
      <c r="S1025" s="17"/>
      <c r="CZ1025" s="9"/>
      <c r="DA1025" s="78"/>
      <c r="DB1025" s="9"/>
      <c r="DC1025" s="207"/>
    </row>
    <row r="1026" spans="2:107" ht="13.2" customHeight="1">
      <c r="B1026" s="25"/>
      <c r="C1026" s="25"/>
      <c r="D1026" s="25"/>
      <c r="E1026" s="25"/>
      <c r="F1026" s="26"/>
      <c r="G1026" s="27"/>
      <c r="H1026" s="522"/>
      <c r="I1026" s="576"/>
      <c r="J1026" s="81" t="s">
        <v>196</v>
      </c>
      <c r="K1026" s="94"/>
      <c r="L1026" s="27"/>
      <c r="M1026" s="27"/>
      <c r="N1026" s="27"/>
      <c r="O1026" s="17"/>
      <c r="P1026" s="17"/>
      <c r="Q1026" s="137"/>
      <c r="R1026" s="17"/>
      <c r="S1026" s="17"/>
      <c r="CZ1026" s="9"/>
      <c r="DA1026" s="78"/>
      <c r="DB1026" s="9"/>
      <c r="DC1026" s="207"/>
    </row>
    <row r="1027" spans="2:107" ht="13.2" customHeight="1">
      <c r="B1027" s="18" t="s">
        <v>397</v>
      </c>
      <c r="C1027" s="5"/>
      <c r="G1027" s="5"/>
      <c r="H1027" s="521"/>
      <c r="I1027" s="78"/>
      <c r="N1027" s="17"/>
      <c r="O1027" s="17"/>
      <c r="P1027" s="17"/>
      <c r="Q1027" s="137"/>
      <c r="R1027" s="17"/>
      <c r="S1027" s="17"/>
      <c r="CZ1027" s="9"/>
      <c r="DA1027" s="78"/>
      <c r="DB1027" s="9"/>
      <c r="DC1027" s="207"/>
    </row>
    <row r="1028" spans="2:107" ht="13.2" customHeight="1">
      <c r="B1028" s="5"/>
      <c r="C1028" s="5" t="s">
        <v>26</v>
      </c>
      <c r="G1028" s="5"/>
      <c r="H1028" s="521"/>
      <c r="I1028" s="565"/>
      <c r="N1028" s="17"/>
      <c r="O1028" s="17"/>
      <c r="P1028" s="17"/>
      <c r="Q1028" s="137"/>
      <c r="R1028" s="17"/>
      <c r="S1028" s="17"/>
      <c r="CZ1028" s="9"/>
      <c r="DA1028" s="78"/>
      <c r="DB1028" s="9"/>
      <c r="DC1028" s="207"/>
    </row>
    <row r="1029" spans="2:107" ht="13.2" customHeight="1">
      <c r="B1029" s="5"/>
      <c r="C1029" s="5"/>
      <c r="G1029" s="5"/>
      <c r="H1029" s="521"/>
      <c r="I1029" s="565">
        <f t="shared" ref="I1029:I1036" si="200">SUM(J1029:N1029)</f>
        <v>0</v>
      </c>
      <c r="N1029" s="17"/>
      <c r="O1029" s="17"/>
      <c r="P1029" s="17"/>
      <c r="Q1029" s="137"/>
      <c r="R1029" s="17"/>
      <c r="S1029" s="17"/>
      <c r="CZ1029" s="9"/>
      <c r="DA1029" s="78"/>
      <c r="DB1029" s="9"/>
      <c r="DC1029" s="207"/>
    </row>
    <row r="1030" spans="2:107" ht="13.2" customHeight="1">
      <c r="B1030" s="5"/>
      <c r="C1030" s="5"/>
      <c r="G1030" s="5"/>
      <c r="H1030" s="521"/>
      <c r="I1030" s="565">
        <f t="shared" si="200"/>
        <v>0</v>
      </c>
      <c r="N1030" s="17"/>
      <c r="O1030" s="17"/>
      <c r="P1030" s="17"/>
      <c r="Q1030" s="137"/>
      <c r="R1030" s="17"/>
      <c r="S1030" s="17"/>
      <c r="CZ1030" s="9"/>
      <c r="DA1030" s="78"/>
      <c r="DB1030" s="9"/>
      <c r="DC1030" s="207"/>
    </row>
    <row r="1031" spans="2:107" ht="13.2" customHeight="1">
      <c r="B1031" s="5"/>
      <c r="C1031" s="5"/>
      <c r="G1031" s="5"/>
      <c r="H1031" s="521"/>
      <c r="I1031" s="565">
        <f t="shared" si="200"/>
        <v>0</v>
      </c>
      <c r="N1031" s="17"/>
      <c r="O1031" s="17"/>
      <c r="P1031" s="17"/>
      <c r="Q1031" s="137"/>
      <c r="R1031" s="17"/>
      <c r="S1031" s="17"/>
      <c r="CZ1031" s="9"/>
      <c r="DA1031" s="78"/>
      <c r="DB1031" s="9"/>
      <c r="DC1031" s="207"/>
    </row>
    <row r="1032" spans="2:107" ht="13.2" customHeight="1">
      <c r="B1032" s="5"/>
      <c r="C1032" s="5"/>
      <c r="G1032" s="5"/>
      <c r="H1032" s="521"/>
      <c r="I1032" s="565">
        <f t="shared" si="200"/>
        <v>0</v>
      </c>
      <c r="N1032" s="17"/>
      <c r="O1032" s="17"/>
      <c r="P1032" s="17"/>
      <c r="Q1032" s="137"/>
      <c r="R1032" s="17"/>
      <c r="S1032" s="17"/>
      <c r="CZ1032" s="9"/>
      <c r="DA1032" s="78"/>
      <c r="DB1032" s="9"/>
      <c r="DC1032" s="207"/>
    </row>
    <row r="1033" spans="2:107" ht="13.2" customHeight="1">
      <c r="B1033" s="5"/>
      <c r="C1033" s="5"/>
      <c r="G1033" s="5"/>
      <c r="H1033" s="521"/>
      <c r="I1033" s="565">
        <f t="shared" si="200"/>
        <v>0</v>
      </c>
      <c r="N1033" s="17"/>
      <c r="O1033" s="17"/>
      <c r="P1033" s="17"/>
      <c r="Q1033" s="137"/>
      <c r="R1033" s="17"/>
      <c r="S1033" s="17"/>
      <c r="CZ1033" s="9"/>
      <c r="DA1033" s="78"/>
      <c r="DB1033" s="9"/>
      <c r="DC1033" s="207"/>
    </row>
    <row r="1034" spans="2:107" ht="13.2" customHeight="1">
      <c r="B1034" s="5"/>
      <c r="C1034" s="5"/>
      <c r="G1034" s="5"/>
      <c r="H1034" s="521"/>
      <c r="I1034" s="565">
        <f t="shared" si="200"/>
        <v>0</v>
      </c>
      <c r="N1034" s="17"/>
      <c r="O1034" s="17"/>
      <c r="P1034" s="17"/>
      <c r="Q1034" s="137"/>
      <c r="R1034" s="17"/>
      <c r="S1034" s="17"/>
      <c r="CZ1034" s="9"/>
      <c r="DA1034" s="78"/>
      <c r="DB1034" s="9"/>
      <c r="DC1034" s="207"/>
    </row>
    <row r="1035" spans="2:107" ht="13.2" customHeight="1">
      <c r="G1035" s="4"/>
      <c r="H1035" s="521"/>
      <c r="I1035" s="565">
        <f t="shared" si="200"/>
        <v>0</v>
      </c>
      <c r="N1035" s="17"/>
      <c r="O1035" s="17"/>
      <c r="P1035" s="17"/>
      <c r="Q1035" s="137"/>
      <c r="R1035" s="17"/>
      <c r="S1035" s="17"/>
      <c r="CZ1035" s="9"/>
      <c r="DA1035" s="78"/>
      <c r="DB1035" s="9"/>
      <c r="DC1035" s="207"/>
    </row>
    <row r="1036" spans="2:107" ht="13.2" customHeight="1">
      <c r="G1036" s="4"/>
      <c r="H1036" s="521"/>
      <c r="I1036" s="565">
        <f t="shared" si="200"/>
        <v>0</v>
      </c>
      <c r="N1036" s="17"/>
      <c r="O1036" s="17"/>
      <c r="P1036" s="17"/>
      <c r="Q1036" s="137"/>
      <c r="R1036" s="17"/>
      <c r="S1036" s="17"/>
      <c r="CZ1036" s="9"/>
      <c r="DA1036" s="78"/>
      <c r="DB1036" s="9"/>
      <c r="DC1036" s="207"/>
    </row>
    <row r="1037" spans="2:107" ht="13.2" customHeight="1">
      <c r="D1037" s="3" t="s">
        <v>28</v>
      </c>
      <c r="G1037" s="22">
        <f>SUM(G1027:G1036)</f>
        <v>0</v>
      </c>
      <c r="H1037" s="521"/>
      <c r="I1037" s="22">
        <f t="shared" ref="I1037:N1037" si="201">SUM(I1027:I1036)</f>
        <v>0</v>
      </c>
      <c r="J1037" s="22">
        <f t="shared" si="201"/>
        <v>0</v>
      </c>
      <c r="K1037" s="22">
        <f t="shared" si="201"/>
        <v>0</v>
      </c>
      <c r="L1037" s="22">
        <f t="shared" si="201"/>
        <v>0</v>
      </c>
      <c r="M1037" s="22">
        <f t="shared" si="201"/>
        <v>0</v>
      </c>
      <c r="N1037" s="22">
        <f t="shared" si="201"/>
        <v>0</v>
      </c>
      <c r="O1037" s="17"/>
      <c r="P1037" s="17"/>
      <c r="Q1037" s="137"/>
      <c r="R1037" s="17"/>
      <c r="S1037" s="17"/>
      <c r="CZ1037" s="9"/>
      <c r="DA1037" s="78"/>
      <c r="DB1037" s="9"/>
      <c r="DC1037" s="207"/>
    </row>
    <row r="1038" spans="2:107" ht="13.2" customHeight="1">
      <c r="G1038" s="4"/>
      <c r="H1038" s="521"/>
      <c r="I1038" s="565"/>
      <c r="J1038" s="23" t="s">
        <v>195</v>
      </c>
      <c r="K1038" s="23"/>
      <c r="N1038" s="4"/>
      <c r="O1038" s="17"/>
      <c r="P1038" s="17"/>
      <c r="Q1038" s="137"/>
      <c r="R1038" s="17"/>
      <c r="S1038" s="17"/>
      <c r="CZ1038" s="9"/>
      <c r="DA1038" s="78"/>
      <c r="DB1038" s="9"/>
      <c r="DC1038" s="207"/>
    </row>
    <row r="1039" spans="2:107" ht="13.2" customHeight="1">
      <c r="C1039" s="3" t="s">
        <v>27</v>
      </c>
      <c r="G1039" s="4"/>
      <c r="H1039" s="521"/>
      <c r="I1039" s="565"/>
      <c r="J1039" s="95"/>
      <c r="K1039" s="5"/>
      <c r="N1039" s="17"/>
      <c r="O1039" s="17"/>
      <c r="P1039" s="17"/>
      <c r="Q1039" s="137"/>
      <c r="R1039" s="17"/>
      <c r="S1039" s="17"/>
      <c r="CZ1039" s="9"/>
      <c r="DA1039" s="78"/>
      <c r="DB1039" s="9"/>
      <c r="DC1039" s="207"/>
    </row>
    <row r="1040" spans="2:107" ht="13.2" customHeight="1">
      <c r="G1040" s="4"/>
      <c r="H1040" s="521"/>
      <c r="I1040" s="565">
        <f t="shared" ref="I1040:I1047" si="202">SUM(J1040:N1040)</f>
        <v>0</v>
      </c>
      <c r="N1040" s="17"/>
      <c r="O1040" s="17"/>
      <c r="P1040" s="17"/>
      <c r="Q1040" s="137"/>
      <c r="R1040" s="17"/>
      <c r="S1040" s="17"/>
      <c r="CZ1040" s="9"/>
      <c r="DA1040" s="78"/>
      <c r="DB1040" s="9"/>
      <c r="DC1040" s="207"/>
    </row>
    <row r="1041" spans="2:107" ht="13.2" customHeight="1">
      <c r="G1041" s="4"/>
      <c r="H1041" s="521"/>
      <c r="I1041" s="565">
        <f t="shared" si="202"/>
        <v>0</v>
      </c>
      <c r="N1041" s="17"/>
      <c r="O1041" s="17"/>
      <c r="P1041" s="17"/>
      <c r="Q1041" s="137"/>
      <c r="R1041" s="17"/>
      <c r="S1041" s="17"/>
      <c r="CZ1041" s="9"/>
      <c r="DA1041" s="78"/>
      <c r="DB1041" s="9"/>
      <c r="DC1041" s="207"/>
    </row>
    <row r="1042" spans="2:107" ht="13.2" customHeight="1">
      <c r="G1042" s="4"/>
      <c r="H1042" s="521"/>
      <c r="I1042" s="565">
        <f t="shared" si="202"/>
        <v>0</v>
      </c>
      <c r="N1042" s="17"/>
      <c r="O1042" s="17"/>
      <c r="P1042" s="17"/>
      <c r="Q1042" s="137"/>
      <c r="R1042" s="17"/>
      <c r="S1042" s="17"/>
      <c r="CZ1042" s="9"/>
      <c r="DA1042" s="78"/>
      <c r="DB1042" s="9"/>
      <c r="DC1042" s="207"/>
    </row>
    <row r="1043" spans="2:107" ht="13.2" customHeight="1">
      <c r="G1043" s="4"/>
      <c r="H1043" s="521"/>
      <c r="I1043" s="565">
        <f t="shared" si="202"/>
        <v>0</v>
      </c>
      <c r="N1043" s="17"/>
      <c r="O1043" s="17"/>
      <c r="P1043" s="17"/>
      <c r="Q1043" s="137"/>
      <c r="R1043" s="17"/>
      <c r="S1043" s="17"/>
      <c r="CZ1043" s="9"/>
      <c r="DA1043" s="78"/>
      <c r="DB1043" s="9"/>
      <c r="DC1043" s="207"/>
    </row>
    <row r="1044" spans="2:107" ht="13.2" customHeight="1">
      <c r="G1044" s="4"/>
      <c r="H1044" s="521"/>
      <c r="I1044" s="565">
        <f t="shared" si="202"/>
        <v>0</v>
      </c>
      <c r="N1044" s="17"/>
      <c r="O1044" s="17"/>
      <c r="P1044" s="17"/>
      <c r="Q1044" s="137"/>
      <c r="R1044" s="17"/>
      <c r="S1044" s="17"/>
      <c r="CZ1044" s="9"/>
      <c r="DA1044" s="78"/>
      <c r="DB1044" s="9"/>
      <c r="DC1044" s="207"/>
    </row>
    <row r="1045" spans="2:107" ht="13.2" customHeight="1">
      <c r="G1045" s="4"/>
      <c r="H1045" s="521"/>
      <c r="I1045" s="565">
        <f t="shared" si="202"/>
        <v>0</v>
      </c>
      <c r="N1045" s="17"/>
      <c r="O1045" s="17"/>
      <c r="P1045" s="17"/>
      <c r="Q1045" s="137"/>
      <c r="R1045" s="17"/>
      <c r="S1045" s="17"/>
      <c r="CZ1045" s="9"/>
      <c r="DA1045" s="78"/>
      <c r="DB1045" s="9"/>
      <c r="DC1045" s="207"/>
    </row>
    <row r="1046" spans="2:107" ht="13.2" customHeight="1">
      <c r="G1046" s="4"/>
      <c r="H1046" s="521"/>
      <c r="I1046" s="565">
        <f t="shared" si="202"/>
        <v>0</v>
      </c>
      <c r="N1046" s="17"/>
      <c r="O1046" s="17"/>
      <c r="P1046" s="17"/>
      <c r="Q1046" s="137"/>
      <c r="R1046" s="17"/>
      <c r="S1046" s="17"/>
      <c r="CZ1046" s="9"/>
      <c r="DA1046" s="78"/>
      <c r="DB1046" s="9"/>
      <c r="DC1046" s="207"/>
    </row>
    <row r="1047" spans="2:107" ht="13.2" customHeight="1">
      <c r="G1047" s="4"/>
      <c r="H1047" s="521"/>
      <c r="I1047" s="565">
        <f t="shared" si="202"/>
        <v>0</v>
      </c>
      <c r="N1047" s="17"/>
      <c r="O1047" s="17"/>
      <c r="P1047" s="17"/>
      <c r="Q1047" s="137"/>
      <c r="R1047" s="17"/>
      <c r="S1047" s="17"/>
      <c r="CZ1047" s="9"/>
      <c r="DA1047" s="78"/>
      <c r="DB1047" s="9"/>
      <c r="DC1047" s="207"/>
    </row>
    <row r="1048" spans="2:107" ht="13.2" customHeight="1">
      <c r="G1048" s="22">
        <f>SUM(G1039:G1047)</f>
        <v>0</v>
      </c>
      <c r="H1048" s="521"/>
      <c r="I1048" s="22">
        <f t="shared" ref="I1048:N1048" si="203">SUM(I1039:I1047)</f>
        <v>0</v>
      </c>
      <c r="J1048" s="22">
        <f t="shared" si="203"/>
        <v>0</v>
      </c>
      <c r="K1048" s="22">
        <f t="shared" si="203"/>
        <v>0</v>
      </c>
      <c r="L1048" s="22">
        <f t="shared" si="203"/>
        <v>0</v>
      </c>
      <c r="M1048" s="22">
        <f t="shared" si="203"/>
        <v>0</v>
      </c>
      <c r="N1048" s="22">
        <f t="shared" si="203"/>
        <v>0</v>
      </c>
      <c r="O1048" s="17"/>
      <c r="P1048" s="17"/>
      <c r="Q1048" s="137"/>
      <c r="R1048" s="17"/>
      <c r="S1048" s="17"/>
      <c r="CZ1048" s="9"/>
      <c r="DA1048" s="78"/>
      <c r="DB1048" s="9"/>
      <c r="DC1048" s="207"/>
    </row>
    <row r="1049" spans="2:107" ht="13.2" customHeight="1" thickBot="1">
      <c r="D1049" s="28"/>
      <c r="E1049" s="28"/>
      <c r="F1049" s="28"/>
      <c r="G1049" s="4"/>
      <c r="H1049" s="521"/>
      <c r="I1049" s="565"/>
      <c r="J1049" s="23" t="s">
        <v>195</v>
      </c>
      <c r="K1049" s="23"/>
      <c r="N1049" s="4"/>
      <c r="O1049" s="271" t="s">
        <v>487</v>
      </c>
      <c r="P1049" s="17"/>
      <c r="Q1049" s="137"/>
      <c r="R1049" s="17"/>
      <c r="S1049" s="17"/>
      <c r="CZ1049" s="9"/>
      <c r="DA1049" s="78"/>
      <c r="DB1049" s="9"/>
      <c r="DC1049" s="207"/>
    </row>
    <row r="1050" spans="2:107" ht="13.2" customHeight="1" thickBot="1">
      <c r="B1050" s="3" t="s">
        <v>41</v>
      </c>
      <c r="F1050" s="24" t="str">
        <f>B1027</f>
        <v>Bank Name 41</v>
      </c>
      <c r="G1050" s="1">
        <f>SUM(G1048+G1037)</f>
        <v>0</v>
      </c>
      <c r="H1050" s="521"/>
      <c r="I1050" s="1">
        <f t="shared" ref="I1050:N1050" si="204">SUM(I1048+I1037)</f>
        <v>0</v>
      </c>
      <c r="J1050" s="1">
        <f t="shared" si="204"/>
        <v>0</v>
      </c>
      <c r="K1050" s="1">
        <f t="shared" si="204"/>
        <v>0</v>
      </c>
      <c r="L1050" s="1">
        <f t="shared" si="204"/>
        <v>0</v>
      </c>
      <c r="M1050" s="1">
        <f t="shared" si="204"/>
        <v>0</v>
      </c>
      <c r="N1050" s="1">
        <f t="shared" si="204"/>
        <v>0</v>
      </c>
      <c r="O1050" s="234"/>
      <c r="P1050" s="17"/>
      <c r="Q1050" s="137"/>
      <c r="R1050" s="17"/>
      <c r="S1050" s="17"/>
      <c r="CZ1050" s="9"/>
      <c r="DA1050" s="78"/>
      <c r="DB1050" s="9"/>
      <c r="DC1050" s="207"/>
    </row>
    <row r="1051" spans="2:107" ht="13.2" customHeight="1">
      <c r="D1051" s="28"/>
      <c r="E1051" s="28"/>
      <c r="F1051" s="28"/>
      <c r="G1051" s="4"/>
      <c r="H1051" s="521"/>
      <c r="I1051" s="577"/>
      <c r="J1051" s="82" t="s">
        <v>196</v>
      </c>
      <c r="K1051" s="23"/>
      <c r="N1051" s="17"/>
      <c r="O1051" s="17"/>
      <c r="P1051" s="17"/>
      <c r="Q1051" s="137"/>
      <c r="R1051" s="17"/>
      <c r="S1051" s="17"/>
      <c r="CZ1051" s="9"/>
      <c r="DA1051" s="78"/>
      <c r="DB1051" s="9"/>
      <c r="DC1051" s="207"/>
    </row>
    <row r="1052" spans="2:107" ht="13.2" customHeight="1">
      <c r="B1052" s="18" t="s">
        <v>398</v>
      </c>
      <c r="C1052" s="5"/>
      <c r="G1052" s="5"/>
      <c r="H1052" s="521"/>
      <c r="I1052" s="78"/>
      <c r="N1052" s="17"/>
      <c r="O1052" s="17"/>
      <c r="P1052" s="17"/>
      <c r="Q1052" s="137"/>
      <c r="R1052" s="17"/>
      <c r="S1052" s="17"/>
      <c r="CZ1052" s="9"/>
      <c r="DA1052" s="78"/>
      <c r="DB1052" s="9"/>
      <c r="DC1052" s="207"/>
    </row>
    <row r="1053" spans="2:107" ht="13.2" customHeight="1">
      <c r="B1053" s="5"/>
      <c r="C1053" s="5" t="s">
        <v>26</v>
      </c>
      <c r="G1053" s="5"/>
      <c r="H1053" s="521"/>
      <c r="I1053" s="565"/>
      <c r="N1053" s="17"/>
      <c r="O1053" s="17"/>
      <c r="P1053" s="17"/>
      <c r="Q1053" s="137"/>
      <c r="R1053" s="17"/>
      <c r="S1053" s="17"/>
      <c r="CZ1053" s="9"/>
      <c r="DA1053" s="78"/>
      <c r="DB1053" s="9"/>
      <c r="DC1053" s="207"/>
    </row>
    <row r="1054" spans="2:107" ht="13.2" customHeight="1">
      <c r="B1054" s="5"/>
      <c r="C1054" s="5"/>
      <c r="G1054" s="5"/>
      <c r="H1054" s="521"/>
      <c r="I1054" s="565">
        <f t="shared" ref="I1054:I1061" si="205">SUM(J1054:N1054)</f>
        <v>0</v>
      </c>
      <c r="N1054" s="17"/>
      <c r="O1054" s="17"/>
      <c r="P1054" s="17"/>
      <c r="Q1054" s="137"/>
      <c r="R1054" s="17"/>
      <c r="S1054" s="17"/>
      <c r="CZ1054" s="9"/>
      <c r="DA1054" s="78"/>
      <c r="DB1054" s="9"/>
      <c r="DC1054" s="207"/>
    </row>
    <row r="1055" spans="2:107" ht="13.2" customHeight="1">
      <c r="B1055" s="5"/>
      <c r="C1055" s="5"/>
      <c r="G1055" s="5"/>
      <c r="H1055" s="521"/>
      <c r="I1055" s="565">
        <f t="shared" si="205"/>
        <v>0</v>
      </c>
      <c r="N1055" s="17"/>
      <c r="O1055" s="17"/>
      <c r="P1055" s="17"/>
      <c r="Q1055" s="137"/>
      <c r="R1055" s="17"/>
      <c r="S1055" s="17"/>
      <c r="CZ1055" s="9"/>
      <c r="DA1055" s="78"/>
      <c r="DB1055" s="9"/>
      <c r="DC1055" s="207"/>
    </row>
    <row r="1056" spans="2:107" ht="13.2" customHeight="1">
      <c r="B1056" s="5"/>
      <c r="C1056" s="5"/>
      <c r="G1056" s="5"/>
      <c r="H1056" s="521"/>
      <c r="I1056" s="565">
        <f t="shared" si="205"/>
        <v>0</v>
      </c>
      <c r="N1056" s="17"/>
      <c r="O1056" s="17"/>
      <c r="P1056" s="17"/>
      <c r="Q1056" s="137"/>
      <c r="R1056" s="17"/>
      <c r="S1056" s="17"/>
      <c r="CZ1056" s="9"/>
      <c r="DA1056" s="78"/>
      <c r="DB1056" s="9"/>
      <c r="DC1056" s="207"/>
    </row>
    <row r="1057" spans="2:107" ht="13.2" customHeight="1">
      <c r="B1057" s="5"/>
      <c r="C1057" s="5"/>
      <c r="G1057" s="5"/>
      <c r="H1057" s="521"/>
      <c r="I1057" s="565">
        <f t="shared" si="205"/>
        <v>0</v>
      </c>
      <c r="N1057" s="17"/>
      <c r="O1057" s="17"/>
      <c r="P1057" s="17"/>
      <c r="Q1057" s="137"/>
      <c r="R1057" s="17"/>
      <c r="S1057" s="17"/>
      <c r="CZ1057" s="9"/>
      <c r="DA1057" s="78"/>
      <c r="DB1057" s="9"/>
      <c r="DC1057" s="207"/>
    </row>
    <row r="1058" spans="2:107" ht="13.2" customHeight="1">
      <c r="B1058" s="5"/>
      <c r="C1058" s="5"/>
      <c r="G1058" s="5"/>
      <c r="H1058" s="521"/>
      <c r="I1058" s="565">
        <f t="shared" si="205"/>
        <v>0</v>
      </c>
      <c r="N1058" s="17"/>
      <c r="O1058" s="17"/>
      <c r="P1058" s="17"/>
      <c r="Q1058" s="137"/>
      <c r="R1058" s="17"/>
      <c r="S1058" s="17"/>
      <c r="CZ1058" s="9"/>
      <c r="DA1058" s="78"/>
      <c r="DB1058" s="9"/>
      <c r="DC1058" s="207"/>
    </row>
    <row r="1059" spans="2:107" ht="13.2" customHeight="1">
      <c r="B1059" s="5"/>
      <c r="C1059" s="5"/>
      <c r="G1059" s="5"/>
      <c r="H1059" s="521"/>
      <c r="I1059" s="565">
        <f t="shared" si="205"/>
        <v>0</v>
      </c>
      <c r="N1059" s="17"/>
      <c r="O1059" s="17"/>
      <c r="P1059" s="17"/>
      <c r="Q1059" s="137"/>
      <c r="R1059" s="17"/>
      <c r="S1059" s="17"/>
      <c r="CZ1059" s="9"/>
      <c r="DA1059" s="78"/>
      <c r="DB1059" s="9"/>
      <c r="DC1059" s="207"/>
    </row>
    <row r="1060" spans="2:107" ht="13.2" customHeight="1">
      <c r="G1060" s="4"/>
      <c r="H1060" s="521"/>
      <c r="I1060" s="565">
        <f t="shared" si="205"/>
        <v>0</v>
      </c>
      <c r="N1060" s="17"/>
      <c r="O1060" s="17"/>
      <c r="P1060" s="17"/>
      <c r="Q1060" s="137"/>
      <c r="R1060" s="17"/>
      <c r="S1060" s="17"/>
      <c r="CZ1060" s="9"/>
      <c r="DA1060" s="78"/>
      <c r="DB1060" s="9"/>
      <c r="DC1060" s="207"/>
    </row>
    <row r="1061" spans="2:107" ht="13.2" customHeight="1">
      <c r="G1061" s="4"/>
      <c r="H1061" s="521"/>
      <c r="I1061" s="565">
        <f t="shared" si="205"/>
        <v>0</v>
      </c>
      <c r="N1061" s="17"/>
      <c r="O1061" s="17"/>
      <c r="P1061" s="17"/>
      <c r="Q1061" s="137"/>
      <c r="R1061" s="17"/>
      <c r="S1061" s="17"/>
      <c r="CZ1061" s="9"/>
      <c r="DA1061" s="78"/>
      <c r="DB1061" s="9"/>
      <c r="DC1061" s="207"/>
    </row>
    <row r="1062" spans="2:107" ht="13.2" customHeight="1">
      <c r="D1062" s="3" t="s">
        <v>28</v>
      </c>
      <c r="G1062" s="22">
        <f>SUM(G1052:G1061)</f>
        <v>0</v>
      </c>
      <c r="H1062" s="521"/>
      <c r="I1062" s="22">
        <f t="shared" ref="I1062:N1062" si="206">SUM(I1052:I1061)</f>
        <v>0</v>
      </c>
      <c r="J1062" s="22">
        <f t="shared" si="206"/>
        <v>0</v>
      </c>
      <c r="K1062" s="22">
        <f t="shared" si="206"/>
        <v>0</v>
      </c>
      <c r="L1062" s="22">
        <f t="shared" si="206"/>
        <v>0</v>
      </c>
      <c r="M1062" s="22">
        <f t="shared" si="206"/>
        <v>0</v>
      </c>
      <c r="N1062" s="22">
        <f t="shared" si="206"/>
        <v>0</v>
      </c>
      <c r="O1062" s="17"/>
      <c r="P1062" s="17"/>
      <c r="Q1062" s="137"/>
      <c r="R1062" s="17"/>
      <c r="S1062" s="17"/>
      <c r="CZ1062" s="9"/>
      <c r="DA1062" s="78"/>
      <c r="DB1062" s="9"/>
      <c r="DC1062" s="207"/>
    </row>
    <row r="1063" spans="2:107" ht="13.2" customHeight="1">
      <c r="G1063" s="4"/>
      <c r="H1063" s="521"/>
      <c r="I1063" s="565"/>
      <c r="J1063" s="23" t="s">
        <v>195</v>
      </c>
      <c r="K1063" s="23"/>
      <c r="N1063" s="4"/>
      <c r="O1063" s="17"/>
      <c r="P1063" s="17"/>
      <c r="Q1063" s="137"/>
      <c r="R1063" s="17"/>
      <c r="S1063" s="17"/>
      <c r="CZ1063" s="9"/>
      <c r="DA1063" s="78"/>
      <c r="DB1063" s="9"/>
      <c r="DC1063" s="207"/>
    </row>
    <row r="1064" spans="2:107" ht="13.2" customHeight="1">
      <c r="C1064" s="3" t="s">
        <v>27</v>
      </c>
      <c r="G1064" s="4"/>
      <c r="H1064" s="521"/>
      <c r="I1064" s="565"/>
      <c r="J1064" s="95"/>
      <c r="K1064" s="5"/>
      <c r="N1064" s="17"/>
      <c r="O1064" s="17"/>
      <c r="P1064" s="17"/>
      <c r="Q1064" s="137"/>
      <c r="R1064" s="17"/>
      <c r="S1064" s="17"/>
      <c r="CZ1064" s="9"/>
      <c r="DA1064" s="78"/>
      <c r="DB1064" s="9"/>
      <c r="DC1064" s="207"/>
    </row>
    <row r="1065" spans="2:107" ht="13.2" customHeight="1">
      <c r="G1065" s="4"/>
      <c r="H1065" s="521"/>
      <c r="I1065" s="565">
        <f t="shared" ref="I1065:I1072" si="207">SUM(J1065:N1065)</f>
        <v>0</v>
      </c>
      <c r="N1065" s="17"/>
      <c r="O1065" s="17"/>
      <c r="P1065" s="17"/>
      <c r="Q1065" s="137"/>
      <c r="R1065" s="17"/>
      <c r="S1065" s="17"/>
      <c r="CZ1065" s="9"/>
      <c r="DA1065" s="78"/>
      <c r="DB1065" s="9"/>
      <c r="DC1065" s="207"/>
    </row>
    <row r="1066" spans="2:107" ht="13.2" customHeight="1">
      <c r="G1066" s="4"/>
      <c r="H1066" s="521"/>
      <c r="I1066" s="565">
        <f t="shared" si="207"/>
        <v>0</v>
      </c>
      <c r="N1066" s="17"/>
      <c r="O1066" s="17"/>
      <c r="P1066" s="17"/>
      <c r="Q1066" s="137"/>
      <c r="R1066" s="17"/>
      <c r="S1066" s="17"/>
      <c r="CZ1066" s="9"/>
      <c r="DA1066" s="78"/>
      <c r="DB1066" s="9"/>
      <c r="DC1066" s="207"/>
    </row>
    <row r="1067" spans="2:107" ht="13.2" customHeight="1">
      <c r="G1067" s="4"/>
      <c r="H1067" s="521"/>
      <c r="I1067" s="565">
        <f t="shared" si="207"/>
        <v>0</v>
      </c>
      <c r="N1067" s="17"/>
      <c r="O1067" s="17"/>
      <c r="P1067" s="17"/>
      <c r="Q1067" s="137"/>
      <c r="R1067" s="17"/>
      <c r="S1067" s="17"/>
      <c r="CZ1067" s="9"/>
      <c r="DA1067" s="78"/>
      <c r="DB1067" s="9"/>
      <c r="DC1067" s="207"/>
    </row>
    <row r="1068" spans="2:107" ht="13.2" customHeight="1">
      <c r="G1068" s="4"/>
      <c r="H1068" s="521"/>
      <c r="I1068" s="565">
        <f t="shared" si="207"/>
        <v>0</v>
      </c>
      <c r="N1068" s="17"/>
      <c r="O1068" s="17"/>
      <c r="P1068" s="17"/>
      <c r="Q1068" s="137"/>
      <c r="R1068" s="17"/>
      <c r="S1068" s="17"/>
      <c r="CZ1068" s="9"/>
      <c r="DA1068" s="78"/>
      <c r="DB1068" s="9"/>
      <c r="DC1068" s="207"/>
    </row>
    <row r="1069" spans="2:107" ht="13.2" customHeight="1">
      <c r="G1069" s="4"/>
      <c r="H1069" s="521"/>
      <c r="I1069" s="565">
        <f t="shared" si="207"/>
        <v>0</v>
      </c>
      <c r="N1069" s="17"/>
      <c r="O1069" s="17"/>
      <c r="P1069" s="17"/>
      <c r="Q1069" s="137"/>
      <c r="R1069" s="17"/>
      <c r="S1069" s="17"/>
      <c r="CZ1069" s="9"/>
      <c r="DA1069" s="78"/>
      <c r="DB1069" s="9"/>
      <c r="DC1069" s="207"/>
    </row>
    <row r="1070" spans="2:107" ht="13.2" customHeight="1">
      <c r="G1070" s="4"/>
      <c r="H1070" s="521"/>
      <c r="I1070" s="565">
        <f t="shared" si="207"/>
        <v>0</v>
      </c>
      <c r="N1070" s="17"/>
      <c r="O1070" s="17"/>
      <c r="P1070" s="17"/>
      <c r="Q1070" s="137"/>
      <c r="R1070" s="17"/>
      <c r="S1070" s="17"/>
      <c r="CZ1070" s="9"/>
      <c r="DA1070" s="78"/>
      <c r="DB1070" s="9"/>
      <c r="DC1070" s="207"/>
    </row>
    <row r="1071" spans="2:107" ht="13.2" customHeight="1">
      <c r="G1071" s="4"/>
      <c r="H1071" s="521"/>
      <c r="I1071" s="565">
        <f t="shared" si="207"/>
        <v>0</v>
      </c>
      <c r="N1071" s="17"/>
      <c r="O1071" s="17"/>
      <c r="P1071" s="17"/>
      <c r="Q1071" s="137"/>
      <c r="R1071" s="17"/>
      <c r="S1071" s="17"/>
      <c r="CZ1071" s="9"/>
      <c r="DA1071" s="78"/>
      <c r="DB1071" s="9"/>
      <c r="DC1071" s="207"/>
    </row>
    <row r="1072" spans="2:107" ht="13.2" customHeight="1">
      <c r="G1072" s="4"/>
      <c r="H1072" s="521"/>
      <c r="I1072" s="565">
        <f t="shared" si="207"/>
        <v>0</v>
      </c>
      <c r="N1072" s="17"/>
      <c r="O1072" s="17"/>
      <c r="P1072" s="17"/>
      <c r="Q1072" s="137"/>
      <c r="R1072" s="17"/>
      <c r="S1072" s="17"/>
      <c r="CZ1072" s="9"/>
      <c r="DA1072" s="78"/>
      <c r="DB1072" s="9"/>
      <c r="DC1072" s="207"/>
    </row>
    <row r="1073" spans="2:107" ht="13.2" customHeight="1">
      <c r="G1073" s="22">
        <f>SUM(G1064:G1072)</f>
        <v>0</v>
      </c>
      <c r="H1073" s="521"/>
      <c r="I1073" s="22">
        <f t="shared" ref="I1073:N1073" si="208">SUM(I1064:I1072)</f>
        <v>0</v>
      </c>
      <c r="J1073" s="22">
        <f t="shared" si="208"/>
        <v>0</v>
      </c>
      <c r="K1073" s="22">
        <f t="shared" si="208"/>
        <v>0</v>
      </c>
      <c r="L1073" s="22">
        <f t="shared" si="208"/>
        <v>0</v>
      </c>
      <c r="M1073" s="22">
        <f t="shared" si="208"/>
        <v>0</v>
      </c>
      <c r="N1073" s="22">
        <f t="shared" si="208"/>
        <v>0</v>
      </c>
      <c r="O1073" s="17"/>
      <c r="P1073" s="17"/>
      <c r="Q1073" s="137"/>
      <c r="R1073" s="17"/>
      <c r="S1073" s="17"/>
      <c r="CZ1073" s="9"/>
      <c r="DA1073" s="78"/>
      <c r="DB1073" s="9"/>
      <c r="DC1073" s="207"/>
    </row>
    <row r="1074" spans="2:107" ht="13.2" customHeight="1" thickBot="1">
      <c r="D1074" s="28"/>
      <c r="E1074" s="28"/>
      <c r="F1074" s="28"/>
      <c r="G1074" s="4"/>
      <c r="H1074" s="521"/>
      <c r="I1074" s="565"/>
      <c r="J1074" s="23" t="s">
        <v>195</v>
      </c>
      <c r="K1074" s="23"/>
      <c r="N1074" s="4"/>
      <c r="O1074" s="271" t="s">
        <v>487</v>
      </c>
      <c r="P1074" s="17"/>
      <c r="Q1074" s="137"/>
      <c r="R1074" s="17"/>
      <c r="S1074" s="17"/>
      <c r="CZ1074" s="9"/>
      <c r="DA1074" s="78"/>
      <c r="DB1074" s="9"/>
      <c r="DC1074" s="207"/>
    </row>
    <row r="1075" spans="2:107" ht="13.2" customHeight="1" thickBot="1">
      <c r="B1075" s="3" t="s">
        <v>41</v>
      </c>
      <c r="F1075" s="24" t="str">
        <f>B1052</f>
        <v>Bank Name 42</v>
      </c>
      <c r="G1075" s="1">
        <f>SUM(G1073+G1062)</f>
        <v>0</v>
      </c>
      <c r="H1075" s="521"/>
      <c r="I1075" s="1">
        <f t="shared" ref="I1075:N1075" si="209">SUM(I1073+I1062)</f>
        <v>0</v>
      </c>
      <c r="J1075" s="1">
        <f t="shared" si="209"/>
        <v>0</v>
      </c>
      <c r="K1075" s="1">
        <f t="shared" si="209"/>
        <v>0</v>
      </c>
      <c r="L1075" s="1">
        <f t="shared" si="209"/>
        <v>0</v>
      </c>
      <c r="M1075" s="1">
        <f t="shared" si="209"/>
        <v>0</v>
      </c>
      <c r="N1075" s="1">
        <f t="shared" si="209"/>
        <v>0</v>
      </c>
      <c r="O1075" s="234"/>
      <c r="P1075" s="17"/>
      <c r="Q1075" s="137"/>
      <c r="R1075" s="17"/>
      <c r="S1075" s="17"/>
      <c r="CZ1075" s="9"/>
      <c r="DA1075" s="78"/>
      <c r="DB1075" s="9"/>
      <c r="DC1075" s="207"/>
    </row>
    <row r="1076" spans="2:107" ht="13.2" customHeight="1">
      <c r="D1076" s="28"/>
      <c r="E1076" s="28"/>
      <c r="F1076" s="28"/>
      <c r="G1076" s="4"/>
      <c r="H1076" s="521"/>
      <c r="I1076" s="577"/>
      <c r="J1076" s="82" t="s">
        <v>196</v>
      </c>
      <c r="K1076" s="23"/>
      <c r="N1076" s="17"/>
      <c r="O1076" s="17"/>
      <c r="P1076" s="17"/>
      <c r="Q1076" s="137"/>
      <c r="R1076" s="17"/>
      <c r="S1076" s="17"/>
      <c r="CZ1076" s="9"/>
      <c r="DA1076" s="78"/>
      <c r="DB1076" s="9"/>
      <c r="DC1076" s="207"/>
    </row>
    <row r="1077" spans="2:107" ht="13.2" customHeight="1">
      <c r="B1077" s="18" t="s">
        <v>399</v>
      </c>
      <c r="C1077" s="5"/>
      <c r="G1077" s="5"/>
      <c r="H1077" s="521"/>
      <c r="I1077" s="78"/>
      <c r="N1077" s="17"/>
      <c r="O1077" s="17"/>
      <c r="P1077" s="17"/>
      <c r="Q1077" s="137"/>
      <c r="R1077" s="17"/>
      <c r="S1077" s="17"/>
      <c r="CZ1077" s="9"/>
      <c r="DA1077" s="78"/>
      <c r="DB1077" s="9"/>
      <c r="DC1077" s="207"/>
    </row>
    <row r="1078" spans="2:107" ht="13.2" customHeight="1">
      <c r="B1078" s="5"/>
      <c r="C1078" s="5" t="s">
        <v>26</v>
      </c>
      <c r="G1078" s="5"/>
      <c r="H1078" s="521"/>
      <c r="I1078" s="565"/>
      <c r="N1078" s="17"/>
      <c r="O1078" s="17"/>
      <c r="P1078" s="17"/>
      <c r="Q1078" s="137"/>
      <c r="R1078" s="17"/>
      <c r="S1078" s="17"/>
      <c r="CZ1078" s="9"/>
      <c r="DA1078" s="78"/>
      <c r="DB1078" s="9"/>
      <c r="DC1078" s="207"/>
    </row>
    <row r="1079" spans="2:107" ht="13.2" customHeight="1">
      <c r="B1079" s="5"/>
      <c r="C1079" s="5"/>
      <c r="G1079" s="5"/>
      <c r="H1079" s="521"/>
      <c r="I1079" s="565">
        <f t="shared" ref="I1079:I1086" si="210">SUM(J1079:N1079)</f>
        <v>0</v>
      </c>
      <c r="N1079" s="17"/>
      <c r="O1079" s="17"/>
      <c r="P1079" s="17"/>
      <c r="Q1079" s="137"/>
      <c r="R1079" s="17"/>
      <c r="S1079" s="17"/>
      <c r="CZ1079" s="9"/>
      <c r="DA1079" s="78"/>
      <c r="DB1079" s="9"/>
      <c r="DC1079" s="207"/>
    </row>
    <row r="1080" spans="2:107" ht="13.2" customHeight="1">
      <c r="B1080" s="5"/>
      <c r="C1080" s="5"/>
      <c r="G1080" s="5"/>
      <c r="H1080" s="521"/>
      <c r="I1080" s="565">
        <f t="shared" si="210"/>
        <v>0</v>
      </c>
      <c r="N1080" s="17"/>
      <c r="O1080" s="17"/>
      <c r="P1080" s="17"/>
      <c r="Q1080" s="137"/>
      <c r="R1080" s="17"/>
      <c r="S1080" s="17"/>
      <c r="CZ1080" s="9"/>
      <c r="DA1080" s="78"/>
      <c r="DB1080" s="9"/>
      <c r="DC1080" s="207"/>
    </row>
    <row r="1081" spans="2:107" ht="13.2" customHeight="1">
      <c r="B1081" s="5"/>
      <c r="C1081" s="5"/>
      <c r="G1081" s="5"/>
      <c r="H1081" s="521"/>
      <c r="I1081" s="565">
        <f t="shared" si="210"/>
        <v>0</v>
      </c>
      <c r="N1081" s="17"/>
      <c r="O1081" s="17"/>
      <c r="P1081" s="17"/>
      <c r="Q1081" s="137"/>
      <c r="R1081" s="17"/>
      <c r="S1081" s="17"/>
      <c r="CZ1081" s="9"/>
      <c r="DA1081" s="78"/>
      <c r="DB1081" s="9"/>
      <c r="DC1081" s="207"/>
    </row>
    <row r="1082" spans="2:107" ht="13.2" customHeight="1">
      <c r="B1082" s="5"/>
      <c r="C1082" s="5"/>
      <c r="G1082" s="5"/>
      <c r="H1082" s="521"/>
      <c r="I1082" s="565">
        <f t="shared" si="210"/>
        <v>0</v>
      </c>
      <c r="N1082" s="17"/>
      <c r="O1082" s="17"/>
      <c r="P1082" s="17"/>
      <c r="Q1082" s="137"/>
      <c r="R1082" s="17"/>
      <c r="S1082" s="17"/>
      <c r="CZ1082" s="9"/>
      <c r="DA1082" s="78"/>
      <c r="DB1082" s="9"/>
      <c r="DC1082" s="207"/>
    </row>
    <row r="1083" spans="2:107" ht="13.2" customHeight="1">
      <c r="B1083" s="5"/>
      <c r="C1083" s="5"/>
      <c r="G1083" s="5"/>
      <c r="H1083" s="521"/>
      <c r="I1083" s="565">
        <f t="shared" si="210"/>
        <v>0</v>
      </c>
      <c r="N1083" s="17"/>
      <c r="O1083" s="17"/>
      <c r="P1083" s="17"/>
      <c r="Q1083" s="137"/>
      <c r="R1083" s="17"/>
      <c r="S1083" s="17"/>
      <c r="CZ1083" s="9"/>
      <c r="DA1083" s="78"/>
      <c r="DB1083" s="9"/>
      <c r="DC1083" s="207"/>
    </row>
    <row r="1084" spans="2:107" ht="13.2" customHeight="1">
      <c r="B1084" s="5"/>
      <c r="C1084" s="5"/>
      <c r="G1084" s="5"/>
      <c r="H1084" s="521"/>
      <c r="I1084" s="565">
        <f t="shared" si="210"/>
        <v>0</v>
      </c>
      <c r="N1084" s="17"/>
      <c r="O1084" s="17"/>
      <c r="P1084" s="17"/>
      <c r="Q1084" s="137"/>
      <c r="R1084" s="17"/>
      <c r="S1084" s="17"/>
      <c r="CZ1084" s="9"/>
      <c r="DA1084" s="78"/>
      <c r="DB1084" s="9"/>
      <c r="DC1084" s="207"/>
    </row>
    <row r="1085" spans="2:107" ht="13.2" customHeight="1">
      <c r="G1085" s="4"/>
      <c r="H1085" s="521"/>
      <c r="I1085" s="565">
        <f t="shared" si="210"/>
        <v>0</v>
      </c>
      <c r="N1085" s="17"/>
      <c r="O1085" s="17"/>
      <c r="P1085" s="17"/>
      <c r="Q1085" s="137"/>
      <c r="R1085" s="17"/>
      <c r="S1085" s="17"/>
      <c r="CZ1085" s="9"/>
      <c r="DA1085" s="78"/>
      <c r="DB1085" s="9"/>
      <c r="DC1085" s="207"/>
    </row>
    <row r="1086" spans="2:107" ht="13.2" customHeight="1">
      <c r="G1086" s="4"/>
      <c r="H1086" s="521"/>
      <c r="I1086" s="565">
        <f t="shared" si="210"/>
        <v>0</v>
      </c>
      <c r="N1086" s="17"/>
      <c r="O1086" s="17"/>
      <c r="P1086" s="17"/>
      <c r="Q1086" s="137"/>
      <c r="R1086" s="17"/>
      <c r="S1086" s="17"/>
      <c r="CZ1086" s="9"/>
      <c r="DA1086" s="78"/>
      <c r="DB1086" s="9"/>
      <c r="DC1086" s="207"/>
    </row>
    <row r="1087" spans="2:107" ht="13.2" customHeight="1">
      <c r="D1087" s="3" t="s">
        <v>28</v>
      </c>
      <c r="G1087" s="22">
        <f>SUM(G1077:G1086)</f>
        <v>0</v>
      </c>
      <c r="H1087" s="521"/>
      <c r="I1087" s="22">
        <f t="shared" ref="I1087:N1087" si="211">SUM(I1077:I1086)</f>
        <v>0</v>
      </c>
      <c r="J1087" s="22">
        <f t="shared" si="211"/>
        <v>0</v>
      </c>
      <c r="K1087" s="22">
        <f t="shared" si="211"/>
        <v>0</v>
      </c>
      <c r="L1087" s="22">
        <f t="shared" si="211"/>
        <v>0</v>
      </c>
      <c r="M1087" s="22">
        <f t="shared" si="211"/>
        <v>0</v>
      </c>
      <c r="N1087" s="22">
        <f t="shared" si="211"/>
        <v>0</v>
      </c>
      <c r="O1087" s="17"/>
      <c r="P1087" s="17"/>
      <c r="Q1087" s="137"/>
      <c r="R1087" s="17"/>
      <c r="S1087" s="17"/>
      <c r="CZ1087" s="9"/>
      <c r="DA1087" s="78"/>
      <c r="DB1087" s="9"/>
      <c r="DC1087" s="207"/>
    </row>
    <row r="1088" spans="2:107" ht="13.2" customHeight="1">
      <c r="G1088" s="4"/>
      <c r="H1088" s="521"/>
      <c r="I1088" s="565"/>
      <c r="J1088" s="23" t="s">
        <v>195</v>
      </c>
      <c r="K1088" s="23"/>
      <c r="N1088" s="4"/>
      <c r="O1088" s="17"/>
      <c r="P1088" s="17"/>
      <c r="Q1088" s="137"/>
      <c r="R1088" s="17"/>
      <c r="S1088" s="17"/>
      <c r="CZ1088" s="9"/>
      <c r="DA1088" s="78"/>
      <c r="DB1088" s="9"/>
      <c r="DC1088" s="207"/>
    </row>
    <row r="1089" spans="2:107" ht="13.2" customHeight="1">
      <c r="C1089" s="3" t="s">
        <v>27</v>
      </c>
      <c r="G1089" s="4"/>
      <c r="H1089" s="521"/>
      <c r="I1089" s="565"/>
      <c r="J1089" s="95"/>
      <c r="K1089" s="5"/>
      <c r="N1089" s="17"/>
      <c r="O1089" s="17"/>
      <c r="P1089" s="17"/>
      <c r="Q1089" s="137"/>
      <c r="R1089" s="17"/>
      <c r="S1089" s="17"/>
      <c r="CZ1089" s="9"/>
      <c r="DA1089" s="78"/>
      <c r="DB1089" s="9"/>
      <c r="DC1089" s="207"/>
    </row>
    <row r="1090" spans="2:107" ht="13.2" customHeight="1">
      <c r="G1090" s="4"/>
      <c r="H1090" s="521"/>
      <c r="I1090" s="565">
        <f t="shared" ref="I1090:I1097" si="212">SUM(J1090:N1090)</f>
        <v>0</v>
      </c>
      <c r="N1090" s="17"/>
      <c r="O1090" s="17"/>
      <c r="P1090" s="17"/>
      <c r="Q1090" s="137"/>
      <c r="R1090" s="17"/>
      <c r="S1090" s="17"/>
      <c r="CZ1090" s="9"/>
      <c r="DA1090" s="78"/>
      <c r="DB1090" s="9"/>
      <c r="DC1090" s="207"/>
    </row>
    <row r="1091" spans="2:107" ht="13.2" customHeight="1">
      <c r="G1091" s="4"/>
      <c r="H1091" s="521"/>
      <c r="I1091" s="565">
        <f t="shared" si="212"/>
        <v>0</v>
      </c>
      <c r="N1091" s="17"/>
      <c r="O1091" s="17"/>
      <c r="P1091" s="17"/>
      <c r="Q1091" s="137"/>
      <c r="R1091" s="17"/>
      <c r="S1091" s="17"/>
      <c r="CZ1091" s="9"/>
      <c r="DA1091" s="78"/>
      <c r="DB1091" s="9"/>
      <c r="DC1091" s="207"/>
    </row>
    <row r="1092" spans="2:107" ht="13.2" customHeight="1">
      <c r="G1092" s="4"/>
      <c r="H1092" s="521"/>
      <c r="I1092" s="565">
        <f t="shared" si="212"/>
        <v>0</v>
      </c>
      <c r="N1092" s="17"/>
      <c r="O1092" s="17"/>
      <c r="P1092" s="17"/>
      <c r="Q1092" s="137"/>
      <c r="R1092" s="17"/>
      <c r="S1092" s="17"/>
      <c r="CZ1092" s="9"/>
      <c r="DA1092" s="78"/>
      <c r="DB1092" s="9"/>
      <c r="DC1092" s="207"/>
    </row>
    <row r="1093" spans="2:107" ht="13.2" customHeight="1">
      <c r="G1093" s="4"/>
      <c r="H1093" s="521"/>
      <c r="I1093" s="565">
        <f t="shared" si="212"/>
        <v>0</v>
      </c>
      <c r="N1093" s="17"/>
      <c r="O1093" s="17"/>
      <c r="P1093" s="17"/>
      <c r="Q1093" s="137"/>
      <c r="R1093" s="17"/>
      <c r="S1093" s="17"/>
      <c r="CZ1093" s="9"/>
      <c r="DA1093" s="78"/>
      <c r="DB1093" s="9"/>
      <c r="DC1093" s="207"/>
    </row>
    <row r="1094" spans="2:107" ht="13.2" customHeight="1">
      <c r="G1094" s="4"/>
      <c r="H1094" s="521"/>
      <c r="I1094" s="565">
        <f t="shared" si="212"/>
        <v>0</v>
      </c>
      <c r="N1094" s="17"/>
      <c r="O1094" s="17"/>
      <c r="P1094" s="17"/>
      <c r="Q1094" s="137"/>
      <c r="R1094" s="17"/>
      <c r="S1094" s="17"/>
      <c r="CZ1094" s="9"/>
      <c r="DA1094" s="78"/>
      <c r="DB1094" s="9"/>
      <c r="DC1094" s="207"/>
    </row>
    <row r="1095" spans="2:107" ht="13.2" customHeight="1">
      <c r="G1095" s="4"/>
      <c r="H1095" s="521"/>
      <c r="I1095" s="565">
        <f t="shared" si="212"/>
        <v>0</v>
      </c>
      <c r="N1095" s="17"/>
      <c r="O1095" s="17"/>
      <c r="P1095" s="17"/>
      <c r="Q1095" s="137"/>
      <c r="R1095" s="17"/>
      <c r="S1095" s="17"/>
      <c r="CZ1095" s="9"/>
      <c r="DA1095" s="78"/>
      <c r="DB1095" s="9"/>
      <c r="DC1095" s="207"/>
    </row>
    <row r="1096" spans="2:107" ht="13.2" customHeight="1">
      <c r="G1096" s="4"/>
      <c r="H1096" s="521"/>
      <c r="I1096" s="565">
        <f t="shared" si="212"/>
        <v>0</v>
      </c>
      <c r="N1096" s="17"/>
      <c r="O1096" s="17"/>
      <c r="P1096" s="17"/>
      <c r="Q1096" s="137"/>
      <c r="R1096" s="17"/>
      <c r="S1096" s="17"/>
      <c r="CZ1096" s="9"/>
      <c r="DA1096" s="78"/>
      <c r="DB1096" s="9"/>
      <c r="DC1096" s="207"/>
    </row>
    <row r="1097" spans="2:107" ht="13.2" customHeight="1">
      <c r="G1097" s="4"/>
      <c r="H1097" s="521"/>
      <c r="I1097" s="565">
        <f t="shared" si="212"/>
        <v>0</v>
      </c>
      <c r="N1097" s="17"/>
      <c r="O1097" s="17"/>
      <c r="P1097" s="17"/>
      <c r="Q1097" s="137"/>
      <c r="R1097" s="17"/>
      <c r="S1097" s="17"/>
      <c r="CZ1097" s="9"/>
      <c r="DA1097" s="78"/>
      <c r="DB1097" s="9"/>
      <c r="DC1097" s="207"/>
    </row>
    <row r="1098" spans="2:107" ht="13.2" customHeight="1">
      <c r="G1098" s="22">
        <f>SUM(G1089:G1097)</f>
        <v>0</v>
      </c>
      <c r="H1098" s="521"/>
      <c r="I1098" s="22">
        <f t="shared" ref="I1098:N1098" si="213">SUM(I1089:I1097)</f>
        <v>0</v>
      </c>
      <c r="J1098" s="22">
        <f t="shared" si="213"/>
        <v>0</v>
      </c>
      <c r="K1098" s="22">
        <f t="shared" si="213"/>
        <v>0</v>
      </c>
      <c r="L1098" s="22">
        <f t="shared" si="213"/>
        <v>0</v>
      </c>
      <c r="M1098" s="22">
        <f t="shared" si="213"/>
        <v>0</v>
      </c>
      <c r="N1098" s="22">
        <f t="shared" si="213"/>
        <v>0</v>
      </c>
      <c r="O1098" s="17"/>
      <c r="P1098" s="17"/>
      <c r="Q1098" s="137"/>
      <c r="R1098" s="17"/>
      <c r="S1098" s="17"/>
      <c r="CZ1098" s="9"/>
      <c r="DA1098" s="78"/>
      <c r="DB1098" s="9"/>
      <c r="DC1098" s="207"/>
    </row>
    <row r="1099" spans="2:107" ht="13.2" customHeight="1" thickBot="1">
      <c r="D1099" s="28"/>
      <c r="E1099" s="28"/>
      <c r="F1099" s="28"/>
      <c r="G1099" s="4"/>
      <c r="H1099" s="521"/>
      <c r="I1099" s="565"/>
      <c r="J1099" s="23" t="s">
        <v>195</v>
      </c>
      <c r="K1099" s="23"/>
      <c r="N1099" s="4"/>
      <c r="O1099" s="271" t="s">
        <v>487</v>
      </c>
      <c r="P1099" s="17"/>
      <c r="Q1099" s="137"/>
      <c r="R1099" s="17"/>
      <c r="S1099" s="17"/>
      <c r="CZ1099" s="9"/>
      <c r="DA1099" s="78"/>
      <c r="DB1099" s="9"/>
      <c r="DC1099" s="207"/>
    </row>
    <row r="1100" spans="2:107" ht="13.2" customHeight="1" thickBot="1">
      <c r="B1100" s="3" t="s">
        <v>41</v>
      </c>
      <c r="F1100" s="24" t="str">
        <f>B1077</f>
        <v>Bank Name 43</v>
      </c>
      <c r="G1100" s="1">
        <f>SUM(G1098+G1087)</f>
        <v>0</v>
      </c>
      <c r="H1100" s="521"/>
      <c r="I1100" s="1">
        <f t="shared" ref="I1100:N1100" si="214">SUM(I1098+I1087)</f>
        <v>0</v>
      </c>
      <c r="J1100" s="1">
        <f t="shared" si="214"/>
        <v>0</v>
      </c>
      <c r="K1100" s="1">
        <f t="shared" si="214"/>
        <v>0</v>
      </c>
      <c r="L1100" s="1">
        <f t="shared" si="214"/>
        <v>0</v>
      </c>
      <c r="M1100" s="1">
        <f t="shared" si="214"/>
        <v>0</v>
      </c>
      <c r="N1100" s="1">
        <f t="shared" si="214"/>
        <v>0</v>
      </c>
      <c r="O1100" s="234"/>
      <c r="P1100" s="17"/>
      <c r="Q1100" s="137"/>
      <c r="R1100" s="17"/>
      <c r="S1100" s="17"/>
      <c r="CZ1100" s="9"/>
      <c r="DA1100" s="78"/>
      <c r="DB1100" s="9"/>
      <c r="DC1100" s="207"/>
    </row>
    <row r="1101" spans="2:107" ht="13.2" customHeight="1">
      <c r="D1101" s="28"/>
      <c r="E1101" s="28"/>
      <c r="F1101" s="28"/>
      <c r="G1101" s="4"/>
      <c r="H1101" s="521"/>
      <c r="I1101" s="577"/>
      <c r="J1101" s="82" t="s">
        <v>196</v>
      </c>
      <c r="K1101" s="23"/>
      <c r="N1101" s="17"/>
      <c r="O1101" s="17"/>
      <c r="P1101" s="17"/>
      <c r="Q1101" s="137"/>
      <c r="R1101" s="17"/>
      <c r="S1101" s="17"/>
      <c r="CZ1101" s="9"/>
      <c r="DA1101" s="78"/>
      <c r="DB1101" s="9"/>
      <c r="DC1101" s="207"/>
    </row>
    <row r="1102" spans="2:107" ht="13.2" customHeight="1">
      <c r="B1102" s="18" t="s">
        <v>400</v>
      </c>
      <c r="C1102" s="5"/>
      <c r="G1102" s="5"/>
      <c r="H1102" s="521"/>
      <c r="I1102" s="78"/>
      <c r="N1102" s="17"/>
      <c r="O1102" s="17"/>
      <c r="P1102" s="17"/>
      <c r="Q1102" s="137"/>
      <c r="R1102" s="17"/>
      <c r="S1102" s="17"/>
      <c r="CZ1102" s="9"/>
      <c r="DA1102" s="78"/>
      <c r="DB1102" s="9"/>
      <c r="DC1102" s="207"/>
    </row>
    <row r="1103" spans="2:107" ht="13.2" customHeight="1">
      <c r="B1103" s="5"/>
      <c r="C1103" s="5" t="s">
        <v>26</v>
      </c>
      <c r="G1103" s="5"/>
      <c r="H1103" s="521"/>
      <c r="I1103" s="565"/>
      <c r="N1103" s="17"/>
      <c r="O1103" s="17"/>
      <c r="P1103" s="17"/>
      <c r="Q1103" s="137"/>
      <c r="R1103" s="17"/>
      <c r="S1103" s="17"/>
      <c r="CZ1103" s="9"/>
      <c r="DA1103" s="78"/>
      <c r="DB1103" s="9"/>
      <c r="DC1103" s="207"/>
    </row>
    <row r="1104" spans="2:107" ht="13.2" customHeight="1">
      <c r="B1104" s="5"/>
      <c r="C1104" s="5"/>
      <c r="G1104" s="5"/>
      <c r="H1104" s="521"/>
      <c r="I1104" s="565">
        <f t="shared" ref="I1104:I1111" si="215">SUM(J1104:N1104)</f>
        <v>0</v>
      </c>
      <c r="N1104" s="17"/>
      <c r="O1104" s="17"/>
      <c r="P1104" s="17"/>
      <c r="Q1104" s="137"/>
      <c r="R1104" s="17"/>
      <c r="S1104" s="17"/>
      <c r="CZ1104" s="9"/>
      <c r="DA1104" s="78"/>
      <c r="DB1104" s="9"/>
      <c r="DC1104" s="207"/>
    </row>
    <row r="1105" spans="2:107" ht="13.2" customHeight="1">
      <c r="B1105" s="5"/>
      <c r="C1105" s="5"/>
      <c r="G1105" s="5"/>
      <c r="H1105" s="521"/>
      <c r="I1105" s="565">
        <f t="shared" si="215"/>
        <v>0</v>
      </c>
      <c r="N1105" s="17"/>
      <c r="O1105" s="17"/>
      <c r="P1105" s="17"/>
      <c r="Q1105" s="137"/>
      <c r="R1105" s="17"/>
      <c r="S1105" s="17"/>
      <c r="CZ1105" s="9"/>
      <c r="DA1105" s="78"/>
      <c r="DB1105" s="9"/>
      <c r="DC1105" s="207"/>
    </row>
    <row r="1106" spans="2:107" ht="13.2" customHeight="1">
      <c r="B1106" s="5"/>
      <c r="C1106" s="5"/>
      <c r="G1106" s="5"/>
      <c r="H1106" s="521"/>
      <c r="I1106" s="565">
        <f t="shared" si="215"/>
        <v>0</v>
      </c>
      <c r="N1106" s="17"/>
      <c r="O1106" s="17"/>
      <c r="P1106" s="17"/>
      <c r="Q1106" s="137"/>
      <c r="R1106" s="17"/>
      <c r="S1106" s="17"/>
      <c r="CZ1106" s="9"/>
      <c r="DA1106" s="78"/>
      <c r="DB1106" s="9"/>
      <c r="DC1106" s="207"/>
    </row>
    <row r="1107" spans="2:107" ht="13.2" customHeight="1">
      <c r="B1107" s="5"/>
      <c r="C1107" s="5"/>
      <c r="G1107" s="5"/>
      <c r="H1107" s="521"/>
      <c r="I1107" s="565">
        <f t="shared" si="215"/>
        <v>0</v>
      </c>
      <c r="N1107" s="17"/>
      <c r="O1107" s="17"/>
      <c r="P1107" s="17"/>
      <c r="Q1107" s="137"/>
      <c r="R1107" s="17"/>
      <c r="S1107" s="17"/>
      <c r="CZ1107" s="9"/>
      <c r="DA1107" s="78"/>
      <c r="DB1107" s="9"/>
      <c r="DC1107" s="207"/>
    </row>
    <row r="1108" spans="2:107" ht="13.2" customHeight="1">
      <c r="B1108" s="5"/>
      <c r="C1108" s="5"/>
      <c r="G1108" s="5"/>
      <c r="H1108" s="521"/>
      <c r="I1108" s="565">
        <f t="shared" si="215"/>
        <v>0</v>
      </c>
      <c r="N1108" s="17"/>
      <c r="O1108" s="17"/>
      <c r="P1108" s="17"/>
      <c r="Q1108" s="137"/>
      <c r="R1108" s="17"/>
      <c r="S1108" s="17"/>
      <c r="CZ1108" s="9"/>
      <c r="DA1108" s="78"/>
      <c r="DB1108" s="9"/>
      <c r="DC1108" s="207"/>
    </row>
    <row r="1109" spans="2:107" ht="13.2" customHeight="1">
      <c r="B1109" s="5"/>
      <c r="C1109" s="5"/>
      <c r="G1109" s="5"/>
      <c r="H1109" s="521"/>
      <c r="I1109" s="565">
        <f t="shared" si="215"/>
        <v>0</v>
      </c>
      <c r="N1109" s="17"/>
      <c r="O1109" s="17"/>
      <c r="P1109" s="17"/>
      <c r="Q1109" s="137"/>
      <c r="R1109" s="17"/>
      <c r="S1109" s="17"/>
      <c r="CZ1109" s="9"/>
      <c r="DA1109" s="78"/>
      <c r="DB1109" s="9"/>
      <c r="DC1109" s="207"/>
    </row>
    <row r="1110" spans="2:107" ht="13.2" customHeight="1">
      <c r="G1110" s="4"/>
      <c r="H1110" s="521"/>
      <c r="I1110" s="565">
        <f t="shared" si="215"/>
        <v>0</v>
      </c>
      <c r="N1110" s="17"/>
      <c r="O1110" s="17"/>
      <c r="P1110" s="17"/>
      <c r="Q1110" s="137"/>
      <c r="R1110" s="17"/>
      <c r="S1110" s="17"/>
      <c r="CZ1110" s="9"/>
      <c r="DA1110" s="78"/>
      <c r="DB1110" s="9"/>
      <c r="DC1110" s="207"/>
    </row>
    <row r="1111" spans="2:107" ht="13.2" customHeight="1">
      <c r="G1111" s="4"/>
      <c r="H1111" s="521"/>
      <c r="I1111" s="565">
        <f t="shared" si="215"/>
        <v>0</v>
      </c>
      <c r="N1111" s="17"/>
      <c r="O1111" s="17"/>
      <c r="P1111" s="17"/>
      <c r="Q1111" s="137"/>
      <c r="R1111" s="17"/>
      <c r="S1111" s="17"/>
      <c r="CZ1111" s="9"/>
      <c r="DA1111" s="78"/>
      <c r="DB1111" s="9"/>
      <c r="DC1111" s="207"/>
    </row>
    <row r="1112" spans="2:107" ht="13.2" customHeight="1">
      <c r="D1112" s="3" t="s">
        <v>28</v>
      </c>
      <c r="G1112" s="22">
        <f>SUM(G1102:G1111)</f>
        <v>0</v>
      </c>
      <c r="H1112" s="521"/>
      <c r="I1112" s="22">
        <f t="shared" ref="I1112:N1112" si="216">SUM(I1102:I1111)</f>
        <v>0</v>
      </c>
      <c r="J1112" s="22">
        <f t="shared" si="216"/>
        <v>0</v>
      </c>
      <c r="K1112" s="22">
        <f t="shared" si="216"/>
        <v>0</v>
      </c>
      <c r="L1112" s="22">
        <f t="shared" si="216"/>
        <v>0</v>
      </c>
      <c r="M1112" s="22">
        <f t="shared" si="216"/>
        <v>0</v>
      </c>
      <c r="N1112" s="22">
        <f t="shared" si="216"/>
        <v>0</v>
      </c>
      <c r="O1112" s="17"/>
      <c r="P1112" s="17"/>
      <c r="Q1112" s="137"/>
      <c r="R1112" s="17"/>
      <c r="S1112" s="17"/>
      <c r="CZ1112" s="9"/>
      <c r="DA1112" s="78"/>
      <c r="DB1112" s="9"/>
      <c r="DC1112" s="207"/>
    </row>
    <row r="1113" spans="2:107" ht="13.2" customHeight="1">
      <c r="G1113" s="4"/>
      <c r="H1113" s="521"/>
      <c r="I1113" s="565"/>
      <c r="J1113" s="23" t="s">
        <v>195</v>
      </c>
      <c r="K1113" s="23"/>
      <c r="N1113" s="4"/>
      <c r="O1113" s="17"/>
      <c r="P1113" s="17"/>
      <c r="Q1113" s="137"/>
      <c r="R1113" s="17"/>
      <c r="S1113" s="17"/>
      <c r="CZ1113" s="9"/>
      <c r="DA1113" s="78"/>
      <c r="DB1113" s="9"/>
      <c r="DC1113" s="207"/>
    </row>
    <row r="1114" spans="2:107" ht="13.2" customHeight="1">
      <c r="C1114" s="3" t="s">
        <v>27</v>
      </c>
      <c r="G1114" s="4"/>
      <c r="H1114" s="521"/>
      <c r="I1114" s="565"/>
      <c r="J1114" s="95"/>
      <c r="K1114" s="5"/>
      <c r="N1114" s="17"/>
      <c r="O1114" s="17"/>
      <c r="P1114" s="17"/>
      <c r="Q1114" s="137"/>
      <c r="R1114" s="17"/>
      <c r="S1114" s="17"/>
      <c r="CZ1114" s="9"/>
      <c r="DA1114" s="78"/>
      <c r="DB1114" s="9"/>
      <c r="DC1114" s="207"/>
    </row>
    <row r="1115" spans="2:107" ht="13.2" customHeight="1">
      <c r="G1115" s="4"/>
      <c r="H1115" s="521"/>
      <c r="I1115" s="565">
        <f t="shared" ref="I1115:I1122" si="217">SUM(J1115:N1115)</f>
        <v>0</v>
      </c>
      <c r="N1115" s="17"/>
      <c r="O1115" s="17"/>
      <c r="P1115" s="17"/>
      <c r="Q1115" s="137"/>
      <c r="R1115" s="17"/>
      <c r="S1115" s="17"/>
      <c r="CZ1115" s="9"/>
      <c r="DA1115" s="78"/>
      <c r="DB1115" s="9"/>
      <c r="DC1115" s="207"/>
    </row>
    <row r="1116" spans="2:107" ht="13.2" customHeight="1">
      <c r="G1116" s="4"/>
      <c r="H1116" s="521"/>
      <c r="I1116" s="565">
        <f t="shared" si="217"/>
        <v>0</v>
      </c>
      <c r="N1116" s="17"/>
      <c r="O1116" s="17"/>
      <c r="P1116" s="17"/>
      <c r="Q1116" s="137"/>
      <c r="R1116" s="17"/>
      <c r="S1116" s="17"/>
      <c r="CZ1116" s="9"/>
      <c r="DA1116" s="78"/>
      <c r="DB1116" s="9"/>
      <c r="DC1116" s="207"/>
    </row>
    <row r="1117" spans="2:107" ht="13.2" customHeight="1">
      <c r="G1117" s="4"/>
      <c r="H1117" s="521"/>
      <c r="I1117" s="565">
        <f t="shared" si="217"/>
        <v>0</v>
      </c>
      <c r="N1117" s="17"/>
      <c r="O1117" s="17"/>
      <c r="P1117" s="17"/>
      <c r="Q1117" s="137"/>
      <c r="R1117" s="17"/>
      <c r="S1117" s="17"/>
      <c r="CZ1117" s="9"/>
      <c r="DA1117" s="78"/>
      <c r="DB1117" s="9"/>
      <c r="DC1117" s="207"/>
    </row>
    <row r="1118" spans="2:107" ht="13.2" customHeight="1">
      <c r="G1118" s="4"/>
      <c r="H1118" s="521"/>
      <c r="I1118" s="565">
        <f t="shared" si="217"/>
        <v>0</v>
      </c>
      <c r="N1118" s="17"/>
      <c r="O1118" s="17"/>
      <c r="P1118" s="17"/>
      <c r="Q1118" s="137"/>
      <c r="R1118" s="17"/>
      <c r="S1118" s="17"/>
      <c r="CZ1118" s="9"/>
      <c r="DA1118" s="78"/>
      <c r="DB1118" s="9"/>
      <c r="DC1118" s="207"/>
    </row>
    <row r="1119" spans="2:107" ht="13.2" customHeight="1">
      <c r="G1119" s="4"/>
      <c r="H1119" s="521"/>
      <c r="I1119" s="565">
        <f t="shared" si="217"/>
        <v>0</v>
      </c>
      <c r="N1119" s="17"/>
      <c r="O1119" s="17"/>
      <c r="P1119" s="17"/>
      <c r="Q1119" s="137"/>
      <c r="R1119" s="17"/>
      <c r="S1119" s="17"/>
      <c r="CZ1119" s="9"/>
      <c r="DA1119" s="78"/>
      <c r="DB1119" s="9"/>
      <c r="DC1119" s="207"/>
    </row>
    <row r="1120" spans="2:107" ht="13.2" customHeight="1">
      <c r="G1120" s="4"/>
      <c r="H1120" s="521"/>
      <c r="I1120" s="565">
        <f t="shared" si="217"/>
        <v>0</v>
      </c>
      <c r="N1120" s="17"/>
      <c r="O1120" s="17"/>
      <c r="P1120" s="17"/>
      <c r="Q1120" s="137"/>
      <c r="R1120" s="17"/>
      <c r="S1120" s="17"/>
      <c r="CZ1120" s="9"/>
      <c r="DA1120" s="78"/>
      <c r="DB1120" s="9"/>
      <c r="DC1120" s="207"/>
    </row>
    <row r="1121" spans="2:107" ht="13.2" customHeight="1">
      <c r="G1121" s="4"/>
      <c r="H1121" s="521"/>
      <c r="I1121" s="565">
        <f t="shared" si="217"/>
        <v>0</v>
      </c>
      <c r="N1121" s="17"/>
      <c r="O1121" s="17"/>
      <c r="P1121" s="17"/>
      <c r="Q1121" s="137"/>
      <c r="R1121" s="17"/>
      <c r="S1121" s="17"/>
      <c r="CZ1121" s="9"/>
      <c r="DA1121" s="78"/>
      <c r="DB1121" s="9"/>
      <c r="DC1121" s="207"/>
    </row>
    <row r="1122" spans="2:107" ht="13.2" customHeight="1">
      <c r="G1122" s="4"/>
      <c r="H1122" s="521"/>
      <c r="I1122" s="565">
        <f t="shared" si="217"/>
        <v>0</v>
      </c>
      <c r="N1122" s="17"/>
      <c r="O1122" s="17"/>
      <c r="P1122" s="17"/>
      <c r="Q1122" s="137"/>
      <c r="R1122" s="17"/>
      <c r="S1122" s="17"/>
      <c r="CZ1122" s="9"/>
      <c r="DA1122" s="78"/>
      <c r="DB1122" s="9"/>
      <c r="DC1122" s="207"/>
    </row>
    <row r="1123" spans="2:107" ht="13.2" customHeight="1">
      <c r="G1123" s="22">
        <f>SUM(G1114:G1122)</f>
        <v>0</v>
      </c>
      <c r="H1123" s="521"/>
      <c r="I1123" s="22">
        <f t="shared" ref="I1123:N1123" si="218">SUM(I1114:I1122)</f>
        <v>0</v>
      </c>
      <c r="J1123" s="22">
        <f t="shared" si="218"/>
        <v>0</v>
      </c>
      <c r="K1123" s="22">
        <f t="shared" si="218"/>
        <v>0</v>
      </c>
      <c r="L1123" s="22">
        <f t="shared" si="218"/>
        <v>0</v>
      </c>
      <c r="M1123" s="22">
        <f t="shared" si="218"/>
        <v>0</v>
      </c>
      <c r="N1123" s="22">
        <f t="shared" si="218"/>
        <v>0</v>
      </c>
      <c r="O1123" s="17"/>
      <c r="P1123" s="17"/>
      <c r="Q1123" s="137"/>
      <c r="R1123" s="17"/>
      <c r="S1123" s="17"/>
      <c r="CZ1123" s="9"/>
      <c r="DA1123" s="78"/>
      <c r="DB1123" s="9"/>
      <c r="DC1123" s="207"/>
    </row>
    <row r="1124" spans="2:107" ht="13.2" customHeight="1" thickBot="1">
      <c r="D1124" s="28"/>
      <c r="E1124" s="28"/>
      <c r="F1124" s="28"/>
      <c r="G1124" s="4"/>
      <c r="H1124" s="521"/>
      <c r="I1124" s="565"/>
      <c r="J1124" s="23" t="s">
        <v>195</v>
      </c>
      <c r="K1124" s="23"/>
      <c r="N1124" s="4"/>
      <c r="O1124" s="271" t="s">
        <v>487</v>
      </c>
      <c r="P1124" s="17"/>
      <c r="Q1124" s="137"/>
      <c r="R1124" s="17"/>
      <c r="S1124" s="17"/>
      <c r="CZ1124" s="9"/>
      <c r="DA1124" s="78"/>
      <c r="DB1124" s="9"/>
      <c r="DC1124" s="207"/>
    </row>
    <row r="1125" spans="2:107" ht="13.2" customHeight="1" thickBot="1">
      <c r="B1125" s="3" t="s">
        <v>41</v>
      </c>
      <c r="F1125" s="24" t="str">
        <f>B1102</f>
        <v>Bank Name 44</v>
      </c>
      <c r="G1125" s="1">
        <f>SUM(G1123+G1112)</f>
        <v>0</v>
      </c>
      <c r="H1125" s="521"/>
      <c r="I1125" s="1">
        <f t="shared" ref="I1125:N1125" si="219">SUM(I1123+I1112)</f>
        <v>0</v>
      </c>
      <c r="J1125" s="1">
        <f t="shared" si="219"/>
        <v>0</v>
      </c>
      <c r="K1125" s="1">
        <f t="shared" si="219"/>
        <v>0</v>
      </c>
      <c r="L1125" s="1">
        <f t="shared" si="219"/>
        <v>0</v>
      </c>
      <c r="M1125" s="1">
        <f t="shared" si="219"/>
        <v>0</v>
      </c>
      <c r="N1125" s="1">
        <f t="shared" si="219"/>
        <v>0</v>
      </c>
      <c r="O1125" s="234"/>
      <c r="P1125" s="17"/>
      <c r="Q1125" s="137"/>
      <c r="R1125" s="17"/>
      <c r="S1125" s="17"/>
      <c r="CZ1125" s="9"/>
      <c r="DA1125" s="78"/>
      <c r="DB1125" s="9"/>
      <c r="DC1125" s="207"/>
    </row>
    <row r="1126" spans="2:107" ht="13.2" customHeight="1">
      <c r="D1126" s="28"/>
      <c r="E1126" s="28"/>
      <c r="F1126" s="28"/>
      <c r="G1126" s="4"/>
      <c r="H1126" s="521"/>
      <c r="I1126" s="577"/>
      <c r="J1126" s="82" t="s">
        <v>196</v>
      </c>
      <c r="K1126" s="23"/>
      <c r="N1126" s="17"/>
      <c r="O1126" s="17"/>
      <c r="P1126" s="17"/>
      <c r="Q1126" s="137"/>
      <c r="R1126" s="17"/>
      <c r="S1126" s="17"/>
      <c r="CZ1126" s="9"/>
      <c r="DA1126" s="78"/>
      <c r="DB1126" s="9"/>
      <c r="DC1126" s="207"/>
    </row>
    <row r="1127" spans="2:107" ht="13.2" customHeight="1">
      <c r="B1127" s="18" t="s">
        <v>401</v>
      </c>
      <c r="C1127" s="5"/>
      <c r="G1127" s="5"/>
      <c r="H1127" s="521"/>
      <c r="I1127" s="78"/>
      <c r="N1127" s="17"/>
      <c r="O1127" s="17"/>
      <c r="P1127" s="17"/>
      <c r="Q1127" s="137"/>
      <c r="R1127" s="17"/>
      <c r="S1127" s="17"/>
      <c r="CZ1127" s="9"/>
      <c r="DA1127" s="78"/>
      <c r="DB1127" s="9"/>
      <c r="DC1127" s="207"/>
    </row>
    <row r="1128" spans="2:107" ht="13.2" customHeight="1">
      <c r="B1128" s="5"/>
      <c r="C1128" s="5" t="s">
        <v>26</v>
      </c>
      <c r="G1128" s="5"/>
      <c r="H1128" s="521"/>
      <c r="I1128" s="565"/>
      <c r="N1128" s="17"/>
      <c r="O1128" s="17"/>
      <c r="P1128" s="17"/>
      <c r="Q1128" s="137"/>
      <c r="R1128" s="17"/>
      <c r="S1128" s="17"/>
      <c r="CZ1128" s="9"/>
      <c r="DA1128" s="78"/>
      <c r="DB1128" s="9"/>
      <c r="DC1128" s="207"/>
    </row>
    <row r="1129" spans="2:107" ht="13.2" customHeight="1">
      <c r="B1129" s="5"/>
      <c r="C1129" s="5"/>
      <c r="G1129" s="5"/>
      <c r="H1129" s="521"/>
      <c r="I1129" s="565">
        <f t="shared" ref="I1129:I1136" si="220">SUM(J1129:N1129)</f>
        <v>0</v>
      </c>
      <c r="N1129" s="17"/>
      <c r="O1129" s="17"/>
      <c r="P1129" s="17"/>
      <c r="Q1129" s="137"/>
      <c r="R1129" s="17"/>
      <c r="S1129" s="17"/>
      <c r="CZ1129" s="9"/>
      <c r="DA1129" s="78"/>
      <c r="DB1129" s="9"/>
      <c r="DC1129" s="207"/>
    </row>
    <row r="1130" spans="2:107" ht="13.2" customHeight="1">
      <c r="B1130" s="5"/>
      <c r="C1130" s="5"/>
      <c r="G1130" s="5"/>
      <c r="H1130" s="521"/>
      <c r="I1130" s="565">
        <f t="shared" si="220"/>
        <v>0</v>
      </c>
      <c r="N1130" s="17"/>
      <c r="O1130" s="17"/>
      <c r="P1130" s="17"/>
      <c r="Q1130" s="137"/>
      <c r="R1130" s="17"/>
      <c r="S1130" s="17"/>
      <c r="CZ1130" s="9"/>
      <c r="DA1130" s="78"/>
      <c r="DB1130" s="9"/>
      <c r="DC1130" s="207"/>
    </row>
    <row r="1131" spans="2:107" ht="13.2" customHeight="1">
      <c r="B1131" s="5"/>
      <c r="C1131" s="5"/>
      <c r="G1131" s="5"/>
      <c r="H1131" s="521"/>
      <c r="I1131" s="565">
        <f t="shared" si="220"/>
        <v>0</v>
      </c>
      <c r="N1131" s="17"/>
      <c r="O1131" s="17"/>
      <c r="P1131" s="17"/>
      <c r="Q1131" s="137"/>
      <c r="R1131" s="17"/>
      <c r="S1131" s="17"/>
      <c r="CZ1131" s="9"/>
      <c r="DA1131" s="78"/>
      <c r="DB1131" s="9"/>
      <c r="DC1131" s="207"/>
    </row>
    <row r="1132" spans="2:107" ht="13.2" customHeight="1">
      <c r="B1132" s="5"/>
      <c r="C1132" s="5"/>
      <c r="G1132" s="5"/>
      <c r="H1132" s="521"/>
      <c r="I1132" s="565">
        <f t="shared" si="220"/>
        <v>0</v>
      </c>
      <c r="N1132" s="17"/>
      <c r="O1132" s="17"/>
      <c r="P1132" s="17"/>
      <c r="Q1132" s="137"/>
      <c r="R1132" s="17"/>
      <c r="S1132" s="17"/>
      <c r="CZ1132" s="9"/>
      <c r="DA1132" s="78"/>
      <c r="DB1132" s="9"/>
      <c r="DC1132" s="207"/>
    </row>
    <row r="1133" spans="2:107" ht="13.2" customHeight="1">
      <c r="B1133" s="5"/>
      <c r="C1133" s="5"/>
      <c r="G1133" s="5"/>
      <c r="H1133" s="521"/>
      <c r="I1133" s="565">
        <f t="shared" si="220"/>
        <v>0</v>
      </c>
      <c r="N1133" s="17"/>
      <c r="O1133" s="17"/>
      <c r="P1133" s="17"/>
      <c r="Q1133" s="137"/>
      <c r="R1133" s="17"/>
      <c r="S1133" s="17"/>
      <c r="CZ1133" s="9"/>
      <c r="DA1133" s="78"/>
      <c r="DB1133" s="9"/>
      <c r="DC1133" s="207"/>
    </row>
    <row r="1134" spans="2:107" ht="13.2" customHeight="1">
      <c r="B1134" s="5"/>
      <c r="C1134" s="5"/>
      <c r="G1134" s="5"/>
      <c r="H1134" s="521"/>
      <c r="I1134" s="565">
        <f t="shared" si="220"/>
        <v>0</v>
      </c>
      <c r="N1134" s="17"/>
      <c r="O1134" s="17"/>
      <c r="P1134" s="17"/>
      <c r="Q1134" s="137"/>
      <c r="R1134" s="17"/>
      <c r="S1134" s="17"/>
      <c r="CZ1134" s="9"/>
      <c r="DA1134" s="78"/>
      <c r="DB1134" s="9"/>
      <c r="DC1134" s="207"/>
    </row>
    <row r="1135" spans="2:107" ht="13.2" customHeight="1">
      <c r="G1135" s="4"/>
      <c r="H1135" s="521"/>
      <c r="I1135" s="565">
        <f t="shared" si="220"/>
        <v>0</v>
      </c>
      <c r="N1135" s="17"/>
      <c r="O1135" s="17"/>
      <c r="P1135" s="17"/>
      <c r="Q1135" s="137"/>
      <c r="R1135" s="17"/>
      <c r="S1135" s="17"/>
      <c r="CZ1135" s="9"/>
      <c r="DA1135" s="78"/>
      <c r="DB1135" s="9"/>
      <c r="DC1135" s="207"/>
    </row>
    <row r="1136" spans="2:107" ht="13.2" customHeight="1">
      <c r="G1136" s="4"/>
      <c r="H1136" s="521"/>
      <c r="I1136" s="565">
        <f t="shared" si="220"/>
        <v>0</v>
      </c>
      <c r="N1136" s="17"/>
      <c r="O1136" s="17"/>
      <c r="P1136" s="17"/>
      <c r="Q1136" s="137"/>
      <c r="R1136" s="17"/>
      <c r="S1136" s="17"/>
      <c r="CZ1136" s="9"/>
      <c r="DA1136" s="78"/>
      <c r="DB1136" s="9"/>
      <c r="DC1136" s="207"/>
    </row>
    <row r="1137" spans="2:107" ht="13.2" customHeight="1">
      <c r="D1137" s="3" t="s">
        <v>28</v>
      </c>
      <c r="G1137" s="22">
        <f>SUM(G1127:G1136)</f>
        <v>0</v>
      </c>
      <c r="H1137" s="521"/>
      <c r="I1137" s="22">
        <f t="shared" ref="I1137:N1137" si="221">SUM(I1127:I1136)</f>
        <v>0</v>
      </c>
      <c r="J1137" s="22">
        <f t="shared" si="221"/>
        <v>0</v>
      </c>
      <c r="K1137" s="22">
        <f t="shared" si="221"/>
        <v>0</v>
      </c>
      <c r="L1137" s="22">
        <f t="shared" si="221"/>
        <v>0</v>
      </c>
      <c r="M1137" s="22">
        <f t="shared" si="221"/>
        <v>0</v>
      </c>
      <c r="N1137" s="22">
        <f t="shared" si="221"/>
        <v>0</v>
      </c>
      <c r="O1137" s="17"/>
      <c r="P1137" s="17"/>
      <c r="Q1137" s="137"/>
      <c r="R1137" s="17"/>
      <c r="S1137" s="17"/>
      <c r="CZ1137" s="9"/>
      <c r="DA1137" s="78"/>
      <c r="DB1137" s="9"/>
      <c r="DC1137" s="207"/>
    </row>
    <row r="1138" spans="2:107" ht="13.2" customHeight="1">
      <c r="G1138" s="4"/>
      <c r="H1138" s="521"/>
      <c r="I1138" s="565"/>
      <c r="J1138" s="23" t="s">
        <v>195</v>
      </c>
      <c r="K1138" s="23"/>
      <c r="N1138" s="4"/>
      <c r="O1138" s="17"/>
      <c r="P1138" s="17"/>
      <c r="Q1138" s="137"/>
      <c r="R1138" s="17"/>
      <c r="S1138" s="17"/>
      <c r="CZ1138" s="9"/>
      <c r="DA1138" s="78"/>
      <c r="DB1138" s="9"/>
      <c r="DC1138" s="207"/>
    </row>
    <row r="1139" spans="2:107" ht="13.2" customHeight="1">
      <c r="C1139" s="3" t="s">
        <v>27</v>
      </c>
      <c r="G1139" s="4"/>
      <c r="H1139" s="521"/>
      <c r="I1139" s="565"/>
      <c r="J1139" s="95"/>
      <c r="K1139" s="5"/>
      <c r="N1139" s="17"/>
      <c r="O1139" s="17"/>
      <c r="P1139" s="17"/>
      <c r="Q1139" s="137"/>
      <c r="R1139" s="17"/>
      <c r="S1139" s="17"/>
      <c r="CZ1139" s="9"/>
      <c r="DA1139" s="78"/>
      <c r="DB1139" s="9"/>
      <c r="DC1139" s="207"/>
    </row>
    <row r="1140" spans="2:107" ht="13.2" customHeight="1">
      <c r="G1140" s="4"/>
      <c r="H1140" s="521"/>
      <c r="I1140" s="565">
        <f t="shared" ref="I1140:I1147" si="222">SUM(J1140:N1140)</f>
        <v>0</v>
      </c>
      <c r="N1140" s="17"/>
      <c r="O1140" s="17"/>
      <c r="P1140" s="17"/>
      <c r="Q1140" s="137"/>
      <c r="R1140" s="17"/>
      <c r="S1140" s="17"/>
      <c r="CZ1140" s="9"/>
      <c r="DA1140" s="78"/>
      <c r="DB1140" s="9"/>
      <c r="DC1140" s="207"/>
    </row>
    <row r="1141" spans="2:107" ht="13.2" customHeight="1">
      <c r="G1141" s="4"/>
      <c r="H1141" s="521"/>
      <c r="I1141" s="565">
        <f t="shared" si="222"/>
        <v>0</v>
      </c>
      <c r="N1141" s="17"/>
      <c r="O1141" s="17"/>
      <c r="P1141" s="17"/>
      <c r="Q1141" s="137"/>
      <c r="R1141" s="17"/>
      <c r="S1141" s="17"/>
      <c r="CZ1141" s="9"/>
      <c r="DA1141" s="78"/>
      <c r="DB1141" s="9"/>
      <c r="DC1141" s="207"/>
    </row>
    <row r="1142" spans="2:107" ht="13.2" customHeight="1">
      <c r="G1142" s="4"/>
      <c r="H1142" s="521"/>
      <c r="I1142" s="565">
        <f t="shared" si="222"/>
        <v>0</v>
      </c>
      <c r="N1142" s="17"/>
      <c r="O1142" s="17"/>
      <c r="P1142" s="17"/>
      <c r="Q1142" s="137"/>
      <c r="R1142" s="17"/>
      <c r="S1142" s="17"/>
      <c r="CZ1142" s="9"/>
      <c r="DA1142" s="78"/>
      <c r="DB1142" s="9"/>
      <c r="DC1142" s="207"/>
    </row>
    <row r="1143" spans="2:107" ht="13.2" customHeight="1">
      <c r="G1143" s="4"/>
      <c r="H1143" s="521"/>
      <c r="I1143" s="565">
        <f t="shared" si="222"/>
        <v>0</v>
      </c>
      <c r="N1143" s="17"/>
      <c r="O1143" s="17"/>
      <c r="P1143" s="17"/>
      <c r="Q1143" s="137"/>
      <c r="R1143" s="17"/>
      <c r="S1143" s="17"/>
      <c r="CZ1143" s="9"/>
      <c r="DA1143" s="78"/>
      <c r="DB1143" s="9"/>
      <c r="DC1143" s="207"/>
    </row>
    <row r="1144" spans="2:107" ht="13.2" customHeight="1">
      <c r="G1144" s="4"/>
      <c r="H1144" s="521"/>
      <c r="I1144" s="565">
        <f t="shared" si="222"/>
        <v>0</v>
      </c>
      <c r="N1144" s="17"/>
      <c r="O1144" s="17"/>
      <c r="P1144" s="17"/>
      <c r="Q1144" s="137"/>
      <c r="R1144" s="17"/>
      <c r="S1144" s="17"/>
      <c r="CZ1144" s="9"/>
      <c r="DA1144" s="78"/>
      <c r="DB1144" s="9"/>
      <c r="DC1144" s="207"/>
    </row>
    <row r="1145" spans="2:107" ht="13.2" customHeight="1">
      <c r="G1145" s="4"/>
      <c r="H1145" s="521"/>
      <c r="I1145" s="565">
        <f t="shared" si="222"/>
        <v>0</v>
      </c>
      <c r="N1145" s="17"/>
      <c r="O1145" s="17"/>
      <c r="P1145" s="17"/>
      <c r="Q1145" s="137"/>
      <c r="R1145" s="17"/>
      <c r="S1145" s="17"/>
      <c r="CZ1145" s="9"/>
      <c r="DA1145" s="78"/>
      <c r="DB1145" s="9"/>
      <c r="DC1145" s="207"/>
    </row>
    <row r="1146" spans="2:107" ht="13.2" customHeight="1">
      <c r="G1146" s="4"/>
      <c r="H1146" s="521"/>
      <c r="I1146" s="565">
        <f t="shared" si="222"/>
        <v>0</v>
      </c>
      <c r="N1146" s="17"/>
      <c r="O1146" s="17"/>
      <c r="P1146" s="17"/>
      <c r="Q1146" s="137"/>
      <c r="R1146" s="17"/>
      <c r="S1146" s="17"/>
      <c r="CZ1146" s="9"/>
      <c r="DA1146" s="78"/>
      <c r="DB1146" s="9"/>
      <c r="DC1146" s="207"/>
    </row>
    <row r="1147" spans="2:107" ht="13.2" customHeight="1">
      <c r="G1147" s="4"/>
      <c r="H1147" s="521"/>
      <c r="I1147" s="565">
        <f t="shared" si="222"/>
        <v>0</v>
      </c>
      <c r="N1147" s="17"/>
      <c r="O1147" s="17"/>
      <c r="P1147" s="17"/>
      <c r="Q1147" s="137"/>
      <c r="R1147" s="17"/>
      <c r="S1147" s="17"/>
      <c r="CZ1147" s="9"/>
      <c r="DA1147" s="78"/>
      <c r="DB1147" s="9"/>
      <c r="DC1147" s="207"/>
    </row>
    <row r="1148" spans="2:107" ht="13.2" customHeight="1">
      <c r="G1148" s="22">
        <f>SUM(G1139:G1147)</f>
        <v>0</v>
      </c>
      <c r="H1148" s="521"/>
      <c r="I1148" s="22">
        <f t="shared" ref="I1148:N1148" si="223">SUM(I1139:I1147)</f>
        <v>0</v>
      </c>
      <c r="J1148" s="22">
        <f t="shared" si="223"/>
        <v>0</v>
      </c>
      <c r="K1148" s="22">
        <f t="shared" si="223"/>
        <v>0</v>
      </c>
      <c r="L1148" s="22">
        <f t="shared" si="223"/>
        <v>0</v>
      </c>
      <c r="M1148" s="22">
        <f t="shared" si="223"/>
        <v>0</v>
      </c>
      <c r="N1148" s="22">
        <f t="shared" si="223"/>
        <v>0</v>
      </c>
      <c r="O1148" s="17"/>
      <c r="P1148" s="17"/>
      <c r="Q1148" s="137"/>
      <c r="R1148" s="17"/>
      <c r="S1148" s="17"/>
      <c r="CZ1148" s="9"/>
      <c r="DA1148" s="78"/>
      <c r="DB1148" s="9"/>
      <c r="DC1148" s="207"/>
    </row>
    <row r="1149" spans="2:107" ht="13.2" customHeight="1" thickBot="1">
      <c r="D1149" s="28"/>
      <c r="E1149" s="28"/>
      <c r="F1149" s="28"/>
      <c r="G1149" s="4"/>
      <c r="H1149" s="521"/>
      <c r="I1149" s="565"/>
      <c r="J1149" s="23" t="s">
        <v>195</v>
      </c>
      <c r="K1149" s="23"/>
      <c r="N1149" s="4"/>
      <c r="O1149" s="271" t="s">
        <v>487</v>
      </c>
      <c r="P1149" s="17"/>
      <c r="Q1149" s="137"/>
      <c r="R1149" s="17"/>
      <c r="S1149" s="17"/>
      <c r="CZ1149" s="9"/>
      <c r="DA1149" s="78"/>
      <c r="DB1149" s="9"/>
      <c r="DC1149" s="207"/>
    </row>
    <row r="1150" spans="2:107" ht="13.2" customHeight="1" thickBot="1">
      <c r="B1150" s="3" t="s">
        <v>41</v>
      </c>
      <c r="F1150" s="24" t="str">
        <f>B1127</f>
        <v>Bank Name 45</v>
      </c>
      <c r="G1150" s="1">
        <f>SUM(G1148+G1137)</f>
        <v>0</v>
      </c>
      <c r="H1150" s="521"/>
      <c r="I1150" s="1">
        <f t="shared" ref="I1150:N1150" si="224">SUM(I1148+I1137)</f>
        <v>0</v>
      </c>
      <c r="J1150" s="1">
        <f t="shared" si="224"/>
        <v>0</v>
      </c>
      <c r="K1150" s="1">
        <f t="shared" si="224"/>
        <v>0</v>
      </c>
      <c r="L1150" s="1">
        <f t="shared" si="224"/>
        <v>0</v>
      </c>
      <c r="M1150" s="1">
        <f t="shared" si="224"/>
        <v>0</v>
      </c>
      <c r="N1150" s="1">
        <f t="shared" si="224"/>
        <v>0</v>
      </c>
      <c r="O1150" s="234"/>
      <c r="P1150" s="17"/>
      <c r="Q1150" s="137"/>
      <c r="R1150" s="17"/>
      <c r="S1150" s="17"/>
      <c r="CZ1150" s="9"/>
      <c r="DA1150" s="78"/>
      <c r="DB1150" s="9"/>
      <c r="DC1150" s="207"/>
    </row>
    <row r="1151" spans="2:107" ht="13.2" customHeight="1">
      <c r="D1151" s="28"/>
      <c r="E1151" s="28"/>
      <c r="F1151" s="28"/>
      <c r="G1151" s="4"/>
      <c r="H1151" s="521"/>
      <c r="I1151" s="577"/>
      <c r="J1151" s="82" t="s">
        <v>196</v>
      </c>
      <c r="K1151" s="23"/>
      <c r="N1151" s="17"/>
      <c r="O1151" s="17"/>
      <c r="P1151" s="17"/>
      <c r="Q1151" s="137"/>
      <c r="R1151" s="17"/>
      <c r="S1151" s="17"/>
      <c r="CZ1151" s="9"/>
      <c r="DA1151" s="78"/>
      <c r="DB1151" s="9"/>
      <c r="DC1151" s="207"/>
    </row>
    <row r="1152" spans="2:107" ht="13.2" customHeight="1">
      <c r="B1152" s="18" t="s">
        <v>402</v>
      </c>
      <c r="C1152" s="5"/>
      <c r="G1152" s="5"/>
      <c r="H1152" s="521"/>
      <c r="I1152" s="78"/>
      <c r="N1152" s="17"/>
      <c r="O1152" s="17"/>
      <c r="P1152" s="17"/>
      <c r="Q1152" s="137"/>
      <c r="R1152" s="17"/>
      <c r="S1152" s="17"/>
      <c r="CZ1152" s="9"/>
      <c r="DA1152" s="78"/>
      <c r="DB1152" s="9"/>
      <c r="DC1152" s="207"/>
    </row>
    <row r="1153" spans="2:107" ht="13.2" customHeight="1">
      <c r="B1153" s="5"/>
      <c r="C1153" s="5" t="s">
        <v>26</v>
      </c>
      <c r="G1153" s="5"/>
      <c r="H1153" s="521"/>
      <c r="I1153" s="565"/>
      <c r="N1153" s="17"/>
      <c r="O1153" s="17"/>
      <c r="P1153" s="17"/>
      <c r="Q1153" s="137"/>
      <c r="R1153" s="17"/>
      <c r="S1153" s="17"/>
      <c r="CZ1153" s="9"/>
      <c r="DA1153" s="78"/>
      <c r="DB1153" s="9"/>
      <c r="DC1153" s="207"/>
    </row>
    <row r="1154" spans="2:107" ht="13.2" customHeight="1">
      <c r="B1154" s="5"/>
      <c r="C1154" s="5"/>
      <c r="G1154" s="5"/>
      <c r="H1154" s="521"/>
      <c r="I1154" s="565">
        <f t="shared" ref="I1154:I1161" si="225">SUM(J1154:N1154)</f>
        <v>0</v>
      </c>
      <c r="N1154" s="17"/>
      <c r="O1154" s="17"/>
      <c r="P1154" s="17"/>
      <c r="Q1154" s="137"/>
      <c r="R1154" s="17"/>
      <c r="S1154" s="17"/>
      <c r="CZ1154" s="9"/>
      <c r="DA1154" s="78"/>
      <c r="DB1154" s="9"/>
      <c r="DC1154" s="207"/>
    </row>
    <row r="1155" spans="2:107" ht="13.2" customHeight="1">
      <c r="B1155" s="5"/>
      <c r="C1155" s="5"/>
      <c r="G1155" s="5"/>
      <c r="H1155" s="521"/>
      <c r="I1155" s="565">
        <f t="shared" si="225"/>
        <v>0</v>
      </c>
      <c r="N1155" s="17"/>
      <c r="O1155" s="17"/>
      <c r="P1155" s="17"/>
      <c r="Q1155" s="137"/>
      <c r="R1155" s="17"/>
      <c r="S1155" s="17"/>
      <c r="CZ1155" s="9"/>
      <c r="DA1155" s="78"/>
      <c r="DB1155" s="9"/>
      <c r="DC1155" s="207"/>
    </row>
    <row r="1156" spans="2:107" ht="13.2" customHeight="1">
      <c r="B1156" s="5"/>
      <c r="C1156" s="5"/>
      <c r="G1156" s="5"/>
      <c r="H1156" s="521"/>
      <c r="I1156" s="565">
        <f t="shared" si="225"/>
        <v>0</v>
      </c>
      <c r="N1156" s="17"/>
      <c r="O1156" s="17"/>
      <c r="P1156" s="17"/>
      <c r="Q1156" s="137"/>
      <c r="R1156" s="17"/>
      <c r="S1156" s="17"/>
      <c r="CZ1156" s="9"/>
      <c r="DA1156" s="78"/>
      <c r="DB1156" s="9"/>
      <c r="DC1156" s="207"/>
    </row>
    <row r="1157" spans="2:107" ht="13.2" customHeight="1">
      <c r="B1157" s="5"/>
      <c r="C1157" s="5"/>
      <c r="G1157" s="5"/>
      <c r="H1157" s="521"/>
      <c r="I1157" s="565">
        <f t="shared" si="225"/>
        <v>0</v>
      </c>
      <c r="N1157" s="17"/>
      <c r="O1157" s="17"/>
      <c r="P1157" s="17"/>
      <c r="Q1157" s="137"/>
      <c r="R1157" s="17"/>
      <c r="S1157" s="17"/>
      <c r="CZ1157" s="9"/>
      <c r="DA1157" s="78"/>
      <c r="DB1157" s="9"/>
      <c r="DC1157" s="207"/>
    </row>
    <row r="1158" spans="2:107" ht="13.2" customHeight="1">
      <c r="B1158" s="5"/>
      <c r="C1158" s="5"/>
      <c r="G1158" s="5"/>
      <c r="H1158" s="521"/>
      <c r="I1158" s="565">
        <f t="shared" si="225"/>
        <v>0</v>
      </c>
      <c r="N1158" s="17"/>
      <c r="O1158" s="17"/>
      <c r="P1158" s="17"/>
      <c r="Q1158" s="137"/>
      <c r="R1158" s="17"/>
      <c r="S1158" s="17"/>
      <c r="CZ1158" s="9"/>
      <c r="DA1158" s="78"/>
      <c r="DB1158" s="9"/>
      <c r="DC1158" s="207"/>
    </row>
    <row r="1159" spans="2:107" ht="13.2" customHeight="1">
      <c r="B1159" s="5"/>
      <c r="C1159" s="5"/>
      <c r="G1159" s="5"/>
      <c r="H1159" s="521"/>
      <c r="I1159" s="565">
        <f t="shared" si="225"/>
        <v>0</v>
      </c>
      <c r="N1159" s="17"/>
      <c r="O1159" s="17"/>
      <c r="P1159" s="17"/>
      <c r="Q1159" s="137"/>
      <c r="R1159" s="17"/>
      <c r="S1159" s="17"/>
      <c r="CZ1159" s="9"/>
      <c r="DA1159" s="78"/>
      <c r="DB1159" s="9"/>
      <c r="DC1159" s="207"/>
    </row>
    <row r="1160" spans="2:107" ht="13.2" customHeight="1">
      <c r="G1160" s="4"/>
      <c r="H1160" s="521"/>
      <c r="I1160" s="565">
        <f t="shared" si="225"/>
        <v>0</v>
      </c>
      <c r="N1160" s="17"/>
      <c r="O1160" s="17"/>
      <c r="P1160" s="17"/>
      <c r="Q1160" s="137"/>
      <c r="R1160" s="17"/>
      <c r="S1160" s="17"/>
      <c r="CZ1160" s="9"/>
      <c r="DA1160" s="78"/>
      <c r="DB1160" s="9"/>
      <c r="DC1160" s="207"/>
    </row>
    <row r="1161" spans="2:107" ht="13.2" customHeight="1">
      <c r="G1161" s="4"/>
      <c r="H1161" s="521"/>
      <c r="I1161" s="565">
        <f t="shared" si="225"/>
        <v>0</v>
      </c>
      <c r="N1161" s="17"/>
      <c r="O1161" s="17"/>
      <c r="P1161" s="17"/>
      <c r="Q1161" s="137"/>
      <c r="R1161" s="17"/>
      <c r="S1161" s="17"/>
      <c r="CZ1161" s="9"/>
      <c r="DA1161" s="78"/>
      <c r="DB1161" s="9"/>
      <c r="DC1161" s="207"/>
    </row>
    <row r="1162" spans="2:107" ht="13.2" customHeight="1">
      <c r="D1162" s="3" t="s">
        <v>28</v>
      </c>
      <c r="G1162" s="22">
        <f>SUM(G1152:G1161)</f>
        <v>0</v>
      </c>
      <c r="H1162" s="521"/>
      <c r="I1162" s="22">
        <f t="shared" ref="I1162:N1162" si="226">SUM(I1152:I1161)</f>
        <v>0</v>
      </c>
      <c r="J1162" s="22">
        <f t="shared" si="226"/>
        <v>0</v>
      </c>
      <c r="K1162" s="22">
        <f t="shared" si="226"/>
        <v>0</v>
      </c>
      <c r="L1162" s="22">
        <f t="shared" si="226"/>
        <v>0</v>
      </c>
      <c r="M1162" s="22">
        <f t="shared" si="226"/>
        <v>0</v>
      </c>
      <c r="N1162" s="22">
        <f t="shared" si="226"/>
        <v>0</v>
      </c>
      <c r="O1162" s="17"/>
      <c r="P1162" s="17"/>
      <c r="Q1162" s="137"/>
      <c r="R1162" s="17"/>
      <c r="S1162" s="17"/>
      <c r="CZ1162" s="9"/>
      <c r="DA1162" s="78"/>
      <c r="DB1162" s="9"/>
      <c r="DC1162" s="207"/>
    </row>
    <row r="1163" spans="2:107" ht="13.2" customHeight="1">
      <c r="G1163" s="4"/>
      <c r="H1163" s="521"/>
      <c r="I1163" s="565"/>
      <c r="J1163" s="23" t="s">
        <v>195</v>
      </c>
      <c r="K1163" s="23"/>
      <c r="N1163" s="4"/>
      <c r="O1163" s="17"/>
      <c r="P1163" s="17"/>
      <c r="Q1163" s="137"/>
      <c r="R1163" s="17"/>
      <c r="S1163" s="17"/>
      <c r="CZ1163" s="9"/>
      <c r="DA1163" s="78"/>
      <c r="DB1163" s="9"/>
      <c r="DC1163" s="207"/>
    </row>
    <row r="1164" spans="2:107" ht="13.2" customHeight="1">
      <c r="C1164" s="3" t="s">
        <v>27</v>
      </c>
      <c r="G1164" s="4"/>
      <c r="H1164" s="521"/>
      <c r="I1164" s="565"/>
      <c r="J1164" s="95"/>
      <c r="K1164" s="5"/>
      <c r="N1164" s="17"/>
      <c r="O1164" s="17"/>
      <c r="P1164" s="17"/>
      <c r="Q1164" s="137"/>
      <c r="R1164" s="17"/>
      <c r="S1164" s="17"/>
      <c r="CZ1164" s="9"/>
      <c r="DA1164" s="78"/>
      <c r="DB1164" s="9"/>
      <c r="DC1164" s="207"/>
    </row>
    <row r="1165" spans="2:107" ht="13.2" customHeight="1">
      <c r="G1165" s="4"/>
      <c r="H1165" s="521"/>
      <c r="I1165" s="565">
        <f t="shared" ref="I1165:I1173" si="227">SUM(J1165:N1165)</f>
        <v>0</v>
      </c>
      <c r="N1165" s="17"/>
      <c r="O1165" s="17"/>
      <c r="P1165" s="17"/>
      <c r="Q1165" s="137"/>
      <c r="R1165" s="17"/>
      <c r="S1165" s="17"/>
      <c r="CZ1165" s="9"/>
      <c r="DA1165" s="78"/>
      <c r="DB1165" s="9"/>
      <c r="DC1165" s="207"/>
    </row>
    <row r="1166" spans="2:107" ht="13.2" customHeight="1">
      <c r="G1166" s="4"/>
      <c r="H1166" s="521"/>
      <c r="I1166" s="565">
        <f t="shared" si="227"/>
        <v>0</v>
      </c>
      <c r="N1166" s="17"/>
      <c r="O1166" s="17"/>
      <c r="P1166" s="17"/>
      <c r="Q1166" s="137"/>
      <c r="R1166" s="17"/>
      <c r="S1166" s="17"/>
      <c r="CZ1166" s="9"/>
      <c r="DA1166" s="78"/>
      <c r="DB1166" s="9"/>
      <c r="DC1166" s="207"/>
    </row>
    <row r="1167" spans="2:107" ht="13.2" customHeight="1">
      <c r="G1167" s="4"/>
      <c r="H1167" s="521"/>
      <c r="I1167" s="565">
        <f t="shared" si="227"/>
        <v>0</v>
      </c>
      <c r="N1167" s="17"/>
      <c r="O1167" s="17"/>
      <c r="P1167" s="17"/>
      <c r="Q1167" s="137"/>
      <c r="R1167" s="17"/>
      <c r="S1167" s="17"/>
      <c r="CZ1167" s="9"/>
      <c r="DA1167" s="78"/>
      <c r="DB1167" s="9"/>
      <c r="DC1167" s="207"/>
    </row>
    <row r="1168" spans="2:107" ht="13.2" customHeight="1">
      <c r="G1168" s="4"/>
      <c r="H1168" s="521"/>
      <c r="I1168" s="565">
        <f t="shared" si="227"/>
        <v>0</v>
      </c>
      <c r="N1168" s="17"/>
      <c r="O1168" s="17"/>
      <c r="P1168" s="17"/>
      <c r="Q1168" s="137"/>
      <c r="R1168" s="17"/>
      <c r="S1168" s="17"/>
      <c r="CZ1168" s="9"/>
      <c r="DA1168" s="78"/>
      <c r="DB1168" s="9"/>
      <c r="DC1168" s="207"/>
    </row>
    <row r="1169" spans="2:107" ht="13.2" customHeight="1">
      <c r="G1169" s="4"/>
      <c r="H1169" s="521"/>
      <c r="I1169" s="565">
        <f t="shared" si="227"/>
        <v>0</v>
      </c>
      <c r="N1169" s="17"/>
      <c r="O1169" s="17"/>
      <c r="P1169" s="17"/>
      <c r="Q1169" s="137"/>
      <c r="R1169" s="17"/>
      <c r="S1169" s="17"/>
      <c r="CZ1169" s="9"/>
      <c r="DA1169" s="78"/>
      <c r="DB1169" s="9"/>
      <c r="DC1169" s="207"/>
    </row>
    <row r="1170" spans="2:107" ht="13.2" customHeight="1">
      <c r="G1170" s="4"/>
      <c r="H1170" s="521"/>
      <c r="I1170" s="565">
        <f t="shared" si="227"/>
        <v>0</v>
      </c>
      <c r="N1170" s="17"/>
      <c r="O1170" s="17"/>
      <c r="P1170" s="17"/>
      <c r="Q1170" s="137"/>
      <c r="R1170" s="17"/>
      <c r="S1170" s="17"/>
      <c r="CZ1170" s="9"/>
      <c r="DA1170" s="78"/>
      <c r="DB1170" s="9"/>
      <c r="DC1170" s="207"/>
    </row>
    <row r="1171" spans="2:107" ht="13.2" customHeight="1">
      <c r="G1171" s="4"/>
      <c r="H1171" s="521"/>
      <c r="I1171" s="565">
        <f t="shared" si="227"/>
        <v>0</v>
      </c>
      <c r="N1171" s="17"/>
      <c r="O1171" s="17"/>
      <c r="P1171" s="17"/>
      <c r="Q1171" s="137"/>
      <c r="R1171" s="17"/>
      <c r="S1171" s="17"/>
      <c r="CZ1171" s="9"/>
      <c r="DA1171" s="78"/>
      <c r="DB1171" s="9"/>
      <c r="DC1171" s="207"/>
    </row>
    <row r="1172" spans="2:107" ht="13.2" customHeight="1">
      <c r="G1172" s="4"/>
      <c r="H1172" s="521"/>
      <c r="I1172" s="565">
        <f t="shared" si="227"/>
        <v>0</v>
      </c>
      <c r="N1172" s="17"/>
      <c r="O1172" s="17"/>
      <c r="P1172" s="17"/>
      <c r="Q1172" s="137"/>
      <c r="R1172" s="17"/>
      <c r="S1172" s="17"/>
      <c r="CZ1172" s="9"/>
      <c r="DA1172" s="78"/>
      <c r="DB1172" s="9"/>
      <c r="DC1172" s="207"/>
    </row>
    <row r="1173" spans="2:107" ht="13.2" customHeight="1">
      <c r="G1173" s="4"/>
      <c r="H1173" s="521"/>
      <c r="I1173" s="565">
        <f t="shared" si="227"/>
        <v>0</v>
      </c>
      <c r="N1173" s="17"/>
      <c r="O1173" s="17"/>
      <c r="P1173" s="17"/>
      <c r="Q1173" s="137"/>
      <c r="R1173" s="17"/>
      <c r="S1173" s="17"/>
      <c r="CZ1173" s="9"/>
      <c r="DA1173" s="78"/>
      <c r="DB1173" s="9"/>
      <c r="DC1173" s="207"/>
    </row>
    <row r="1174" spans="2:107" ht="13.2" customHeight="1">
      <c r="G1174" s="22">
        <f>SUM(G1164:G1173)</f>
        <v>0</v>
      </c>
      <c r="H1174" s="521"/>
      <c r="I1174" s="22">
        <f t="shared" ref="I1174:N1174" si="228">SUM(I1164:I1173)</f>
        <v>0</v>
      </c>
      <c r="J1174" s="22">
        <f t="shared" si="228"/>
        <v>0</v>
      </c>
      <c r="K1174" s="22">
        <f t="shared" si="228"/>
        <v>0</v>
      </c>
      <c r="L1174" s="22">
        <f t="shared" si="228"/>
        <v>0</v>
      </c>
      <c r="M1174" s="22">
        <f t="shared" si="228"/>
        <v>0</v>
      </c>
      <c r="N1174" s="22">
        <f t="shared" si="228"/>
        <v>0</v>
      </c>
      <c r="O1174" s="17"/>
      <c r="P1174" s="17"/>
      <c r="Q1174" s="137"/>
      <c r="R1174" s="17"/>
      <c r="S1174" s="17"/>
      <c r="CZ1174" s="9"/>
      <c r="DA1174" s="78"/>
      <c r="DB1174" s="9"/>
      <c r="DC1174" s="207"/>
    </row>
    <row r="1175" spans="2:107" ht="13.2" customHeight="1" thickBot="1">
      <c r="D1175" s="28"/>
      <c r="E1175" s="28"/>
      <c r="F1175" s="28"/>
      <c r="G1175" s="4"/>
      <c r="H1175" s="521"/>
      <c r="I1175" s="565"/>
      <c r="J1175" s="23" t="s">
        <v>195</v>
      </c>
      <c r="K1175" s="23"/>
      <c r="N1175" s="4"/>
      <c r="O1175" s="271" t="s">
        <v>487</v>
      </c>
      <c r="P1175" s="17"/>
      <c r="Q1175" s="137"/>
      <c r="R1175" s="17"/>
      <c r="S1175" s="17"/>
      <c r="CZ1175" s="9"/>
      <c r="DA1175" s="78"/>
      <c r="DB1175" s="9"/>
      <c r="DC1175" s="207"/>
    </row>
    <row r="1176" spans="2:107" ht="13.2" customHeight="1" thickBot="1">
      <c r="B1176" s="3" t="s">
        <v>41</v>
      </c>
      <c r="F1176" s="24" t="str">
        <f>B1152</f>
        <v>Bank Name 46</v>
      </c>
      <c r="G1176" s="1">
        <f>SUM(G1174+G1162)</f>
        <v>0</v>
      </c>
      <c r="H1176" s="521"/>
      <c r="I1176" s="1">
        <f t="shared" ref="I1176:N1176" si="229">SUM(I1174+I1162)</f>
        <v>0</v>
      </c>
      <c r="J1176" s="1">
        <f t="shared" si="229"/>
        <v>0</v>
      </c>
      <c r="K1176" s="1">
        <f t="shared" si="229"/>
        <v>0</v>
      </c>
      <c r="L1176" s="1">
        <f t="shared" si="229"/>
        <v>0</v>
      </c>
      <c r="M1176" s="1">
        <f t="shared" si="229"/>
        <v>0</v>
      </c>
      <c r="N1176" s="1">
        <f t="shared" si="229"/>
        <v>0</v>
      </c>
      <c r="O1176" s="234"/>
      <c r="P1176" s="17"/>
      <c r="Q1176" s="137"/>
      <c r="R1176" s="17"/>
      <c r="S1176" s="17"/>
      <c r="CZ1176" s="9"/>
      <c r="DA1176" s="78"/>
      <c r="DB1176" s="9"/>
      <c r="DC1176" s="207"/>
    </row>
    <row r="1177" spans="2:107" ht="13.2" customHeight="1">
      <c r="D1177" s="28"/>
      <c r="E1177" s="28"/>
      <c r="F1177" s="28"/>
      <c r="G1177" s="4"/>
      <c r="H1177" s="521"/>
      <c r="I1177" s="577"/>
      <c r="J1177" s="82" t="s">
        <v>196</v>
      </c>
      <c r="K1177" s="23"/>
      <c r="N1177" s="17"/>
      <c r="O1177" s="17"/>
      <c r="P1177" s="17"/>
      <c r="Q1177" s="137"/>
      <c r="R1177" s="17"/>
      <c r="S1177" s="17"/>
      <c r="CZ1177" s="9"/>
      <c r="DA1177" s="78"/>
      <c r="DB1177" s="9"/>
      <c r="DC1177" s="207"/>
    </row>
    <row r="1178" spans="2:107" ht="13.2" customHeight="1">
      <c r="B1178" s="18" t="s">
        <v>403</v>
      </c>
      <c r="C1178" s="5"/>
      <c r="G1178" s="5"/>
      <c r="H1178" s="521"/>
      <c r="I1178" s="78"/>
      <c r="N1178" s="17"/>
      <c r="O1178" s="17"/>
      <c r="P1178" s="17"/>
      <c r="Q1178" s="137"/>
      <c r="R1178" s="17"/>
      <c r="S1178" s="17"/>
      <c r="CZ1178" s="9"/>
      <c r="DA1178" s="78"/>
      <c r="DB1178" s="9"/>
      <c r="DC1178" s="207"/>
    </row>
    <row r="1179" spans="2:107" ht="13.2" customHeight="1">
      <c r="B1179" s="5"/>
      <c r="C1179" s="5" t="s">
        <v>26</v>
      </c>
      <c r="G1179" s="5"/>
      <c r="H1179" s="521"/>
      <c r="I1179" s="565"/>
      <c r="N1179" s="17"/>
      <c r="O1179" s="17"/>
      <c r="P1179" s="17"/>
      <c r="Q1179" s="137"/>
      <c r="R1179" s="17"/>
      <c r="S1179" s="17"/>
      <c r="CZ1179" s="9"/>
      <c r="DA1179" s="78"/>
      <c r="DB1179" s="9"/>
      <c r="DC1179" s="207"/>
    </row>
    <row r="1180" spans="2:107" ht="13.2" customHeight="1">
      <c r="B1180" s="5"/>
      <c r="C1180" s="5"/>
      <c r="G1180" s="5"/>
      <c r="H1180" s="521"/>
      <c r="I1180" s="565">
        <f>SUM(J1180:N1180)</f>
        <v>0</v>
      </c>
      <c r="N1180" s="17"/>
      <c r="O1180" s="17"/>
      <c r="P1180" s="17"/>
      <c r="Q1180" s="137"/>
      <c r="R1180" s="17"/>
      <c r="S1180" s="17"/>
      <c r="CZ1180" s="9"/>
      <c r="DA1180" s="78"/>
      <c r="DB1180" s="9"/>
      <c r="DC1180" s="207"/>
    </row>
    <row r="1181" spans="2:107" ht="13.2" customHeight="1">
      <c r="B1181" s="5"/>
      <c r="C1181" s="5"/>
      <c r="G1181" s="5"/>
      <c r="H1181" s="521"/>
      <c r="I1181" s="565">
        <f t="shared" ref="I1181:I1187" si="230">SUM(J1181:N1181)</f>
        <v>0</v>
      </c>
      <c r="N1181" s="17"/>
      <c r="O1181" s="17"/>
      <c r="P1181" s="17"/>
      <c r="Q1181" s="137"/>
      <c r="R1181" s="17"/>
      <c r="S1181" s="17"/>
      <c r="CZ1181" s="9"/>
      <c r="DA1181" s="78"/>
      <c r="DB1181" s="9"/>
      <c r="DC1181" s="207"/>
    </row>
    <row r="1182" spans="2:107" ht="13.2" customHeight="1">
      <c r="B1182" s="5"/>
      <c r="C1182" s="5"/>
      <c r="G1182" s="5"/>
      <c r="H1182" s="521"/>
      <c r="I1182" s="565">
        <f t="shared" si="230"/>
        <v>0</v>
      </c>
      <c r="N1182" s="17"/>
      <c r="O1182" s="17"/>
      <c r="P1182" s="17"/>
      <c r="Q1182" s="137"/>
      <c r="R1182" s="17"/>
      <c r="S1182" s="17"/>
      <c r="CZ1182" s="9"/>
      <c r="DA1182" s="78"/>
      <c r="DB1182" s="9"/>
      <c r="DC1182" s="207"/>
    </row>
    <row r="1183" spans="2:107" ht="13.2" customHeight="1">
      <c r="B1183" s="5"/>
      <c r="C1183" s="5"/>
      <c r="G1183" s="5"/>
      <c r="H1183" s="521"/>
      <c r="I1183" s="565">
        <f t="shared" si="230"/>
        <v>0</v>
      </c>
      <c r="N1183" s="17"/>
      <c r="O1183" s="17"/>
      <c r="P1183" s="17"/>
      <c r="Q1183" s="137"/>
      <c r="R1183" s="17"/>
      <c r="S1183" s="17"/>
      <c r="CZ1183" s="9"/>
      <c r="DA1183" s="78"/>
      <c r="DB1183" s="9"/>
      <c r="DC1183" s="207"/>
    </row>
    <row r="1184" spans="2:107" ht="13.2" customHeight="1">
      <c r="B1184" s="5"/>
      <c r="C1184" s="5"/>
      <c r="G1184" s="5"/>
      <c r="H1184" s="521"/>
      <c r="I1184" s="565">
        <f t="shared" si="230"/>
        <v>0</v>
      </c>
      <c r="N1184" s="17"/>
      <c r="O1184" s="17"/>
      <c r="P1184" s="17"/>
      <c r="Q1184" s="137"/>
      <c r="R1184" s="17"/>
      <c r="S1184" s="17"/>
      <c r="CZ1184" s="9"/>
      <c r="DA1184" s="78"/>
      <c r="DB1184" s="9"/>
      <c r="DC1184" s="207"/>
    </row>
    <row r="1185" spans="2:107" ht="13.2" customHeight="1">
      <c r="B1185" s="5"/>
      <c r="C1185" s="5"/>
      <c r="G1185" s="5"/>
      <c r="H1185" s="521"/>
      <c r="I1185" s="565">
        <f>SUM(J1185:N1185)</f>
        <v>0</v>
      </c>
      <c r="N1185" s="17"/>
      <c r="O1185" s="17"/>
      <c r="P1185" s="17"/>
      <c r="Q1185" s="137"/>
      <c r="R1185" s="17"/>
      <c r="S1185" s="17"/>
      <c r="CZ1185" s="9"/>
      <c r="DA1185" s="78"/>
      <c r="DB1185" s="9"/>
      <c r="DC1185" s="207"/>
    </row>
    <row r="1186" spans="2:107" ht="13.2" customHeight="1">
      <c r="G1186" s="4"/>
      <c r="H1186" s="521"/>
      <c r="I1186" s="565">
        <f t="shared" si="230"/>
        <v>0</v>
      </c>
      <c r="N1186" s="17"/>
      <c r="O1186" s="17"/>
      <c r="P1186" s="17"/>
      <c r="Q1186" s="137"/>
      <c r="R1186" s="17"/>
      <c r="S1186" s="17"/>
      <c r="CZ1186" s="9"/>
      <c r="DA1186" s="78"/>
      <c r="DB1186" s="9"/>
      <c r="DC1186" s="207"/>
    </row>
    <row r="1187" spans="2:107" ht="13.2" customHeight="1">
      <c r="G1187" s="4"/>
      <c r="H1187" s="521"/>
      <c r="I1187" s="565">
        <f t="shared" si="230"/>
        <v>0</v>
      </c>
      <c r="N1187" s="17"/>
      <c r="O1187" s="17"/>
      <c r="P1187" s="17"/>
      <c r="Q1187" s="137"/>
      <c r="R1187" s="17"/>
      <c r="S1187" s="17"/>
      <c r="CZ1187" s="9"/>
      <c r="DA1187" s="78"/>
      <c r="DB1187" s="9"/>
      <c r="DC1187" s="207"/>
    </row>
    <row r="1188" spans="2:107" ht="13.2" customHeight="1">
      <c r="D1188" s="3" t="s">
        <v>28</v>
      </c>
      <c r="G1188" s="22">
        <f>SUM(G1178:G1187)</f>
        <v>0</v>
      </c>
      <c r="H1188" s="521"/>
      <c r="I1188" s="22">
        <f t="shared" ref="I1188:N1188" si="231">SUM(I1178:I1187)</f>
        <v>0</v>
      </c>
      <c r="J1188" s="22">
        <f t="shared" si="231"/>
        <v>0</v>
      </c>
      <c r="K1188" s="22">
        <f t="shared" si="231"/>
        <v>0</v>
      </c>
      <c r="L1188" s="22">
        <f t="shared" si="231"/>
        <v>0</v>
      </c>
      <c r="M1188" s="22">
        <f t="shared" si="231"/>
        <v>0</v>
      </c>
      <c r="N1188" s="22">
        <f t="shared" si="231"/>
        <v>0</v>
      </c>
      <c r="O1188" s="17"/>
      <c r="P1188" s="17"/>
      <c r="Q1188" s="137"/>
      <c r="R1188" s="17"/>
      <c r="S1188" s="17"/>
      <c r="CZ1188" s="9"/>
      <c r="DA1188" s="78"/>
      <c r="DB1188" s="9"/>
      <c r="DC1188" s="207"/>
    </row>
    <row r="1189" spans="2:107" ht="13.2" customHeight="1">
      <c r="G1189" s="4"/>
      <c r="H1189" s="521"/>
      <c r="I1189" s="565"/>
      <c r="J1189" s="23" t="s">
        <v>195</v>
      </c>
      <c r="K1189" s="23"/>
      <c r="N1189" s="4"/>
      <c r="O1189" s="17"/>
      <c r="P1189" s="17"/>
      <c r="Q1189" s="137"/>
      <c r="R1189" s="17"/>
      <c r="S1189" s="17"/>
      <c r="CZ1189" s="9"/>
      <c r="DA1189" s="78"/>
      <c r="DB1189" s="9"/>
      <c r="DC1189" s="207"/>
    </row>
    <row r="1190" spans="2:107" ht="13.2" customHeight="1">
      <c r="C1190" s="3" t="s">
        <v>27</v>
      </c>
      <c r="G1190" s="4"/>
      <c r="H1190" s="521"/>
      <c r="I1190" s="565"/>
      <c r="J1190" s="95"/>
      <c r="K1190" s="5"/>
      <c r="N1190" s="17"/>
      <c r="O1190" s="17"/>
      <c r="P1190" s="17"/>
      <c r="Q1190" s="137"/>
      <c r="R1190" s="17"/>
      <c r="S1190" s="17"/>
      <c r="CZ1190" s="9"/>
      <c r="DA1190" s="78"/>
      <c r="DB1190" s="9"/>
      <c r="DC1190" s="207"/>
    </row>
    <row r="1191" spans="2:107" ht="13.2" customHeight="1">
      <c r="G1191" s="4"/>
      <c r="H1191" s="521"/>
      <c r="I1191" s="565">
        <f>SUM(J1191:N1191)</f>
        <v>0</v>
      </c>
      <c r="N1191" s="17"/>
      <c r="O1191" s="17"/>
      <c r="P1191" s="17"/>
      <c r="Q1191" s="137"/>
      <c r="R1191" s="17"/>
      <c r="S1191" s="17"/>
      <c r="CZ1191" s="9"/>
      <c r="DA1191" s="78"/>
      <c r="DB1191" s="9"/>
      <c r="DC1191" s="207"/>
    </row>
    <row r="1192" spans="2:107" ht="13.2" customHeight="1">
      <c r="G1192" s="4"/>
      <c r="H1192" s="521"/>
      <c r="I1192" s="565">
        <f t="shared" ref="I1192:I1198" si="232">SUM(J1192:N1192)</f>
        <v>0</v>
      </c>
      <c r="N1192" s="17"/>
      <c r="O1192" s="17"/>
      <c r="P1192" s="17"/>
      <c r="Q1192" s="137"/>
      <c r="R1192" s="17"/>
      <c r="S1192" s="17"/>
      <c r="CZ1192" s="9"/>
      <c r="DA1192" s="78"/>
      <c r="DB1192" s="9"/>
      <c r="DC1192" s="207"/>
    </row>
    <row r="1193" spans="2:107" ht="13.2" customHeight="1">
      <c r="G1193" s="4"/>
      <c r="H1193" s="521"/>
      <c r="I1193" s="565">
        <f>SUM(J1193:N1193)</f>
        <v>0</v>
      </c>
      <c r="N1193" s="17"/>
      <c r="O1193" s="17"/>
      <c r="P1193" s="17"/>
      <c r="Q1193" s="137"/>
      <c r="R1193" s="17"/>
      <c r="S1193" s="17"/>
      <c r="CZ1193" s="9"/>
      <c r="DA1193" s="78"/>
      <c r="DB1193" s="9"/>
      <c r="DC1193" s="207"/>
    </row>
    <row r="1194" spans="2:107" ht="13.2" customHeight="1">
      <c r="G1194" s="4"/>
      <c r="H1194" s="521"/>
      <c r="I1194" s="565">
        <f t="shared" si="232"/>
        <v>0</v>
      </c>
      <c r="N1194" s="17"/>
      <c r="O1194" s="17"/>
      <c r="P1194" s="17"/>
      <c r="Q1194" s="137"/>
      <c r="R1194" s="17"/>
      <c r="S1194" s="17"/>
      <c r="CZ1194" s="9"/>
      <c r="DA1194" s="78"/>
      <c r="DB1194" s="9"/>
      <c r="DC1194" s="207"/>
    </row>
    <row r="1195" spans="2:107" ht="13.2" customHeight="1">
      <c r="G1195" s="4"/>
      <c r="H1195" s="521"/>
      <c r="I1195" s="565">
        <f t="shared" si="232"/>
        <v>0</v>
      </c>
      <c r="N1195" s="17"/>
      <c r="O1195" s="17"/>
      <c r="P1195" s="17"/>
      <c r="Q1195" s="137"/>
      <c r="R1195" s="17"/>
      <c r="S1195" s="17"/>
      <c r="CZ1195" s="9"/>
      <c r="DA1195" s="78"/>
      <c r="DB1195" s="9"/>
      <c r="DC1195" s="207"/>
    </row>
    <row r="1196" spans="2:107" ht="13.2" customHeight="1">
      <c r="G1196" s="4"/>
      <c r="H1196" s="521"/>
      <c r="I1196" s="565">
        <f>SUM(J1196:N1196)</f>
        <v>0</v>
      </c>
      <c r="N1196" s="17"/>
      <c r="O1196" s="17"/>
      <c r="P1196" s="17"/>
      <c r="Q1196" s="137"/>
      <c r="R1196" s="17"/>
      <c r="S1196" s="17"/>
      <c r="CZ1196" s="9"/>
      <c r="DA1196" s="78"/>
      <c r="DB1196" s="9"/>
      <c r="DC1196" s="207"/>
    </row>
    <row r="1197" spans="2:107" ht="13.2" customHeight="1">
      <c r="G1197" s="4"/>
      <c r="H1197" s="521"/>
      <c r="I1197" s="565">
        <f t="shared" si="232"/>
        <v>0</v>
      </c>
      <c r="N1197" s="17"/>
      <c r="O1197" s="17"/>
      <c r="P1197" s="17"/>
      <c r="Q1197" s="137"/>
      <c r="R1197" s="17"/>
      <c r="S1197" s="17"/>
      <c r="CZ1197" s="9"/>
      <c r="DA1197" s="78"/>
      <c r="DB1197" s="9"/>
      <c r="DC1197" s="207"/>
    </row>
    <row r="1198" spans="2:107" ht="13.2" customHeight="1">
      <c r="G1198" s="4"/>
      <c r="H1198" s="521"/>
      <c r="I1198" s="565">
        <f t="shared" si="232"/>
        <v>0</v>
      </c>
      <c r="N1198" s="17"/>
      <c r="O1198" s="17"/>
      <c r="P1198" s="17"/>
      <c r="Q1198" s="137"/>
      <c r="R1198" s="17"/>
      <c r="S1198" s="17"/>
      <c r="CZ1198" s="9"/>
      <c r="DA1198" s="78"/>
      <c r="DB1198" s="9"/>
      <c r="DC1198" s="207"/>
    </row>
    <row r="1199" spans="2:107" ht="13.2" customHeight="1">
      <c r="G1199" s="22">
        <f>SUM(G1190:G1198)</f>
        <v>0</v>
      </c>
      <c r="H1199" s="521"/>
      <c r="I1199" s="22">
        <f t="shared" ref="I1199:N1199" si="233">SUM(I1190:I1198)</f>
        <v>0</v>
      </c>
      <c r="J1199" s="22">
        <f t="shared" si="233"/>
        <v>0</v>
      </c>
      <c r="K1199" s="22">
        <f t="shared" si="233"/>
        <v>0</v>
      </c>
      <c r="L1199" s="22">
        <f t="shared" si="233"/>
        <v>0</v>
      </c>
      <c r="M1199" s="22">
        <f t="shared" si="233"/>
        <v>0</v>
      </c>
      <c r="N1199" s="22">
        <f t="shared" si="233"/>
        <v>0</v>
      </c>
      <c r="O1199" s="17"/>
      <c r="P1199" s="17"/>
      <c r="Q1199" s="137"/>
      <c r="R1199" s="17"/>
      <c r="S1199" s="17"/>
      <c r="CZ1199" s="9"/>
      <c r="DA1199" s="78"/>
      <c r="DB1199" s="9"/>
      <c r="DC1199" s="207"/>
    </row>
    <row r="1200" spans="2:107" ht="13.2" customHeight="1" thickBot="1">
      <c r="D1200" s="28"/>
      <c r="E1200" s="28"/>
      <c r="F1200" s="28"/>
      <c r="G1200" s="4"/>
      <c r="H1200" s="521"/>
      <c r="I1200" s="565"/>
      <c r="J1200" s="23" t="s">
        <v>195</v>
      </c>
      <c r="K1200" s="23"/>
      <c r="N1200" s="4"/>
      <c r="O1200" s="271" t="s">
        <v>487</v>
      </c>
      <c r="P1200" s="17"/>
      <c r="Q1200" s="137"/>
      <c r="R1200" s="17"/>
      <c r="S1200" s="17"/>
      <c r="CZ1200" s="9"/>
      <c r="DA1200" s="78"/>
      <c r="DB1200" s="9"/>
      <c r="DC1200" s="207"/>
    </row>
    <row r="1201" spans="2:107" ht="13.2" customHeight="1" thickBot="1">
      <c r="B1201" s="3" t="s">
        <v>41</v>
      </c>
      <c r="F1201" s="24" t="str">
        <f>B1178</f>
        <v>Bank Name 47</v>
      </c>
      <c r="G1201" s="1">
        <f>SUM(G1199+G1188)</f>
        <v>0</v>
      </c>
      <c r="H1201" s="521"/>
      <c r="I1201" s="1">
        <f t="shared" ref="I1201:N1201" si="234">SUM(I1199+I1188)</f>
        <v>0</v>
      </c>
      <c r="J1201" s="1">
        <f t="shared" si="234"/>
        <v>0</v>
      </c>
      <c r="K1201" s="1">
        <f t="shared" si="234"/>
        <v>0</v>
      </c>
      <c r="L1201" s="1">
        <f t="shared" si="234"/>
        <v>0</v>
      </c>
      <c r="M1201" s="1">
        <f t="shared" si="234"/>
        <v>0</v>
      </c>
      <c r="N1201" s="1">
        <f t="shared" si="234"/>
        <v>0</v>
      </c>
      <c r="O1201" s="234"/>
      <c r="P1201" s="17"/>
      <c r="Q1201" s="137"/>
      <c r="R1201" s="17"/>
      <c r="S1201" s="17"/>
      <c r="CZ1201" s="9"/>
      <c r="DA1201" s="78"/>
      <c r="DB1201" s="9"/>
      <c r="DC1201" s="207"/>
    </row>
    <row r="1202" spans="2:107" ht="13.2" customHeight="1">
      <c r="D1202" s="28"/>
      <c r="E1202" s="28"/>
      <c r="F1202" s="28"/>
      <c r="G1202" s="4"/>
      <c r="H1202" s="521"/>
      <c r="I1202" s="577"/>
      <c r="J1202" s="82" t="s">
        <v>196</v>
      </c>
      <c r="K1202" s="23"/>
      <c r="N1202" s="17"/>
      <c r="O1202" s="17"/>
      <c r="P1202" s="17"/>
      <c r="Q1202" s="137"/>
      <c r="R1202" s="17"/>
      <c r="S1202" s="17"/>
      <c r="CZ1202" s="9"/>
      <c r="DA1202" s="78"/>
      <c r="DB1202" s="9"/>
      <c r="DC1202" s="207"/>
    </row>
    <row r="1203" spans="2:107" ht="13.2" customHeight="1">
      <c r="B1203" s="18" t="s">
        <v>404</v>
      </c>
      <c r="C1203" s="5"/>
      <c r="G1203" s="5"/>
      <c r="H1203" s="521"/>
      <c r="I1203" s="78"/>
      <c r="N1203" s="17"/>
      <c r="O1203" s="17"/>
      <c r="P1203" s="17"/>
      <c r="Q1203" s="137"/>
      <c r="R1203" s="17"/>
      <c r="S1203" s="17"/>
      <c r="CZ1203" s="9"/>
      <c r="DA1203" s="78"/>
      <c r="DB1203" s="9"/>
      <c r="DC1203" s="207"/>
    </row>
    <row r="1204" spans="2:107" ht="13.2" customHeight="1">
      <c r="B1204" s="5"/>
      <c r="C1204" s="5" t="s">
        <v>26</v>
      </c>
      <c r="G1204" s="5"/>
      <c r="H1204" s="521"/>
      <c r="I1204" s="565"/>
      <c r="N1204" s="17"/>
      <c r="O1204" s="17"/>
      <c r="P1204" s="17"/>
      <c r="Q1204" s="137"/>
      <c r="R1204" s="17"/>
      <c r="S1204" s="17"/>
      <c r="CZ1204" s="9"/>
      <c r="DA1204" s="78"/>
      <c r="DB1204" s="9"/>
      <c r="DC1204" s="207"/>
    </row>
    <row r="1205" spans="2:107" ht="13.2" customHeight="1">
      <c r="B1205" s="5"/>
      <c r="C1205" s="5"/>
      <c r="G1205" s="5"/>
      <c r="H1205" s="521"/>
      <c r="I1205" s="565">
        <f>SUM(J1205:N1205)</f>
        <v>0</v>
      </c>
      <c r="N1205" s="17"/>
      <c r="O1205" s="17"/>
      <c r="P1205" s="17"/>
      <c r="Q1205" s="137"/>
      <c r="R1205" s="17"/>
      <c r="S1205" s="17"/>
      <c r="CZ1205" s="9"/>
      <c r="DA1205" s="78"/>
      <c r="DB1205" s="9"/>
      <c r="DC1205" s="207"/>
    </row>
    <row r="1206" spans="2:107" ht="13.2" customHeight="1">
      <c r="B1206" s="5"/>
      <c r="C1206" s="5"/>
      <c r="G1206" s="5"/>
      <c r="H1206" s="521"/>
      <c r="I1206" s="565">
        <f t="shared" ref="I1206:I1212" si="235">SUM(J1206:N1206)</f>
        <v>0</v>
      </c>
      <c r="N1206" s="17"/>
      <c r="O1206" s="17"/>
      <c r="P1206" s="17"/>
      <c r="Q1206" s="137"/>
      <c r="R1206" s="17"/>
      <c r="S1206" s="17"/>
      <c r="CZ1206" s="9"/>
      <c r="DA1206" s="78"/>
      <c r="DB1206" s="9"/>
      <c r="DC1206" s="207"/>
    </row>
    <row r="1207" spans="2:107" ht="13.2" customHeight="1">
      <c r="B1207" s="5"/>
      <c r="C1207" s="5"/>
      <c r="G1207" s="5"/>
      <c r="H1207" s="521"/>
      <c r="I1207" s="565">
        <f>SUM(J1207:N1207)</f>
        <v>0</v>
      </c>
      <c r="N1207" s="17"/>
      <c r="O1207" s="17"/>
      <c r="P1207" s="17"/>
      <c r="Q1207" s="137"/>
      <c r="R1207" s="17"/>
      <c r="S1207" s="17"/>
      <c r="CZ1207" s="9"/>
      <c r="DA1207" s="78"/>
      <c r="DB1207" s="9"/>
      <c r="DC1207" s="207"/>
    </row>
    <row r="1208" spans="2:107" ht="13.2" customHeight="1">
      <c r="B1208" s="5"/>
      <c r="C1208" s="5"/>
      <c r="G1208" s="5"/>
      <c r="H1208" s="521"/>
      <c r="I1208" s="565">
        <f>SUM(J1208:N1208)</f>
        <v>0</v>
      </c>
      <c r="N1208" s="17"/>
      <c r="O1208" s="17"/>
      <c r="P1208" s="17"/>
      <c r="Q1208" s="137"/>
      <c r="R1208" s="17"/>
      <c r="S1208" s="17"/>
      <c r="CZ1208" s="9"/>
      <c r="DA1208" s="78"/>
      <c r="DB1208" s="9"/>
      <c r="DC1208" s="207"/>
    </row>
    <row r="1209" spans="2:107" ht="13.2" customHeight="1">
      <c r="B1209" s="5"/>
      <c r="C1209" s="5"/>
      <c r="G1209" s="5"/>
      <c r="H1209" s="521"/>
      <c r="I1209" s="565">
        <f t="shared" si="235"/>
        <v>0</v>
      </c>
      <c r="N1209" s="17"/>
      <c r="O1209" s="17"/>
      <c r="P1209" s="17"/>
      <c r="Q1209" s="137"/>
      <c r="R1209" s="17"/>
      <c r="S1209" s="17"/>
      <c r="CZ1209" s="9"/>
      <c r="DA1209" s="78"/>
      <c r="DB1209" s="9"/>
      <c r="DC1209" s="207"/>
    </row>
    <row r="1210" spans="2:107" ht="13.2" customHeight="1">
      <c r="B1210" s="5"/>
      <c r="C1210" s="5"/>
      <c r="G1210" s="5"/>
      <c r="H1210" s="521"/>
      <c r="I1210" s="565">
        <f>SUM(J1210:N1210)</f>
        <v>0</v>
      </c>
      <c r="N1210" s="17"/>
      <c r="O1210" s="17"/>
      <c r="P1210" s="17"/>
      <c r="Q1210" s="137"/>
      <c r="R1210" s="17"/>
      <c r="S1210" s="17"/>
      <c r="CZ1210" s="9"/>
      <c r="DA1210" s="78"/>
      <c r="DB1210" s="9"/>
      <c r="DC1210" s="207"/>
    </row>
    <row r="1211" spans="2:107" ht="13.2" customHeight="1">
      <c r="G1211" s="4"/>
      <c r="H1211" s="521"/>
      <c r="I1211" s="565">
        <f t="shared" si="235"/>
        <v>0</v>
      </c>
      <c r="N1211" s="17"/>
      <c r="O1211" s="17"/>
      <c r="P1211" s="17"/>
      <c r="Q1211" s="137"/>
      <c r="R1211" s="17"/>
      <c r="S1211" s="17"/>
      <c r="CZ1211" s="9"/>
      <c r="DA1211" s="78"/>
      <c r="DB1211" s="9"/>
      <c r="DC1211" s="207"/>
    </row>
    <row r="1212" spans="2:107" ht="13.2" customHeight="1">
      <c r="G1212" s="4"/>
      <c r="H1212" s="521"/>
      <c r="I1212" s="565">
        <f t="shared" si="235"/>
        <v>0</v>
      </c>
      <c r="N1212" s="17"/>
      <c r="O1212" s="17"/>
      <c r="P1212" s="17"/>
      <c r="Q1212" s="137"/>
      <c r="R1212" s="17"/>
      <c r="S1212" s="17"/>
      <c r="CZ1212" s="9"/>
      <c r="DA1212" s="78"/>
      <c r="DB1212" s="9"/>
      <c r="DC1212" s="207"/>
    </row>
    <row r="1213" spans="2:107" ht="13.2" customHeight="1">
      <c r="D1213" s="3" t="s">
        <v>28</v>
      </c>
      <c r="G1213" s="22">
        <f>SUM(G1203:G1212)</f>
        <v>0</v>
      </c>
      <c r="H1213" s="521"/>
      <c r="I1213" s="22">
        <f>SUM(I1205:I1212)</f>
        <v>0</v>
      </c>
      <c r="J1213" s="22">
        <f>SUM(J1203:J1212)</f>
        <v>0</v>
      </c>
      <c r="K1213" s="22">
        <f>SUM(K1203:K1212)</f>
        <v>0</v>
      </c>
      <c r="L1213" s="22">
        <f>SUM(L1203:L1212)</f>
        <v>0</v>
      </c>
      <c r="M1213" s="22">
        <f>SUM(M1203:M1212)</f>
        <v>0</v>
      </c>
      <c r="N1213" s="22">
        <f>SUM(N1203:N1212)</f>
        <v>0</v>
      </c>
      <c r="O1213" s="17"/>
      <c r="P1213" s="17"/>
      <c r="Q1213" s="137"/>
      <c r="R1213" s="17"/>
      <c r="S1213" s="17"/>
      <c r="CZ1213" s="9"/>
      <c r="DA1213" s="78"/>
      <c r="DB1213" s="9"/>
      <c r="DC1213" s="207"/>
    </row>
    <row r="1214" spans="2:107" ht="13.2" customHeight="1">
      <c r="G1214" s="4"/>
      <c r="H1214" s="521"/>
      <c r="I1214" s="565"/>
      <c r="J1214" s="23" t="s">
        <v>195</v>
      </c>
      <c r="K1214" s="23"/>
      <c r="N1214" s="4"/>
      <c r="O1214" s="17"/>
      <c r="P1214" s="17"/>
      <c r="Q1214" s="137"/>
      <c r="R1214" s="17"/>
      <c r="S1214" s="17"/>
      <c r="CZ1214" s="9"/>
      <c r="DA1214" s="78"/>
      <c r="DB1214" s="9"/>
      <c r="DC1214" s="207"/>
    </row>
    <row r="1215" spans="2:107" ht="13.2" customHeight="1">
      <c r="C1215" s="3" t="s">
        <v>27</v>
      </c>
      <c r="G1215" s="4"/>
      <c r="H1215" s="521"/>
      <c r="I1215" s="565"/>
      <c r="J1215" s="95"/>
      <c r="K1215" s="5"/>
      <c r="N1215" s="17"/>
      <c r="O1215" s="17"/>
      <c r="P1215" s="17"/>
      <c r="Q1215" s="137"/>
      <c r="R1215" s="17"/>
      <c r="S1215" s="17"/>
      <c r="CZ1215" s="9"/>
      <c r="DA1215" s="78"/>
      <c r="DB1215" s="9"/>
      <c r="DC1215" s="207"/>
    </row>
    <row r="1216" spans="2:107" ht="13.2" customHeight="1">
      <c r="G1216" s="4"/>
      <c r="H1216" s="521"/>
      <c r="I1216" s="565">
        <f>SUM(J1216:N1216)</f>
        <v>0</v>
      </c>
      <c r="N1216" s="17"/>
      <c r="O1216" s="17"/>
      <c r="P1216" s="17"/>
      <c r="Q1216" s="137"/>
      <c r="R1216" s="17"/>
      <c r="S1216" s="17"/>
      <c r="CZ1216" s="9"/>
      <c r="DA1216" s="78"/>
      <c r="DB1216" s="9"/>
      <c r="DC1216" s="207"/>
    </row>
    <row r="1217" spans="2:107" ht="13.2" customHeight="1">
      <c r="G1217" s="4"/>
      <c r="H1217" s="521"/>
      <c r="I1217" s="565">
        <f t="shared" ref="I1217:I1222" si="236">SUM(J1217:N1217)</f>
        <v>0</v>
      </c>
      <c r="N1217" s="17"/>
      <c r="O1217" s="17"/>
      <c r="P1217" s="17"/>
      <c r="Q1217" s="137"/>
      <c r="R1217" s="17"/>
      <c r="S1217" s="17"/>
      <c r="CZ1217" s="9"/>
      <c r="DA1217" s="78"/>
      <c r="DB1217" s="9"/>
      <c r="DC1217" s="207"/>
    </row>
    <row r="1218" spans="2:107" ht="13.2" customHeight="1">
      <c r="G1218" s="4"/>
      <c r="H1218" s="521"/>
      <c r="I1218" s="565">
        <f>SUM(J1218:N1218)</f>
        <v>0</v>
      </c>
      <c r="N1218" s="17"/>
      <c r="O1218" s="17"/>
      <c r="P1218" s="17"/>
      <c r="Q1218" s="137"/>
      <c r="R1218" s="17"/>
      <c r="S1218" s="17"/>
      <c r="CZ1218" s="9"/>
      <c r="DA1218" s="78"/>
      <c r="DB1218" s="9"/>
      <c r="DC1218" s="207"/>
    </row>
    <row r="1219" spans="2:107" ht="13.2" customHeight="1">
      <c r="G1219" s="4"/>
      <c r="H1219" s="521"/>
      <c r="I1219" s="565">
        <f>SUM(J1219:N1219)</f>
        <v>0</v>
      </c>
      <c r="N1219" s="17"/>
      <c r="O1219" s="17"/>
      <c r="P1219" s="17"/>
      <c r="Q1219" s="137"/>
      <c r="R1219" s="17"/>
      <c r="S1219" s="17"/>
      <c r="CZ1219" s="9"/>
      <c r="DA1219" s="78"/>
      <c r="DB1219" s="9"/>
      <c r="DC1219" s="207"/>
    </row>
    <row r="1220" spans="2:107" ht="13.2" customHeight="1">
      <c r="G1220" s="4"/>
      <c r="H1220" s="521"/>
      <c r="I1220" s="565">
        <f>SUM(J1220:N1220)</f>
        <v>0</v>
      </c>
      <c r="N1220" s="17"/>
      <c r="O1220" s="17"/>
      <c r="P1220" s="17"/>
      <c r="Q1220" s="137"/>
      <c r="R1220" s="17"/>
      <c r="S1220" s="17"/>
      <c r="CZ1220" s="9"/>
      <c r="DA1220" s="78"/>
      <c r="DB1220" s="9"/>
      <c r="DC1220" s="207"/>
    </row>
    <row r="1221" spans="2:107" ht="13.2" customHeight="1">
      <c r="G1221" s="4"/>
      <c r="H1221" s="521"/>
      <c r="I1221" s="565">
        <f>SUM(J1221:N1221)</f>
        <v>0</v>
      </c>
      <c r="N1221" s="17"/>
      <c r="O1221" s="17"/>
      <c r="P1221" s="17"/>
      <c r="Q1221" s="137"/>
      <c r="R1221" s="17"/>
      <c r="S1221" s="17"/>
      <c r="CZ1221" s="9"/>
      <c r="DA1221" s="78"/>
      <c r="DB1221" s="9"/>
      <c r="DC1221" s="207"/>
    </row>
    <row r="1222" spans="2:107" ht="13.2" customHeight="1">
      <c r="G1222" s="4"/>
      <c r="H1222" s="521"/>
      <c r="I1222" s="565">
        <f t="shared" si="236"/>
        <v>0</v>
      </c>
      <c r="N1222" s="17"/>
      <c r="O1222" s="17"/>
      <c r="P1222" s="17"/>
      <c r="Q1222" s="137"/>
      <c r="R1222" s="17"/>
      <c r="S1222" s="17"/>
      <c r="CZ1222" s="9"/>
      <c r="DA1222" s="78"/>
      <c r="DB1222" s="9"/>
      <c r="DC1222" s="207"/>
    </row>
    <row r="1223" spans="2:107" ht="13.2" customHeight="1">
      <c r="G1223" s="4"/>
      <c r="H1223" s="521"/>
      <c r="I1223" s="565">
        <f>SUM(J1223:N1223)</f>
        <v>0</v>
      </c>
      <c r="N1223" s="17"/>
      <c r="O1223" s="17"/>
      <c r="P1223" s="17"/>
      <c r="Q1223" s="137"/>
      <c r="R1223" s="17"/>
      <c r="S1223" s="17"/>
      <c r="CZ1223" s="9"/>
      <c r="DA1223" s="78"/>
      <c r="DB1223" s="9"/>
      <c r="DC1223" s="207"/>
    </row>
    <row r="1224" spans="2:107" ht="13.2" customHeight="1">
      <c r="G1224" s="22">
        <f>SUM(G1215:G1223)</f>
        <v>0</v>
      </c>
      <c r="H1224" s="521"/>
      <c r="I1224" s="22">
        <f t="shared" ref="I1224:N1224" si="237">SUM(I1215:I1223)</f>
        <v>0</v>
      </c>
      <c r="J1224" s="22">
        <f t="shared" si="237"/>
        <v>0</v>
      </c>
      <c r="K1224" s="22">
        <f t="shared" si="237"/>
        <v>0</v>
      </c>
      <c r="L1224" s="22">
        <f t="shared" si="237"/>
        <v>0</v>
      </c>
      <c r="M1224" s="22">
        <f t="shared" si="237"/>
        <v>0</v>
      </c>
      <c r="N1224" s="22">
        <f t="shared" si="237"/>
        <v>0</v>
      </c>
      <c r="O1224" s="17"/>
      <c r="P1224" s="17"/>
      <c r="Q1224" s="137"/>
      <c r="R1224" s="17"/>
      <c r="S1224" s="17"/>
      <c r="CZ1224" s="9"/>
      <c r="DA1224" s="78"/>
      <c r="DB1224" s="9"/>
      <c r="DC1224" s="207"/>
    </row>
    <row r="1225" spans="2:107" ht="13.2" customHeight="1" thickBot="1">
      <c r="D1225" s="28"/>
      <c r="E1225" s="28"/>
      <c r="F1225" s="28"/>
      <c r="G1225" s="4"/>
      <c r="H1225" s="521"/>
      <c r="I1225" s="565"/>
      <c r="J1225" s="23" t="s">
        <v>195</v>
      </c>
      <c r="K1225" s="23"/>
      <c r="N1225" s="4"/>
      <c r="O1225" s="271" t="s">
        <v>487</v>
      </c>
      <c r="P1225" s="17"/>
      <c r="Q1225" s="137"/>
      <c r="R1225" s="17"/>
      <c r="S1225" s="17"/>
      <c r="CZ1225" s="9"/>
      <c r="DA1225" s="78"/>
      <c r="DB1225" s="9"/>
      <c r="DC1225" s="207"/>
    </row>
    <row r="1226" spans="2:107" ht="13.2" customHeight="1" thickBot="1">
      <c r="B1226" s="3" t="s">
        <v>41</v>
      </c>
      <c r="F1226" s="24" t="str">
        <f>B1203</f>
        <v>Bank Name 48</v>
      </c>
      <c r="G1226" s="1">
        <f>SUM(G1224+G1213)</f>
        <v>0</v>
      </c>
      <c r="H1226" s="521"/>
      <c r="I1226" s="1">
        <f t="shared" ref="I1226:N1226" si="238">SUM(I1224+I1213)</f>
        <v>0</v>
      </c>
      <c r="J1226" s="1">
        <f t="shared" si="238"/>
        <v>0</v>
      </c>
      <c r="K1226" s="1">
        <f t="shared" si="238"/>
        <v>0</v>
      </c>
      <c r="L1226" s="1">
        <f t="shared" si="238"/>
        <v>0</v>
      </c>
      <c r="M1226" s="1">
        <f t="shared" si="238"/>
        <v>0</v>
      </c>
      <c r="N1226" s="1">
        <f t="shared" si="238"/>
        <v>0</v>
      </c>
      <c r="O1226" s="234"/>
      <c r="P1226" s="17"/>
      <c r="Q1226" s="137"/>
      <c r="R1226" s="17"/>
      <c r="S1226" s="17"/>
      <c r="CZ1226" s="9"/>
      <c r="DA1226" s="78"/>
      <c r="DB1226" s="9"/>
      <c r="DC1226" s="207"/>
    </row>
    <row r="1227" spans="2:107" ht="13.2" customHeight="1">
      <c r="D1227" s="28"/>
      <c r="E1227" s="28"/>
      <c r="F1227" s="28"/>
      <c r="G1227" s="4"/>
      <c r="H1227" s="521"/>
      <c r="I1227" s="577"/>
      <c r="J1227" s="82" t="s">
        <v>196</v>
      </c>
      <c r="K1227" s="23"/>
      <c r="N1227" s="17"/>
      <c r="O1227" s="17"/>
      <c r="P1227" s="17"/>
      <c r="Q1227" s="137"/>
      <c r="R1227" s="17"/>
      <c r="S1227" s="17"/>
      <c r="CZ1227" s="9"/>
      <c r="DA1227" s="78"/>
      <c r="DB1227" s="9"/>
      <c r="DC1227" s="207"/>
    </row>
    <row r="1228" spans="2:107" ht="13.2" customHeight="1">
      <c r="B1228" s="18" t="s">
        <v>405</v>
      </c>
      <c r="C1228" s="5"/>
      <c r="G1228" s="5"/>
      <c r="H1228" s="521"/>
      <c r="I1228" s="78"/>
      <c r="N1228" s="17"/>
      <c r="O1228" s="17"/>
      <c r="P1228" s="17"/>
      <c r="Q1228" s="137"/>
      <c r="R1228" s="17"/>
      <c r="S1228" s="17"/>
      <c r="CZ1228" s="9"/>
      <c r="DA1228" s="78"/>
      <c r="DB1228" s="9"/>
      <c r="DC1228" s="207"/>
    </row>
    <row r="1229" spans="2:107" ht="13.2" customHeight="1">
      <c r="B1229" s="5"/>
      <c r="C1229" s="5" t="s">
        <v>26</v>
      </c>
      <c r="G1229" s="5"/>
      <c r="H1229" s="521"/>
      <c r="I1229" s="565"/>
      <c r="N1229" s="17"/>
      <c r="O1229" s="17"/>
      <c r="P1229" s="17"/>
      <c r="Q1229" s="137"/>
      <c r="R1229" s="17"/>
      <c r="S1229" s="17"/>
      <c r="CZ1229" s="9"/>
      <c r="DA1229" s="78"/>
      <c r="DB1229" s="9"/>
      <c r="DC1229" s="207"/>
    </row>
    <row r="1230" spans="2:107" ht="13.2" customHeight="1">
      <c r="B1230" s="5"/>
      <c r="C1230" s="5"/>
      <c r="G1230" s="5"/>
      <c r="H1230" s="521"/>
      <c r="I1230" s="565">
        <f>SUM(J1230:N1230)</f>
        <v>0</v>
      </c>
      <c r="N1230" s="17"/>
      <c r="O1230" s="17"/>
      <c r="P1230" s="17"/>
      <c r="Q1230" s="137"/>
      <c r="R1230" s="17"/>
      <c r="S1230" s="17"/>
      <c r="CZ1230" s="9"/>
      <c r="DA1230" s="78"/>
      <c r="DB1230" s="9"/>
      <c r="DC1230" s="207"/>
    </row>
    <row r="1231" spans="2:107" ht="13.2" customHeight="1">
      <c r="B1231" s="5"/>
      <c r="C1231" s="5"/>
      <c r="G1231" s="5"/>
      <c r="H1231" s="521"/>
      <c r="I1231" s="565">
        <f t="shared" ref="I1231:I1237" si="239">SUM(J1231:N1231)</f>
        <v>0</v>
      </c>
      <c r="N1231" s="17"/>
      <c r="O1231" s="17"/>
      <c r="P1231" s="17"/>
      <c r="Q1231" s="137"/>
      <c r="R1231" s="17"/>
      <c r="S1231" s="17"/>
      <c r="CZ1231" s="9"/>
      <c r="DA1231" s="78"/>
      <c r="DB1231" s="9"/>
      <c r="DC1231" s="207"/>
    </row>
    <row r="1232" spans="2:107" ht="13.2" customHeight="1">
      <c r="B1232" s="5"/>
      <c r="C1232" s="5"/>
      <c r="G1232" s="5"/>
      <c r="H1232" s="521"/>
      <c r="I1232" s="565">
        <f>SUM(J1232:N1232)</f>
        <v>0</v>
      </c>
      <c r="N1232" s="17"/>
      <c r="O1232" s="17"/>
      <c r="P1232" s="17"/>
      <c r="Q1232" s="137"/>
      <c r="R1232" s="17"/>
      <c r="S1232" s="17"/>
      <c r="CZ1232" s="9"/>
      <c r="DA1232" s="78"/>
      <c r="DB1232" s="9"/>
      <c r="DC1232" s="207"/>
    </row>
    <row r="1233" spans="2:107" ht="13.2" customHeight="1">
      <c r="B1233" s="5"/>
      <c r="C1233" s="5"/>
      <c r="G1233" s="5"/>
      <c r="H1233" s="521"/>
      <c r="I1233" s="565">
        <f>SUM(J1233:N1233)</f>
        <v>0</v>
      </c>
      <c r="N1233" s="17"/>
      <c r="O1233" s="17"/>
      <c r="P1233" s="17"/>
      <c r="Q1233" s="137"/>
      <c r="R1233" s="17"/>
      <c r="S1233" s="17"/>
      <c r="CZ1233" s="9"/>
      <c r="DA1233" s="78"/>
      <c r="DB1233" s="9"/>
      <c r="DC1233" s="207"/>
    </row>
    <row r="1234" spans="2:107" ht="13.2" customHeight="1">
      <c r="B1234" s="5"/>
      <c r="C1234" s="5"/>
      <c r="G1234" s="5"/>
      <c r="H1234" s="521"/>
      <c r="I1234" s="565">
        <f>SUM(J1234:N1234)</f>
        <v>0</v>
      </c>
      <c r="N1234" s="17"/>
      <c r="O1234" s="17"/>
      <c r="P1234" s="17"/>
      <c r="Q1234" s="137"/>
      <c r="R1234" s="17"/>
      <c r="S1234" s="17"/>
      <c r="CZ1234" s="9"/>
      <c r="DA1234" s="78"/>
      <c r="DB1234" s="9"/>
      <c r="DC1234" s="207"/>
    </row>
    <row r="1235" spans="2:107" ht="13.2" customHeight="1">
      <c r="B1235" s="5"/>
      <c r="C1235" s="5"/>
      <c r="G1235" s="5"/>
      <c r="H1235" s="521"/>
      <c r="I1235" s="565">
        <f>SUM(J1235:N1235)</f>
        <v>0</v>
      </c>
      <c r="N1235" s="17"/>
      <c r="O1235" s="17"/>
      <c r="P1235" s="17"/>
      <c r="Q1235" s="137"/>
      <c r="R1235" s="17"/>
      <c r="S1235" s="17"/>
      <c r="CZ1235" s="9"/>
      <c r="DA1235" s="78"/>
      <c r="DB1235" s="9"/>
      <c r="DC1235" s="207"/>
    </row>
    <row r="1236" spans="2:107" ht="13.2" customHeight="1">
      <c r="G1236" s="4"/>
      <c r="H1236" s="521"/>
      <c r="I1236" s="565">
        <f t="shared" si="239"/>
        <v>0</v>
      </c>
      <c r="N1236" s="17"/>
      <c r="O1236" s="17"/>
      <c r="P1236" s="17"/>
      <c r="Q1236" s="137"/>
      <c r="R1236" s="17"/>
      <c r="S1236" s="17"/>
      <c r="CZ1236" s="9"/>
      <c r="DA1236" s="78"/>
      <c r="DB1236" s="9"/>
      <c r="DC1236" s="207"/>
    </row>
    <row r="1237" spans="2:107" ht="13.2" customHeight="1">
      <c r="G1237" s="4"/>
      <c r="H1237" s="521"/>
      <c r="I1237" s="565">
        <f t="shared" si="239"/>
        <v>0</v>
      </c>
      <c r="N1237" s="17"/>
      <c r="O1237" s="17"/>
      <c r="P1237" s="17"/>
      <c r="Q1237" s="137"/>
      <c r="R1237" s="17"/>
      <c r="S1237" s="17"/>
      <c r="CZ1237" s="9"/>
      <c r="DA1237" s="78"/>
      <c r="DB1237" s="9"/>
      <c r="DC1237" s="207"/>
    </row>
    <row r="1238" spans="2:107" ht="13.2" customHeight="1">
      <c r="D1238" s="3" t="s">
        <v>28</v>
      </c>
      <c r="G1238" s="22">
        <f>SUM(G1228:G1237)</f>
        <v>0</v>
      </c>
      <c r="H1238" s="521"/>
      <c r="I1238" s="22">
        <f t="shared" ref="I1238:N1238" si="240">SUM(I1228:I1237)</f>
        <v>0</v>
      </c>
      <c r="J1238" s="22">
        <f t="shared" si="240"/>
        <v>0</v>
      </c>
      <c r="K1238" s="22">
        <f t="shared" si="240"/>
        <v>0</v>
      </c>
      <c r="L1238" s="22">
        <f t="shared" si="240"/>
        <v>0</v>
      </c>
      <c r="M1238" s="22">
        <f t="shared" si="240"/>
        <v>0</v>
      </c>
      <c r="N1238" s="22">
        <f t="shared" si="240"/>
        <v>0</v>
      </c>
      <c r="O1238" s="17"/>
      <c r="P1238" s="17"/>
      <c r="Q1238" s="137"/>
      <c r="R1238" s="17"/>
      <c r="S1238" s="17"/>
      <c r="CZ1238" s="9"/>
      <c r="DA1238" s="78"/>
      <c r="DB1238" s="9"/>
      <c r="DC1238" s="207"/>
    </row>
    <row r="1239" spans="2:107" ht="13.2" customHeight="1">
      <c r="G1239" s="4"/>
      <c r="H1239" s="521"/>
      <c r="I1239" s="565"/>
      <c r="J1239" s="23" t="s">
        <v>195</v>
      </c>
      <c r="K1239" s="23"/>
      <c r="N1239" s="4"/>
      <c r="O1239" s="17"/>
      <c r="P1239" s="17"/>
      <c r="Q1239" s="137"/>
      <c r="R1239" s="17"/>
      <c r="S1239" s="17"/>
      <c r="CZ1239" s="9"/>
      <c r="DA1239" s="78"/>
      <c r="DB1239" s="9"/>
      <c r="DC1239" s="207"/>
    </row>
    <row r="1240" spans="2:107" ht="13.2" customHeight="1">
      <c r="C1240" s="3" t="s">
        <v>27</v>
      </c>
      <c r="G1240" s="4"/>
      <c r="H1240" s="521"/>
      <c r="I1240" s="565"/>
      <c r="J1240" s="95"/>
      <c r="K1240" s="5"/>
      <c r="N1240" s="17"/>
      <c r="O1240" s="17"/>
      <c r="P1240" s="17"/>
      <c r="Q1240" s="137"/>
      <c r="R1240" s="17"/>
      <c r="S1240" s="17"/>
      <c r="CZ1240" s="9"/>
      <c r="DA1240" s="78"/>
      <c r="DB1240" s="9"/>
      <c r="DC1240" s="207"/>
    </row>
    <row r="1241" spans="2:107" ht="13.2" customHeight="1">
      <c r="G1241" s="4"/>
      <c r="H1241" s="521"/>
      <c r="I1241" s="565">
        <f>SUM(J1241:N1241)</f>
        <v>0</v>
      </c>
      <c r="N1241" s="17"/>
      <c r="O1241" s="17"/>
      <c r="P1241" s="17"/>
      <c r="Q1241" s="137"/>
      <c r="R1241" s="17"/>
      <c r="S1241" s="17"/>
      <c r="CZ1241" s="9"/>
      <c r="DA1241" s="78"/>
      <c r="DB1241" s="9"/>
      <c r="DC1241" s="207"/>
    </row>
    <row r="1242" spans="2:107" ht="13.2" customHeight="1">
      <c r="G1242" s="4"/>
      <c r="H1242" s="521"/>
      <c r="I1242" s="565">
        <f t="shared" ref="I1242:I1248" si="241">SUM(J1242:N1242)</f>
        <v>0</v>
      </c>
      <c r="N1242" s="17"/>
      <c r="O1242" s="17"/>
      <c r="P1242" s="17"/>
      <c r="Q1242" s="137"/>
      <c r="R1242" s="17"/>
      <c r="S1242" s="17"/>
      <c r="CZ1242" s="9"/>
      <c r="DA1242" s="78"/>
      <c r="DB1242" s="9"/>
      <c r="DC1242" s="207"/>
    </row>
    <row r="1243" spans="2:107" ht="13.2" customHeight="1">
      <c r="G1243" s="4"/>
      <c r="H1243" s="521"/>
      <c r="I1243" s="565">
        <f>SUM(J1243:N1243)</f>
        <v>0</v>
      </c>
      <c r="N1243" s="17"/>
      <c r="O1243" s="17"/>
      <c r="P1243" s="17"/>
      <c r="Q1243" s="137"/>
      <c r="R1243" s="17"/>
      <c r="S1243" s="17"/>
      <c r="CZ1243" s="9"/>
      <c r="DA1243" s="78"/>
      <c r="DB1243" s="9"/>
      <c r="DC1243" s="207"/>
    </row>
    <row r="1244" spans="2:107" ht="13.2" customHeight="1">
      <c r="G1244" s="4"/>
      <c r="H1244" s="521"/>
      <c r="I1244" s="565">
        <f>SUM(J1244:N1244)</f>
        <v>0</v>
      </c>
      <c r="N1244" s="17"/>
      <c r="O1244" s="17"/>
      <c r="P1244" s="17"/>
      <c r="Q1244" s="137"/>
      <c r="R1244" s="17"/>
      <c r="S1244" s="17"/>
      <c r="CZ1244" s="9"/>
      <c r="DA1244" s="78"/>
      <c r="DB1244" s="9"/>
      <c r="DC1244" s="207"/>
    </row>
    <row r="1245" spans="2:107" ht="13.2" customHeight="1">
      <c r="G1245" s="4"/>
      <c r="H1245" s="521"/>
      <c r="I1245" s="565">
        <f>SUM(J1245:N1245)</f>
        <v>0</v>
      </c>
      <c r="N1245" s="17"/>
      <c r="O1245" s="17"/>
      <c r="P1245" s="17"/>
      <c r="Q1245" s="137"/>
      <c r="R1245" s="17"/>
      <c r="S1245" s="17"/>
      <c r="CZ1245" s="9"/>
      <c r="DA1245" s="78"/>
      <c r="DB1245" s="9"/>
      <c r="DC1245" s="207"/>
    </row>
    <row r="1246" spans="2:107" ht="13.2" customHeight="1">
      <c r="G1246" s="4"/>
      <c r="H1246" s="521"/>
      <c r="I1246" s="565">
        <f>SUM(J1246:N1246)</f>
        <v>0</v>
      </c>
      <c r="N1246" s="17"/>
      <c r="O1246" s="17"/>
      <c r="P1246" s="17"/>
      <c r="Q1246" s="137"/>
      <c r="R1246" s="17"/>
      <c r="S1246" s="17"/>
      <c r="CZ1246" s="9"/>
      <c r="DA1246" s="78"/>
      <c r="DB1246" s="9"/>
      <c r="DC1246" s="207"/>
    </row>
    <row r="1247" spans="2:107" ht="13.2" customHeight="1">
      <c r="G1247" s="4"/>
      <c r="H1247" s="521"/>
      <c r="I1247" s="565">
        <f t="shared" si="241"/>
        <v>0</v>
      </c>
      <c r="N1247" s="17"/>
      <c r="O1247" s="17"/>
      <c r="P1247" s="17"/>
      <c r="Q1247" s="137"/>
      <c r="R1247" s="17"/>
      <c r="S1247" s="17"/>
      <c r="CZ1247" s="9"/>
      <c r="DA1247" s="78"/>
      <c r="DB1247" s="9"/>
      <c r="DC1247" s="207"/>
    </row>
    <row r="1248" spans="2:107" ht="13.2" customHeight="1">
      <c r="G1248" s="4"/>
      <c r="H1248" s="521"/>
      <c r="I1248" s="565">
        <f t="shared" si="241"/>
        <v>0</v>
      </c>
      <c r="N1248" s="17"/>
      <c r="O1248" s="17"/>
      <c r="P1248" s="17"/>
      <c r="Q1248" s="137"/>
      <c r="R1248" s="17"/>
      <c r="S1248" s="17"/>
      <c r="CZ1248" s="9"/>
      <c r="DA1248" s="78"/>
      <c r="DB1248" s="9"/>
      <c r="DC1248" s="207"/>
    </row>
    <row r="1249" spans="2:107" ht="13.2" customHeight="1">
      <c r="G1249" s="22">
        <f>SUM(G1240:G1248)</f>
        <v>0</v>
      </c>
      <c r="H1249" s="521"/>
      <c r="I1249" s="22">
        <f t="shared" ref="I1249:N1249" si="242">SUM(I1240:I1248)</f>
        <v>0</v>
      </c>
      <c r="J1249" s="22">
        <f t="shared" si="242"/>
        <v>0</v>
      </c>
      <c r="K1249" s="22">
        <f t="shared" si="242"/>
        <v>0</v>
      </c>
      <c r="L1249" s="22">
        <f t="shared" si="242"/>
        <v>0</v>
      </c>
      <c r="M1249" s="22">
        <f t="shared" si="242"/>
        <v>0</v>
      </c>
      <c r="N1249" s="22">
        <f t="shared" si="242"/>
        <v>0</v>
      </c>
      <c r="O1249" s="17"/>
      <c r="P1249" s="17"/>
      <c r="Q1249" s="137"/>
      <c r="R1249" s="17"/>
      <c r="S1249" s="17"/>
      <c r="CZ1249" s="9"/>
      <c r="DA1249" s="78"/>
      <c r="DB1249" s="9"/>
      <c r="DC1249" s="207"/>
    </row>
    <row r="1250" spans="2:107" ht="13.2" customHeight="1" thickBot="1">
      <c r="D1250" s="28"/>
      <c r="E1250" s="28"/>
      <c r="F1250" s="28"/>
      <c r="G1250" s="4"/>
      <c r="H1250" s="521"/>
      <c r="I1250" s="565"/>
      <c r="J1250" s="23" t="s">
        <v>195</v>
      </c>
      <c r="K1250" s="23"/>
      <c r="N1250" s="4"/>
      <c r="O1250" s="271" t="s">
        <v>487</v>
      </c>
      <c r="P1250" s="17"/>
      <c r="Q1250" s="137"/>
      <c r="R1250" s="17"/>
      <c r="S1250" s="17"/>
      <c r="CZ1250" s="9"/>
      <c r="DA1250" s="78"/>
      <c r="DB1250" s="9"/>
      <c r="DC1250" s="207"/>
    </row>
    <row r="1251" spans="2:107" ht="13.2" customHeight="1" thickBot="1">
      <c r="B1251" s="3" t="s">
        <v>41</v>
      </c>
      <c r="F1251" s="24" t="str">
        <f>B1228</f>
        <v>Bank Name 49</v>
      </c>
      <c r="G1251" s="1">
        <f>SUM(G1249+G1238)</f>
        <v>0</v>
      </c>
      <c r="H1251" s="521"/>
      <c r="I1251" s="1">
        <f t="shared" ref="I1251:N1251" si="243">SUM(I1249+I1238)</f>
        <v>0</v>
      </c>
      <c r="J1251" s="1">
        <f t="shared" si="243"/>
        <v>0</v>
      </c>
      <c r="K1251" s="1">
        <f t="shared" si="243"/>
        <v>0</v>
      </c>
      <c r="L1251" s="1">
        <f t="shared" si="243"/>
        <v>0</v>
      </c>
      <c r="M1251" s="1">
        <f t="shared" si="243"/>
        <v>0</v>
      </c>
      <c r="N1251" s="1">
        <f t="shared" si="243"/>
        <v>0</v>
      </c>
      <c r="O1251" s="234"/>
      <c r="P1251" s="17"/>
      <c r="Q1251" s="137"/>
      <c r="R1251" s="17"/>
      <c r="S1251" s="17"/>
      <c r="CZ1251" s="9"/>
      <c r="DA1251" s="78"/>
      <c r="DB1251" s="9"/>
      <c r="DC1251" s="207"/>
    </row>
    <row r="1252" spans="2:107" ht="13.2" customHeight="1">
      <c r="D1252" s="28"/>
      <c r="E1252" s="28"/>
      <c r="F1252" s="28"/>
      <c r="G1252" s="4"/>
      <c r="H1252" s="521"/>
      <c r="I1252" s="577"/>
      <c r="J1252" s="82" t="s">
        <v>196</v>
      </c>
      <c r="K1252" s="23"/>
      <c r="N1252" s="17"/>
      <c r="O1252" s="17"/>
      <c r="P1252" s="17"/>
      <c r="Q1252" s="137"/>
      <c r="R1252" s="17"/>
      <c r="S1252" s="17"/>
      <c r="CZ1252" s="9"/>
      <c r="DA1252" s="78"/>
      <c r="DB1252" s="9"/>
      <c r="DC1252" s="207"/>
    </row>
    <row r="1253" spans="2:107" ht="13.2" customHeight="1">
      <c r="B1253" s="18" t="s">
        <v>406</v>
      </c>
      <c r="C1253" s="5"/>
      <c r="G1253" s="5"/>
      <c r="H1253" s="521"/>
      <c r="I1253" s="78"/>
      <c r="N1253" s="17"/>
      <c r="O1253" s="17"/>
      <c r="P1253" s="17"/>
      <c r="Q1253" s="137"/>
      <c r="R1253" s="17"/>
      <c r="S1253" s="17"/>
      <c r="CZ1253" s="9"/>
      <c r="DA1253" s="78"/>
      <c r="DB1253" s="9"/>
      <c r="DC1253" s="207"/>
    </row>
    <row r="1254" spans="2:107" ht="13.2" customHeight="1">
      <c r="B1254" s="5"/>
      <c r="C1254" s="5" t="s">
        <v>26</v>
      </c>
      <c r="G1254" s="5"/>
      <c r="H1254" s="521"/>
      <c r="I1254" s="565"/>
      <c r="N1254" s="17"/>
      <c r="O1254" s="17"/>
      <c r="P1254" s="17"/>
      <c r="Q1254" s="137"/>
      <c r="R1254" s="17"/>
      <c r="S1254" s="17"/>
      <c r="CZ1254" s="9"/>
      <c r="DA1254" s="78"/>
      <c r="DB1254" s="9"/>
      <c r="DC1254" s="207"/>
    </row>
    <row r="1255" spans="2:107" ht="13.2" customHeight="1">
      <c r="B1255" s="5"/>
      <c r="C1255" s="5"/>
      <c r="G1255" s="5"/>
      <c r="H1255" s="521"/>
      <c r="I1255" s="565">
        <f>SUM(J1255:N1255)</f>
        <v>0</v>
      </c>
      <c r="N1255" s="17"/>
      <c r="O1255" s="17"/>
      <c r="P1255" s="17"/>
      <c r="Q1255" s="137"/>
      <c r="R1255" s="17"/>
      <c r="S1255" s="17"/>
      <c r="CZ1255" s="9"/>
      <c r="DA1255" s="78"/>
      <c r="DB1255" s="9"/>
      <c r="DC1255" s="207"/>
    </row>
    <row r="1256" spans="2:107" ht="13.2" customHeight="1">
      <c r="B1256" s="5"/>
      <c r="C1256" s="5"/>
      <c r="G1256" s="5"/>
      <c r="H1256" s="521"/>
      <c r="I1256" s="565">
        <f t="shared" ref="I1256:I1262" si="244">SUM(J1256:N1256)</f>
        <v>0</v>
      </c>
      <c r="N1256" s="17"/>
      <c r="O1256" s="17"/>
      <c r="P1256" s="17"/>
      <c r="Q1256" s="137"/>
      <c r="R1256" s="17"/>
      <c r="S1256" s="17"/>
      <c r="CZ1256" s="9"/>
      <c r="DA1256" s="78"/>
      <c r="DB1256" s="9"/>
      <c r="DC1256" s="207"/>
    </row>
    <row r="1257" spans="2:107" ht="13.2" customHeight="1">
      <c r="B1257" s="5"/>
      <c r="C1257" s="5"/>
      <c r="G1257" s="5"/>
      <c r="H1257" s="521"/>
      <c r="I1257" s="565">
        <f>SUM(J1257:N1257)</f>
        <v>0</v>
      </c>
      <c r="N1257" s="17"/>
      <c r="O1257" s="17"/>
      <c r="P1257" s="17"/>
      <c r="Q1257" s="137"/>
      <c r="R1257" s="17"/>
      <c r="S1257" s="17"/>
      <c r="CZ1257" s="9"/>
      <c r="DA1257" s="78"/>
      <c r="DB1257" s="9"/>
      <c r="DC1257" s="207"/>
    </row>
    <row r="1258" spans="2:107" ht="13.2" customHeight="1">
      <c r="B1258" s="5"/>
      <c r="C1258" s="5"/>
      <c r="G1258" s="5"/>
      <c r="H1258" s="521"/>
      <c r="I1258" s="565">
        <f>SUM(J1258:N1258)</f>
        <v>0</v>
      </c>
      <c r="N1258" s="17"/>
      <c r="O1258" s="17"/>
      <c r="P1258" s="17"/>
      <c r="Q1258" s="137"/>
      <c r="R1258" s="17"/>
      <c r="S1258" s="17"/>
      <c r="CZ1258" s="9"/>
      <c r="DA1258" s="78"/>
      <c r="DB1258" s="9"/>
      <c r="DC1258" s="207"/>
    </row>
    <row r="1259" spans="2:107" ht="13.2" customHeight="1">
      <c r="B1259" s="5"/>
      <c r="C1259" s="5"/>
      <c r="G1259" s="5"/>
      <c r="H1259" s="521"/>
      <c r="I1259" s="565">
        <f>SUM(J1259:N1259)</f>
        <v>0</v>
      </c>
      <c r="N1259" s="17"/>
      <c r="O1259" s="17"/>
      <c r="P1259" s="17"/>
      <c r="Q1259" s="137"/>
      <c r="R1259" s="17"/>
      <c r="S1259" s="17"/>
      <c r="CZ1259" s="9"/>
      <c r="DA1259" s="78"/>
      <c r="DB1259" s="9"/>
      <c r="DC1259" s="207"/>
    </row>
    <row r="1260" spans="2:107" ht="13.2" customHeight="1">
      <c r="B1260" s="5"/>
      <c r="C1260" s="5"/>
      <c r="G1260" s="5"/>
      <c r="H1260" s="521"/>
      <c r="I1260" s="565">
        <f>SUM(J1260:N1260)</f>
        <v>0</v>
      </c>
      <c r="N1260" s="17"/>
      <c r="O1260" s="17"/>
      <c r="P1260" s="17"/>
      <c r="Q1260" s="137"/>
      <c r="R1260" s="17"/>
      <c r="S1260" s="17"/>
      <c r="CZ1260" s="9"/>
      <c r="DA1260" s="78"/>
      <c r="DB1260" s="9"/>
      <c r="DC1260" s="207"/>
    </row>
    <row r="1261" spans="2:107" ht="13.2" customHeight="1">
      <c r="G1261" s="4"/>
      <c r="H1261" s="521"/>
      <c r="I1261" s="565">
        <f t="shared" si="244"/>
        <v>0</v>
      </c>
      <c r="N1261" s="17"/>
      <c r="O1261" s="17"/>
      <c r="P1261" s="17"/>
      <c r="Q1261" s="137"/>
      <c r="R1261" s="17"/>
      <c r="S1261" s="17"/>
      <c r="CZ1261" s="9"/>
      <c r="DA1261" s="78"/>
      <c r="DB1261" s="9"/>
      <c r="DC1261" s="207"/>
    </row>
    <row r="1262" spans="2:107" ht="13.2" customHeight="1">
      <c r="G1262" s="4"/>
      <c r="H1262" s="521"/>
      <c r="I1262" s="565">
        <f t="shared" si="244"/>
        <v>0</v>
      </c>
      <c r="N1262" s="17"/>
      <c r="O1262" s="17"/>
      <c r="P1262" s="17"/>
      <c r="Q1262" s="137"/>
      <c r="R1262" s="17"/>
      <c r="S1262" s="17"/>
      <c r="CZ1262" s="9"/>
      <c r="DA1262" s="78"/>
      <c r="DB1262" s="9"/>
      <c r="DC1262" s="207"/>
    </row>
    <row r="1263" spans="2:107" ht="13.2" customHeight="1">
      <c r="D1263" s="3" t="s">
        <v>28</v>
      </c>
      <c r="G1263" s="22">
        <f>SUM(G1253:G1262)</f>
        <v>0</v>
      </c>
      <c r="H1263" s="521"/>
      <c r="I1263" s="22">
        <f t="shared" ref="I1263:N1263" si="245">SUM(I1253:I1262)</f>
        <v>0</v>
      </c>
      <c r="J1263" s="22">
        <f t="shared" si="245"/>
        <v>0</v>
      </c>
      <c r="K1263" s="22">
        <f t="shared" si="245"/>
        <v>0</v>
      </c>
      <c r="L1263" s="22">
        <f t="shared" si="245"/>
        <v>0</v>
      </c>
      <c r="M1263" s="22">
        <f t="shared" si="245"/>
        <v>0</v>
      </c>
      <c r="N1263" s="22">
        <f t="shared" si="245"/>
        <v>0</v>
      </c>
      <c r="O1263" s="17"/>
      <c r="P1263" s="17"/>
      <c r="Q1263" s="137"/>
      <c r="R1263" s="17"/>
      <c r="S1263" s="17"/>
      <c r="CZ1263" s="9"/>
      <c r="DA1263" s="78"/>
      <c r="DB1263" s="9"/>
      <c r="DC1263" s="207"/>
    </row>
    <row r="1264" spans="2:107" ht="13.2" customHeight="1">
      <c r="G1264" s="4"/>
      <c r="H1264" s="521"/>
      <c r="I1264" s="565"/>
      <c r="J1264" s="23" t="s">
        <v>195</v>
      </c>
      <c r="K1264" s="23"/>
      <c r="N1264" s="4"/>
      <c r="O1264" s="17"/>
      <c r="P1264" s="17"/>
      <c r="Q1264" s="137"/>
      <c r="R1264" s="17"/>
      <c r="S1264" s="17"/>
      <c r="CZ1264" s="9"/>
      <c r="DA1264" s="78"/>
      <c r="DB1264" s="9"/>
      <c r="DC1264" s="207"/>
    </row>
    <row r="1265" spans="2:107" ht="13.2" customHeight="1">
      <c r="C1265" s="3" t="s">
        <v>27</v>
      </c>
      <c r="G1265" s="4"/>
      <c r="H1265" s="521"/>
      <c r="I1265" s="565"/>
      <c r="J1265" s="95"/>
      <c r="K1265" s="5"/>
      <c r="N1265" s="17"/>
      <c r="O1265" s="17"/>
      <c r="P1265" s="17"/>
      <c r="Q1265" s="137"/>
      <c r="R1265" s="17"/>
      <c r="S1265" s="17"/>
      <c r="CZ1265" s="9"/>
      <c r="DA1265" s="78"/>
      <c r="DB1265" s="9"/>
      <c r="DC1265" s="207"/>
    </row>
    <row r="1266" spans="2:107" ht="13.2" customHeight="1">
      <c r="G1266" s="4"/>
      <c r="H1266" s="521"/>
      <c r="I1266" s="565">
        <f>SUM(J1266:N1266)</f>
        <v>0</v>
      </c>
      <c r="N1266" s="17"/>
      <c r="O1266" s="17"/>
      <c r="P1266" s="17"/>
      <c r="Q1266" s="137"/>
      <c r="R1266" s="17"/>
      <c r="S1266" s="17"/>
      <c r="CZ1266" s="9"/>
      <c r="DA1266" s="78"/>
      <c r="DB1266" s="9"/>
      <c r="DC1266" s="207"/>
    </row>
    <row r="1267" spans="2:107" ht="13.2" customHeight="1">
      <c r="G1267" s="4"/>
      <c r="H1267" s="521"/>
      <c r="I1267" s="565">
        <f t="shared" ref="I1267:I1273" si="246">SUM(J1267:N1267)</f>
        <v>0</v>
      </c>
      <c r="N1267" s="17"/>
      <c r="O1267" s="17"/>
      <c r="P1267" s="17"/>
      <c r="Q1267" s="137"/>
      <c r="R1267" s="17"/>
      <c r="S1267" s="17"/>
      <c r="CZ1267" s="9"/>
      <c r="DA1267" s="78"/>
      <c r="DB1267" s="9"/>
      <c r="DC1267" s="207"/>
    </row>
    <row r="1268" spans="2:107" ht="13.2" customHeight="1">
      <c r="G1268" s="4"/>
      <c r="H1268" s="521"/>
      <c r="I1268" s="565">
        <f>SUM(J1268:N1268)</f>
        <v>0</v>
      </c>
      <c r="N1268" s="17"/>
      <c r="O1268" s="17"/>
      <c r="P1268" s="17"/>
      <c r="Q1268" s="137"/>
      <c r="R1268" s="17"/>
      <c r="S1268" s="17"/>
      <c r="CZ1268" s="9"/>
      <c r="DA1268" s="78"/>
      <c r="DB1268" s="9"/>
      <c r="DC1268" s="207"/>
    </row>
    <row r="1269" spans="2:107" ht="13.2" customHeight="1">
      <c r="G1269" s="4"/>
      <c r="H1269" s="521"/>
      <c r="I1269" s="565">
        <f>SUM(J1269:N1269)</f>
        <v>0</v>
      </c>
      <c r="N1269" s="17"/>
      <c r="O1269" s="17"/>
      <c r="P1269" s="17"/>
      <c r="Q1269" s="137"/>
      <c r="R1269" s="17"/>
      <c r="S1269" s="17"/>
      <c r="CZ1269" s="9"/>
      <c r="DA1269" s="78"/>
      <c r="DB1269" s="9"/>
      <c r="DC1269" s="207"/>
    </row>
    <row r="1270" spans="2:107" ht="13.2" customHeight="1">
      <c r="G1270" s="4"/>
      <c r="H1270" s="521"/>
      <c r="I1270" s="565">
        <f>SUM(J1270:N1270)</f>
        <v>0</v>
      </c>
      <c r="N1270" s="17"/>
      <c r="O1270" s="17"/>
      <c r="P1270" s="17"/>
      <c r="Q1270" s="137"/>
      <c r="R1270" s="17"/>
      <c r="S1270" s="17"/>
      <c r="CZ1270" s="9"/>
      <c r="DA1270" s="78"/>
      <c r="DB1270" s="9"/>
      <c r="DC1270" s="207"/>
    </row>
    <row r="1271" spans="2:107" ht="13.2" customHeight="1">
      <c r="G1271" s="4"/>
      <c r="H1271" s="521"/>
      <c r="I1271" s="565">
        <f>SUM(J1271:N1271)</f>
        <v>0</v>
      </c>
      <c r="N1271" s="17"/>
      <c r="O1271" s="17"/>
      <c r="P1271" s="17"/>
      <c r="Q1271" s="137"/>
      <c r="R1271" s="17"/>
      <c r="S1271" s="17"/>
      <c r="CZ1271" s="9"/>
      <c r="DA1271" s="78"/>
      <c r="DB1271" s="9"/>
      <c r="DC1271" s="207"/>
    </row>
    <row r="1272" spans="2:107" ht="13.2" customHeight="1">
      <c r="G1272" s="4"/>
      <c r="H1272" s="521"/>
      <c r="I1272" s="565">
        <f t="shared" si="246"/>
        <v>0</v>
      </c>
      <c r="N1272" s="17"/>
      <c r="O1272" s="17"/>
      <c r="P1272" s="17"/>
      <c r="Q1272" s="137"/>
      <c r="R1272" s="17"/>
      <c r="S1272" s="17"/>
      <c r="CZ1272" s="9"/>
      <c r="DA1272" s="78"/>
      <c r="DB1272" s="9"/>
      <c r="DC1272" s="207"/>
    </row>
    <row r="1273" spans="2:107" ht="13.2" customHeight="1">
      <c r="G1273" s="4"/>
      <c r="H1273" s="521"/>
      <c r="I1273" s="565">
        <f t="shared" si="246"/>
        <v>0</v>
      </c>
      <c r="N1273" s="17"/>
      <c r="O1273" s="17"/>
      <c r="P1273" s="17"/>
      <c r="Q1273" s="137"/>
      <c r="R1273" s="17"/>
      <c r="S1273" s="17"/>
      <c r="CZ1273" s="9"/>
      <c r="DA1273" s="78"/>
      <c r="DB1273" s="9"/>
      <c r="DC1273" s="207"/>
    </row>
    <row r="1274" spans="2:107" ht="13.2" customHeight="1">
      <c r="G1274" s="22">
        <f>SUM(G1265:G1273)</f>
        <v>0</v>
      </c>
      <c r="H1274" s="521"/>
      <c r="I1274" s="22">
        <f t="shared" ref="I1274:N1274" si="247">SUM(I1265:I1273)</f>
        <v>0</v>
      </c>
      <c r="J1274" s="22">
        <f t="shared" si="247"/>
        <v>0</v>
      </c>
      <c r="K1274" s="22">
        <f t="shared" si="247"/>
        <v>0</v>
      </c>
      <c r="L1274" s="22">
        <f t="shared" si="247"/>
        <v>0</v>
      </c>
      <c r="M1274" s="22">
        <f t="shared" si="247"/>
        <v>0</v>
      </c>
      <c r="N1274" s="22">
        <f t="shared" si="247"/>
        <v>0</v>
      </c>
      <c r="O1274" s="17"/>
      <c r="P1274" s="17"/>
      <c r="Q1274" s="137"/>
      <c r="R1274" s="17"/>
      <c r="S1274" s="17"/>
      <c r="CZ1274" s="9"/>
      <c r="DA1274" s="78"/>
      <c r="DB1274" s="9"/>
      <c r="DC1274" s="207"/>
    </row>
    <row r="1275" spans="2:107" ht="13.2" customHeight="1" thickBot="1">
      <c r="D1275" s="28"/>
      <c r="E1275" s="28"/>
      <c r="F1275" s="28"/>
      <c r="G1275" s="4"/>
      <c r="H1275" s="521"/>
      <c r="I1275" s="565"/>
      <c r="J1275" s="23" t="s">
        <v>195</v>
      </c>
      <c r="K1275" s="23"/>
      <c r="N1275" s="4"/>
      <c r="O1275" s="271" t="s">
        <v>487</v>
      </c>
      <c r="P1275" s="17"/>
      <c r="Q1275" s="137"/>
      <c r="R1275" s="17"/>
      <c r="S1275" s="17"/>
      <c r="CZ1275" s="9"/>
      <c r="DA1275" s="78"/>
      <c r="DB1275" s="9"/>
      <c r="DC1275" s="207"/>
    </row>
    <row r="1276" spans="2:107" ht="13.2" customHeight="1" thickBot="1">
      <c r="B1276" s="3" t="s">
        <v>41</v>
      </c>
      <c r="F1276" s="24" t="str">
        <f>B1253</f>
        <v>Bank Name 50</v>
      </c>
      <c r="G1276" s="1">
        <f>SUM(G1274+G1263)</f>
        <v>0</v>
      </c>
      <c r="H1276" s="521"/>
      <c r="I1276" s="1">
        <f t="shared" ref="I1276:N1276" si="248">SUM(I1274+I1263)</f>
        <v>0</v>
      </c>
      <c r="J1276" s="1">
        <f t="shared" si="248"/>
        <v>0</v>
      </c>
      <c r="K1276" s="1">
        <f t="shared" si="248"/>
        <v>0</v>
      </c>
      <c r="L1276" s="1">
        <f t="shared" si="248"/>
        <v>0</v>
      </c>
      <c r="M1276" s="1">
        <f t="shared" si="248"/>
        <v>0</v>
      </c>
      <c r="N1276" s="1">
        <f t="shared" si="248"/>
        <v>0</v>
      </c>
      <c r="O1276" s="234"/>
      <c r="P1276" s="17"/>
      <c r="Q1276" s="137"/>
      <c r="R1276" s="17"/>
      <c r="S1276" s="17"/>
      <c r="CZ1276" s="9"/>
      <c r="DA1276" s="78"/>
      <c r="DB1276" s="9"/>
      <c r="DC1276" s="207"/>
    </row>
    <row r="1277" spans="2:107" ht="13.2" customHeight="1">
      <c r="D1277" s="28"/>
      <c r="E1277" s="28"/>
      <c r="F1277" s="28"/>
      <c r="G1277" s="4"/>
      <c r="H1277" s="521"/>
      <c r="I1277" s="577"/>
      <c r="J1277" s="82" t="s">
        <v>196</v>
      </c>
      <c r="K1277" s="23"/>
      <c r="N1277" s="17"/>
      <c r="O1277" s="17"/>
      <c r="P1277" s="17"/>
      <c r="Q1277" s="137"/>
      <c r="R1277" s="17"/>
      <c r="S1277" s="17"/>
      <c r="CZ1277" s="9"/>
      <c r="DA1277" s="78"/>
      <c r="DB1277" s="9"/>
      <c r="DC1277" s="207"/>
    </row>
    <row r="1278" spans="2:107" ht="13.2" customHeight="1">
      <c r="B1278" s="18" t="s">
        <v>407</v>
      </c>
      <c r="C1278" s="5"/>
      <c r="G1278" s="5"/>
      <c r="H1278" s="521"/>
      <c r="I1278" s="78"/>
      <c r="N1278" s="17"/>
      <c r="O1278" s="17"/>
      <c r="P1278" s="17"/>
      <c r="Q1278" s="137"/>
      <c r="R1278" s="17"/>
      <c r="S1278" s="17"/>
      <c r="CZ1278" s="9"/>
      <c r="DA1278" s="78"/>
      <c r="DB1278" s="9"/>
      <c r="DC1278" s="207"/>
    </row>
    <row r="1279" spans="2:107" ht="13.2" customHeight="1">
      <c r="B1279" s="5"/>
      <c r="C1279" s="5" t="s">
        <v>26</v>
      </c>
      <c r="G1279" s="5"/>
      <c r="H1279" s="521"/>
      <c r="I1279" s="565"/>
      <c r="N1279" s="17"/>
      <c r="O1279" s="17"/>
      <c r="P1279" s="17"/>
      <c r="Q1279" s="137"/>
      <c r="R1279" s="17"/>
      <c r="S1279" s="17"/>
      <c r="CZ1279" s="9"/>
      <c r="DA1279" s="78"/>
      <c r="DB1279" s="9"/>
      <c r="DC1279" s="207"/>
    </row>
    <row r="1280" spans="2:107" ht="13.2" customHeight="1">
      <c r="B1280" s="5"/>
      <c r="C1280" s="5"/>
      <c r="G1280" s="5"/>
      <c r="H1280" s="521"/>
      <c r="I1280" s="565">
        <f>SUM(J1280:N1280)</f>
        <v>0</v>
      </c>
      <c r="N1280" s="17"/>
      <c r="O1280" s="17"/>
      <c r="P1280" s="17"/>
      <c r="Q1280" s="137"/>
      <c r="R1280" s="17"/>
      <c r="S1280" s="17"/>
      <c r="CZ1280" s="9"/>
      <c r="DA1280" s="78"/>
      <c r="DB1280" s="9"/>
      <c r="DC1280" s="207"/>
    </row>
    <row r="1281" spans="2:107" ht="13.2" customHeight="1">
      <c r="B1281" s="5"/>
      <c r="C1281" s="5"/>
      <c r="G1281" s="5"/>
      <c r="H1281" s="521"/>
      <c r="I1281" s="565">
        <f t="shared" ref="I1281:I1287" si="249">SUM(J1281:N1281)</f>
        <v>0</v>
      </c>
      <c r="N1281" s="17"/>
      <c r="O1281" s="17"/>
      <c r="P1281" s="17"/>
      <c r="Q1281" s="137"/>
      <c r="R1281" s="17"/>
      <c r="S1281" s="17"/>
      <c r="CZ1281" s="9"/>
      <c r="DA1281" s="78"/>
      <c r="DB1281" s="9"/>
      <c r="DC1281" s="207"/>
    </row>
    <row r="1282" spans="2:107" ht="13.2" customHeight="1">
      <c r="B1282" s="5"/>
      <c r="C1282" s="5"/>
      <c r="G1282" s="5"/>
      <c r="H1282" s="521"/>
      <c r="I1282" s="565">
        <f>SUM(J1282:N1282)</f>
        <v>0</v>
      </c>
      <c r="N1282" s="17"/>
      <c r="O1282" s="17"/>
      <c r="P1282" s="17"/>
      <c r="Q1282" s="137"/>
      <c r="R1282" s="17"/>
      <c r="S1282" s="17"/>
      <c r="CZ1282" s="9"/>
      <c r="DA1282" s="78"/>
      <c r="DB1282" s="9"/>
      <c r="DC1282" s="207"/>
    </row>
    <row r="1283" spans="2:107" ht="13.2" customHeight="1">
      <c r="B1283" s="5"/>
      <c r="C1283" s="5"/>
      <c r="G1283" s="5"/>
      <c r="H1283" s="521"/>
      <c r="I1283" s="565">
        <f>SUM(J1283:N1283)</f>
        <v>0</v>
      </c>
      <c r="N1283" s="17"/>
      <c r="O1283" s="17"/>
      <c r="P1283" s="17"/>
      <c r="Q1283" s="137"/>
      <c r="R1283" s="17"/>
      <c r="S1283" s="17"/>
      <c r="CZ1283" s="9"/>
      <c r="DA1283" s="78"/>
      <c r="DB1283" s="9"/>
      <c r="DC1283" s="207"/>
    </row>
    <row r="1284" spans="2:107" ht="13.2" customHeight="1">
      <c r="B1284" s="5"/>
      <c r="C1284" s="5"/>
      <c r="G1284" s="5"/>
      <c r="H1284" s="521"/>
      <c r="I1284" s="565">
        <f>SUM(J1284:N1284)</f>
        <v>0</v>
      </c>
      <c r="N1284" s="17"/>
      <c r="O1284" s="17"/>
      <c r="P1284" s="17"/>
      <c r="Q1284" s="137"/>
      <c r="R1284" s="17"/>
      <c r="S1284" s="17"/>
      <c r="CZ1284" s="9"/>
      <c r="DA1284" s="78"/>
      <c r="DB1284" s="9"/>
      <c r="DC1284" s="207"/>
    </row>
    <row r="1285" spans="2:107" ht="13.2" customHeight="1">
      <c r="B1285" s="5"/>
      <c r="C1285" s="5"/>
      <c r="G1285" s="5"/>
      <c r="H1285" s="521"/>
      <c r="I1285" s="565">
        <f>SUM(J1285:N1285)</f>
        <v>0</v>
      </c>
      <c r="N1285" s="17"/>
      <c r="O1285" s="17"/>
      <c r="P1285" s="17"/>
      <c r="Q1285" s="137"/>
      <c r="R1285" s="17"/>
      <c r="S1285" s="17"/>
      <c r="CZ1285" s="9"/>
      <c r="DA1285" s="78"/>
      <c r="DB1285" s="9"/>
      <c r="DC1285" s="207"/>
    </row>
    <row r="1286" spans="2:107" ht="13.2" customHeight="1">
      <c r="G1286" s="4"/>
      <c r="H1286" s="521"/>
      <c r="I1286" s="565">
        <f t="shared" si="249"/>
        <v>0</v>
      </c>
      <c r="N1286" s="17"/>
      <c r="O1286" s="17"/>
      <c r="P1286" s="17"/>
      <c r="Q1286" s="137"/>
      <c r="R1286" s="17"/>
      <c r="S1286" s="17"/>
      <c r="CZ1286" s="9"/>
      <c r="DA1286" s="78"/>
      <c r="DB1286" s="9"/>
      <c r="DC1286" s="207"/>
    </row>
    <row r="1287" spans="2:107" ht="13.2" customHeight="1">
      <c r="G1287" s="4"/>
      <c r="H1287" s="521"/>
      <c r="I1287" s="565">
        <f t="shared" si="249"/>
        <v>0</v>
      </c>
      <c r="N1287" s="17"/>
      <c r="O1287" s="17"/>
      <c r="P1287" s="17"/>
      <c r="Q1287" s="137"/>
      <c r="R1287" s="17"/>
      <c r="S1287" s="17"/>
      <c r="CZ1287" s="9"/>
      <c r="DA1287" s="78"/>
      <c r="DB1287" s="9"/>
      <c r="DC1287" s="207"/>
    </row>
    <row r="1288" spans="2:107" ht="13.2" customHeight="1">
      <c r="D1288" s="3" t="s">
        <v>28</v>
      </c>
      <c r="G1288" s="22">
        <f>SUM(G1278:G1287)</f>
        <v>0</v>
      </c>
      <c r="H1288" s="521"/>
      <c r="I1288" s="22">
        <f t="shared" ref="I1288:N1288" si="250">SUM(I1278:I1287)</f>
        <v>0</v>
      </c>
      <c r="J1288" s="22">
        <f t="shared" si="250"/>
        <v>0</v>
      </c>
      <c r="K1288" s="22">
        <f t="shared" si="250"/>
        <v>0</v>
      </c>
      <c r="L1288" s="22">
        <f t="shared" si="250"/>
        <v>0</v>
      </c>
      <c r="M1288" s="22">
        <f t="shared" si="250"/>
        <v>0</v>
      </c>
      <c r="N1288" s="22">
        <f t="shared" si="250"/>
        <v>0</v>
      </c>
      <c r="O1288" s="17"/>
      <c r="P1288" s="17"/>
      <c r="Q1288" s="137"/>
      <c r="R1288" s="17"/>
      <c r="S1288" s="17"/>
      <c r="CZ1288" s="9"/>
      <c r="DA1288" s="78"/>
      <c r="DB1288" s="9"/>
      <c r="DC1288" s="207"/>
    </row>
    <row r="1289" spans="2:107" ht="13.2" customHeight="1">
      <c r="G1289" s="4"/>
      <c r="H1289" s="521"/>
      <c r="I1289" s="565"/>
      <c r="J1289" s="23" t="s">
        <v>195</v>
      </c>
      <c r="K1289" s="23"/>
      <c r="N1289" s="4"/>
      <c r="O1289" s="17"/>
      <c r="P1289" s="17"/>
      <c r="Q1289" s="137"/>
      <c r="R1289" s="17"/>
      <c r="S1289" s="17"/>
      <c r="CZ1289" s="9"/>
      <c r="DA1289" s="78"/>
      <c r="DB1289" s="9"/>
      <c r="DC1289" s="207"/>
    </row>
    <row r="1290" spans="2:107" ht="13.2" customHeight="1">
      <c r="C1290" s="3" t="s">
        <v>27</v>
      </c>
      <c r="G1290" s="4"/>
      <c r="H1290" s="521"/>
      <c r="I1290" s="565"/>
      <c r="J1290" s="95"/>
      <c r="K1290" s="5"/>
      <c r="N1290" s="17"/>
      <c r="O1290" s="17"/>
      <c r="P1290" s="17"/>
      <c r="Q1290" s="137"/>
      <c r="R1290" s="17"/>
      <c r="S1290" s="17"/>
      <c r="CZ1290" s="9"/>
      <c r="DA1290" s="78"/>
      <c r="DB1290" s="9"/>
      <c r="DC1290" s="207"/>
    </row>
    <row r="1291" spans="2:107" ht="13.2" customHeight="1">
      <c r="G1291" s="4"/>
      <c r="H1291" s="521"/>
      <c r="I1291" s="565"/>
      <c r="N1291" s="17"/>
      <c r="O1291" s="17"/>
      <c r="P1291" s="17"/>
      <c r="Q1291" s="137"/>
      <c r="R1291" s="17"/>
      <c r="S1291" s="17"/>
      <c r="CZ1291" s="9"/>
      <c r="DA1291" s="78"/>
      <c r="DB1291" s="9"/>
      <c r="DC1291" s="207"/>
    </row>
    <row r="1292" spans="2:107" ht="13.2" customHeight="1">
      <c r="G1292" s="4"/>
      <c r="H1292" s="521"/>
      <c r="I1292" s="565">
        <f>SUM(J1292:N1292)</f>
        <v>0</v>
      </c>
      <c r="N1292" s="17"/>
      <c r="O1292" s="17"/>
      <c r="P1292" s="17"/>
      <c r="Q1292" s="137"/>
      <c r="R1292" s="17"/>
      <c r="S1292" s="17"/>
      <c r="CZ1292" s="9"/>
      <c r="DA1292" s="78"/>
      <c r="DB1292" s="9"/>
      <c r="DC1292" s="207"/>
    </row>
    <row r="1293" spans="2:107" ht="13.2" customHeight="1">
      <c r="G1293" s="4"/>
      <c r="H1293" s="521"/>
      <c r="I1293" s="565">
        <f t="shared" ref="I1293:I1298" si="251">SUM(J1293:N1293)</f>
        <v>0</v>
      </c>
      <c r="N1293" s="17"/>
      <c r="O1293" s="17"/>
      <c r="P1293" s="17"/>
      <c r="Q1293" s="137"/>
      <c r="R1293" s="17"/>
      <c r="S1293" s="17"/>
      <c r="CZ1293" s="9"/>
      <c r="DA1293" s="78"/>
      <c r="DB1293" s="9"/>
      <c r="DC1293" s="207"/>
    </row>
    <row r="1294" spans="2:107" ht="13.2" customHeight="1">
      <c r="G1294" s="4"/>
      <c r="H1294" s="521"/>
      <c r="I1294" s="565">
        <f>SUM(J1294:N1294)</f>
        <v>0</v>
      </c>
      <c r="N1294" s="17"/>
      <c r="O1294" s="17"/>
      <c r="P1294" s="17"/>
      <c r="Q1294" s="137"/>
      <c r="R1294" s="17"/>
      <c r="S1294" s="17"/>
      <c r="CZ1294" s="9"/>
      <c r="DA1294" s="78"/>
      <c r="DB1294" s="9"/>
      <c r="DC1294" s="207"/>
    </row>
    <row r="1295" spans="2:107" ht="13.2" customHeight="1">
      <c r="G1295" s="4"/>
      <c r="H1295" s="521"/>
      <c r="I1295" s="565">
        <f>SUM(J1295:N1295)</f>
        <v>0</v>
      </c>
      <c r="N1295" s="17"/>
      <c r="O1295" s="17"/>
      <c r="P1295" s="17"/>
      <c r="Q1295" s="137"/>
      <c r="R1295" s="17"/>
      <c r="S1295" s="17"/>
      <c r="CZ1295" s="9"/>
      <c r="DA1295" s="78"/>
      <c r="DB1295" s="9"/>
      <c r="DC1295" s="207"/>
    </row>
    <row r="1296" spans="2:107" ht="13.2" customHeight="1">
      <c r="G1296" s="4"/>
      <c r="H1296" s="521"/>
      <c r="I1296" s="565">
        <f>SUM(J1296:N1296)</f>
        <v>0</v>
      </c>
      <c r="N1296" s="17"/>
      <c r="O1296" s="17"/>
      <c r="P1296" s="17"/>
      <c r="Q1296" s="137"/>
      <c r="R1296" s="17"/>
      <c r="S1296" s="17"/>
      <c r="CZ1296" s="9"/>
      <c r="DA1296" s="78"/>
      <c r="DB1296" s="9"/>
      <c r="DC1296" s="207"/>
    </row>
    <row r="1297" spans="2:107" ht="13.2" customHeight="1">
      <c r="G1297" s="4"/>
      <c r="H1297" s="521"/>
      <c r="I1297" s="565">
        <f>SUM(J1297:N1297)</f>
        <v>0</v>
      </c>
      <c r="N1297" s="17"/>
      <c r="O1297" s="17"/>
      <c r="P1297" s="17"/>
      <c r="Q1297" s="137"/>
      <c r="R1297" s="17"/>
      <c r="S1297" s="17"/>
      <c r="CZ1297" s="9"/>
      <c r="DA1297" s="78"/>
      <c r="DB1297" s="9"/>
      <c r="DC1297" s="207"/>
    </row>
    <row r="1298" spans="2:107" ht="13.2" customHeight="1">
      <c r="G1298" s="4"/>
      <c r="H1298" s="521"/>
      <c r="I1298" s="565">
        <f t="shared" si="251"/>
        <v>0</v>
      </c>
      <c r="N1298" s="17"/>
      <c r="O1298" s="17"/>
      <c r="P1298" s="17"/>
      <c r="Q1298" s="137"/>
      <c r="R1298" s="17"/>
      <c r="S1298" s="17"/>
      <c r="CZ1298" s="9"/>
      <c r="DA1298" s="78"/>
      <c r="DB1298" s="9"/>
      <c r="DC1298" s="207"/>
    </row>
    <row r="1299" spans="2:107" ht="13.2" customHeight="1">
      <c r="G1299" s="4"/>
      <c r="H1299" s="521"/>
      <c r="I1299" s="565">
        <f>SUM(J1299:N1299)</f>
        <v>0</v>
      </c>
      <c r="N1299" s="17"/>
      <c r="O1299" s="17"/>
      <c r="P1299" s="17"/>
      <c r="Q1299" s="137"/>
      <c r="R1299" s="17"/>
      <c r="S1299" s="17"/>
      <c r="CZ1299" s="9"/>
      <c r="DA1299" s="78"/>
      <c r="DB1299" s="9"/>
      <c r="DC1299" s="207"/>
    </row>
    <row r="1300" spans="2:107" ht="13.2" customHeight="1">
      <c r="G1300" s="22">
        <f>SUM(G1290:G1299)</f>
        <v>0</v>
      </c>
      <c r="H1300" s="521"/>
      <c r="I1300" s="22">
        <f t="shared" ref="I1300:N1300" si="252">SUM(I1290:I1299)</f>
        <v>0</v>
      </c>
      <c r="J1300" s="22">
        <f t="shared" si="252"/>
        <v>0</v>
      </c>
      <c r="K1300" s="22">
        <f t="shared" si="252"/>
        <v>0</v>
      </c>
      <c r="L1300" s="22">
        <f t="shared" si="252"/>
        <v>0</v>
      </c>
      <c r="M1300" s="22">
        <f t="shared" si="252"/>
        <v>0</v>
      </c>
      <c r="N1300" s="22">
        <f t="shared" si="252"/>
        <v>0</v>
      </c>
      <c r="O1300" s="17"/>
      <c r="P1300" s="17"/>
      <c r="Q1300" s="137"/>
      <c r="R1300" s="17"/>
      <c r="S1300" s="17"/>
      <c r="CZ1300" s="9"/>
      <c r="DA1300" s="78"/>
      <c r="DB1300" s="9"/>
      <c r="DC1300" s="207"/>
    </row>
    <row r="1301" spans="2:107" ht="13.2" customHeight="1" thickBot="1">
      <c r="D1301" s="28"/>
      <c r="E1301" s="28"/>
      <c r="F1301" s="28"/>
      <c r="G1301" s="4"/>
      <c r="H1301" s="521"/>
      <c r="I1301" s="565"/>
      <c r="J1301" s="23" t="s">
        <v>195</v>
      </c>
      <c r="K1301" s="23"/>
      <c r="N1301" s="4"/>
      <c r="O1301" s="271" t="s">
        <v>487</v>
      </c>
      <c r="P1301" s="17"/>
      <c r="Q1301" s="137"/>
      <c r="R1301" s="17"/>
      <c r="S1301" s="17"/>
      <c r="CZ1301" s="9"/>
      <c r="DA1301" s="78"/>
      <c r="DB1301" s="9"/>
      <c r="DC1301" s="207"/>
    </row>
    <row r="1302" spans="2:107" ht="13.2" customHeight="1" thickBot="1">
      <c r="B1302" s="3" t="s">
        <v>41</v>
      </c>
      <c r="F1302" s="24" t="str">
        <f>B1278</f>
        <v>Bank Name 51</v>
      </c>
      <c r="G1302" s="1">
        <f>SUM(G1300+G1288)</f>
        <v>0</v>
      </c>
      <c r="H1302" s="521"/>
      <c r="I1302" s="1">
        <f t="shared" ref="I1302:N1302" si="253">SUM(I1300+I1288)</f>
        <v>0</v>
      </c>
      <c r="J1302" s="1">
        <f t="shared" si="253"/>
        <v>0</v>
      </c>
      <c r="K1302" s="1">
        <f t="shared" si="253"/>
        <v>0</v>
      </c>
      <c r="L1302" s="1">
        <f t="shared" si="253"/>
        <v>0</v>
      </c>
      <c r="M1302" s="1">
        <f t="shared" si="253"/>
        <v>0</v>
      </c>
      <c r="N1302" s="1">
        <f t="shared" si="253"/>
        <v>0</v>
      </c>
      <c r="O1302" s="234"/>
      <c r="P1302" s="17"/>
      <c r="Q1302" s="137"/>
      <c r="R1302" s="17"/>
      <c r="S1302" s="17"/>
      <c r="CZ1302" s="9"/>
      <c r="DA1302" s="78"/>
      <c r="DB1302" s="9"/>
      <c r="DC1302" s="207"/>
    </row>
    <row r="1303" spans="2:107" ht="13.2" customHeight="1">
      <c r="D1303" s="28"/>
      <c r="E1303" s="28"/>
      <c r="F1303" s="28"/>
      <c r="G1303" s="4"/>
      <c r="H1303" s="521"/>
      <c r="I1303" s="577"/>
      <c r="J1303" s="82" t="s">
        <v>196</v>
      </c>
      <c r="K1303" s="23"/>
      <c r="N1303" s="17"/>
      <c r="O1303" s="17"/>
      <c r="P1303" s="17"/>
      <c r="Q1303" s="137"/>
      <c r="R1303" s="17"/>
      <c r="S1303" s="17"/>
      <c r="CZ1303" s="9"/>
      <c r="DA1303" s="78"/>
      <c r="DB1303" s="9"/>
      <c r="DC1303" s="207"/>
    </row>
    <row r="1304" spans="2:107" ht="13.2" customHeight="1">
      <c r="B1304" s="18" t="s">
        <v>408</v>
      </c>
      <c r="C1304" s="5"/>
      <c r="G1304" s="5"/>
      <c r="H1304" s="521"/>
      <c r="I1304" s="78"/>
      <c r="N1304" s="17"/>
      <c r="O1304" s="17"/>
      <c r="P1304" s="17"/>
      <c r="Q1304" s="137"/>
      <c r="R1304" s="17"/>
      <c r="S1304" s="17"/>
      <c r="CZ1304" s="9"/>
      <c r="DA1304" s="78"/>
      <c r="DB1304" s="9"/>
      <c r="DC1304" s="207"/>
    </row>
    <row r="1305" spans="2:107" ht="13.2" customHeight="1">
      <c r="B1305" s="5"/>
      <c r="C1305" s="5" t="s">
        <v>26</v>
      </c>
      <c r="G1305" s="5"/>
      <c r="H1305" s="521"/>
      <c r="I1305" s="565"/>
      <c r="N1305" s="17"/>
      <c r="O1305" s="17"/>
      <c r="P1305" s="17"/>
      <c r="Q1305" s="137"/>
      <c r="R1305" s="17"/>
      <c r="S1305" s="17"/>
      <c r="CZ1305" s="9"/>
      <c r="DA1305" s="78"/>
      <c r="DB1305" s="9"/>
      <c r="DC1305" s="207"/>
    </row>
    <row r="1306" spans="2:107" ht="13.2" customHeight="1">
      <c r="B1306" s="5"/>
      <c r="C1306" s="5"/>
      <c r="G1306" s="5"/>
      <c r="H1306" s="521"/>
      <c r="I1306" s="565">
        <f>SUM(J1306:N1306)</f>
        <v>0</v>
      </c>
      <c r="N1306" s="17"/>
      <c r="O1306" s="17"/>
      <c r="P1306" s="17"/>
      <c r="Q1306" s="137"/>
      <c r="R1306" s="17"/>
      <c r="S1306" s="17"/>
      <c r="CZ1306" s="9"/>
      <c r="DA1306" s="78"/>
      <c r="DB1306" s="9"/>
      <c r="DC1306" s="207"/>
    </row>
    <row r="1307" spans="2:107" ht="13.2" customHeight="1">
      <c r="B1307" s="5"/>
      <c r="C1307" s="5"/>
      <c r="G1307" s="5"/>
      <c r="H1307" s="521"/>
      <c r="I1307" s="565">
        <f t="shared" ref="I1307:I1313" si="254">SUM(J1307:N1307)</f>
        <v>0</v>
      </c>
      <c r="N1307" s="17"/>
      <c r="O1307" s="17"/>
      <c r="P1307" s="17"/>
      <c r="Q1307" s="137"/>
      <c r="R1307" s="17"/>
      <c r="S1307" s="17"/>
      <c r="CZ1307" s="9"/>
      <c r="DA1307" s="78"/>
      <c r="DB1307" s="9"/>
      <c r="DC1307" s="207"/>
    </row>
    <row r="1308" spans="2:107" ht="13.2" customHeight="1">
      <c r="B1308" s="5"/>
      <c r="C1308" s="5"/>
      <c r="G1308" s="5"/>
      <c r="H1308" s="521"/>
      <c r="I1308" s="565">
        <f>SUM(J1308:N1308)</f>
        <v>0</v>
      </c>
      <c r="N1308" s="17"/>
      <c r="O1308" s="17"/>
      <c r="P1308" s="17"/>
      <c r="Q1308" s="137"/>
      <c r="R1308" s="17"/>
      <c r="S1308" s="17"/>
      <c r="CZ1308" s="9"/>
      <c r="DA1308" s="78"/>
      <c r="DB1308" s="9"/>
      <c r="DC1308" s="207"/>
    </row>
    <row r="1309" spans="2:107" ht="13.2" customHeight="1">
      <c r="B1309" s="5"/>
      <c r="C1309" s="5"/>
      <c r="G1309" s="5"/>
      <c r="H1309" s="521"/>
      <c r="I1309" s="565">
        <f>SUM(J1309:N1309)</f>
        <v>0</v>
      </c>
      <c r="N1309" s="17"/>
      <c r="O1309" s="17"/>
      <c r="P1309" s="17"/>
      <c r="Q1309" s="137"/>
      <c r="R1309" s="17"/>
      <c r="S1309" s="17"/>
      <c r="CZ1309" s="9"/>
      <c r="DA1309" s="78"/>
      <c r="DB1309" s="9"/>
      <c r="DC1309" s="207"/>
    </row>
    <row r="1310" spans="2:107" ht="13.2" customHeight="1">
      <c r="B1310" s="5"/>
      <c r="C1310" s="5"/>
      <c r="G1310" s="5"/>
      <c r="H1310" s="521"/>
      <c r="I1310" s="565">
        <f>SUM(J1310:N1310)</f>
        <v>0</v>
      </c>
      <c r="N1310" s="17"/>
      <c r="O1310" s="17"/>
      <c r="P1310" s="17"/>
      <c r="Q1310" s="137"/>
      <c r="R1310" s="17"/>
      <c r="S1310" s="17"/>
      <c r="CZ1310" s="9"/>
      <c r="DA1310" s="78"/>
      <c r="DB1310" s="9"/>
      <c r="DC1310" s="207"/>
    </row>
    <row r="1311" spans="2:107" ht="13.2" customHeight="1">
      <c r="B1311" s="5"/>
      <c r="C1311" s="5"/>
      <c r="G1311" s="5"/>
      <c r="H1311" s="521"/>
      <c r="I1311" s="565">
        <f>SUM(J1311:N1311)</f>
        <v>0</v>
      </c>
      <c r="N1311" s="17"/>
      <c r="O1311" s="17"/>
      <c r="P1311" s="17"/>
      <c r="Q1311" s="137"/>
      <c r="R1311" s="17"/>
      <c r="S1311" s="17"/>
      <c r="CZ1311" s="9"/>
      <c r="DA1311" s="78"/>
      <c r="DB1311" s="9"/>
      <c r="DC1311" s="207"/>
    </row>
    <row r="1312" spans="2:107" ht="13.2" customHeight="1">
      <c r="G1312" s="4"/>
      <c r="H1312" s="521"/>
      <c r="I1312" s="565">
        <f t="shared" si="254"/>
        <v>0</v>
      </c>
      <c r="N1312" s="17"/>
      <c r="O1312" s="17"/>
      <c r="P1312" s="17"/>
      <c r="Q1312" s="137"/>
      <c r="R1312" s="17"/>
      <c r="S1312" s="17"/>
      <c r="CZ1312" s="9"/>
      <c r="DA1312" s="78"/>
      <c r="DB1312" s="9"/>
      <c r="DC1312" s="207"/>
    </row>
    <row r="1313" spans="2:107" ht="13.2" customHeight="1">
      <c r="G1313" s="4"/>
      <c r="H1313" s="521"/>
      <c r="I1313" s="565">
        <f t="shared" si="254"/>
        <v>0</v>
      </c>
      <c r="N1313" s="17"/>
      <c r="O1313" s="17"/>
      <c r="P1313" s="17"/>
      <c r="Q1313" s="137"/>
      <c r="R1313" s="17"/>
      <c r="S1313" s="17"/>
      <c r="CZ1313" s="9"/>
      <c r="DA1313" s="78"/>
      <c r="DB1313" s="9"/>
      <c r="DC1313" s="207"/>
    </row>
    <row r="1314" spans="2:107" ht="13.2" customHeight="1">
      <c r="D1314" s="3" t="s">
        <v>28</v>
      </c>
      <c r="G1314" s="22">
        <f>SUM(G1304:G1313)</f>
        <v>0</v>
      </c>
      <c r="H1314" s="521"/>
      <c r="I1314" s="22">
        <f t="shared" ref="I1314:N1314" si="255">SUM(I1304:I1313)</f>
        <v>0</v>
      </c>
      <c r="J1314" s="22">
        <f t="shared" si="255"/>
        <v>0</v>
      </c>
      <c r="K1314" s="22">
        <f t="shared" si="255"/>
        <v>0</v>
      </c>
      <c r="L1314" s="22">
        <f t="shared" si="255"/>
        <v>0</v>
      </c>
      <c r="M1314" s="22">
        <f t="shared" si="255"/>
        <v>0</v>
      </c>
      <c r="N1314" s="22">
        <f t="shared" si="255"/>
        <v>0</v>
      </c>
      <c r="O1314" s="17"/>
      <c r="P1314" s="17"/>
      <c r="Q1314" s="137"/>
      <c r="R1314" s="17"/>
      <c r="S1314" s="17"/>
      <c r="CZ1314" s="9"/>
      <c r="DA1314" s="78"/>
      <c r="DB1314" s="9"/>
      <c r="DC1314" s="207"/>
    </row>
    <row r="1315" spans="2:107" ht="13.2" customHeight="1">
      <c r="G1315" s="4"/>
      <c r="H1315" s="521"/>
      <c r="I1315" s="565"/>
      <c r="J1315" s="23" t="s">
        <v>195</v>
      </c>
      <c r="K1315" s="23"/>
      <c r="N1315" s="4"/>
      <c r="O1315" s="17"/>
      <c r="P1315" s="17"/>
      <c r="Q1315" s="137"/>
      <c r="R1315" s="17"/>
      <c r="S1315" s="17"/>
      <c r="CZ1315" s="9"/>
      <c r="DA1315" s="78"/>
      <c r="DB1315" s="9"/>
      <c r="DC1315" s="207"/>
    </row>
    <row r="1316" spans="2:107" ht="13.2" customHeight="1">
      <c r="C1316" s="3" t="s">
        <v>27</v>
      </c>
      <c r="G1316" s="4"/>
      <c r="H1316" s="521"/>
      <c r="I1316" s="565"/>
      <c r="J1316" s="95"/>
      <c r="K1316" s="5"/>
      <c r="N1316" s="17"/>
      <c r="O1316" s="17"/>
      <c r="P1316" s="17"/>
      <c r="Q1316" s="137"/>
      <c r="R1316" s="17"/>
      <c r="S1316" s="17"/>
      <c r="CZ1316" s="9"/>
      <c r="DA1316" s="78"/>
      <c r="DB1316" s="9"/>
      <c r="DC1316" s="207"/>
    </row>
    <row r="1317" spans="2:107" ht="13.2" customHeight="1">
      <c r="G1317" s="4"/>
      <c r="H1317" s="521"/>
      <c r="I1317" s="565">
        <f>SUM(J1317:N1317)</f>
        <v>0</v>
      </c>
      <c r="N1317" s="17"/>
      <c r="O1317" s="17"/>
      <c r="P1317" s="17"/>
      <c r="Q1317" s="137"/>
      <c r="R1317" s="17"/>
      <c r="S1317" s="17"/>
      <c r="CZ1317" s="9"/>
      <c r="DA1317" s="78"/>
      <c r="DB1317" s="9"/>
      <c r="DC1317" s="207"/>
    </row>
    <row r="1318" spans="2:107" ht="13.2" customHeight="1">
      <c r="G1318" s="4"/>
      <c r="H1318" s="521"/>
      <c r="I1318" s="565">
        <f t="shared" ref="I1318:I1324" si="256">SUM(J1318:N1318)</f>
        <v>0</v>
      </c>
      <c r="N1318" s="17"/>
      <c r="O1318" s="17"/>
      <c r="P1318" s="17"/>
      <c r="Q1318" s="137"/>
      <c r="R1318" s="17"/>
      <c r="S1318" s="17"/>
      <c r="CZ1318" s="9"/>
      <c r="DA1318" s="78"/>
      <c r="DB1318" s="9"/>
      <c r="DC1318" s="207"/>
    </row>
    <row r="1319" spans="2:107" ht="13.2" customHeight="1">
      <c r="G1319" s="4"/>
      <c r="H1319" s="521"/>
      <c r="I1319" s="565">
        <f>SUM(J1319:N1319)</f>
        <v>0</v>
      </c>
      <c r="N1319" s="17"/>
      <c r="O1319" s="17"/>
      <c r="P1319" s="17"/>
      <c r="Q1319" s="137"/>
      <c r="R1319" s="17"/>
      <c r="S1319" s="17"/>
      <c r="CZ1319" s="9"/>
      <c r="DA1319" s="78"/>
      <c r="DB1319" s="9"/>
      <c r="DC1319" s="207"/>
    </row>
    <row r="1320" spans="2:107" ht="13.2" customHeight="1">
      <c r="G1320" s="4"/>
      <c r="H1320" s="521"/>
      <c r="I1320" s="565">
        <f>SUM(J1320:N1320)</f>
        <v>0</v>
      </c>
      <c r="N1320" s="17"/>
      <c r="O1320" s="17"/>
      <c r="P1320" s="17"/>
      <c r="Q1320" s="137"/>
      <c r="R1320" s="17"/>
      <c r="S1320" s="17"/>
      <c r="CZ1320" s="9"/>
      <c r="DA1320" s="78"/>
      <c r="DB1320" s="9"/>
      <c r="DC1320" s="207"/>
    </row>
    <row r="1321" spans="2:107" ht="13.2" customHeight="1">
      <c r="G1321" s="4"/>
      <c r="H1321" s="521"/>
      <c r="I1321" s="565">
        <f>SUM(J1321:N1321)</f>
        <v>0</v>
      </c>
      <c r="N1321" s="17"/>
      <c r="O1321" s="17"/>
      <c r="P1321" s="17"/>
      <c r="Q1321" s="137"/>
      <c r="R1321" s="17"/>
      <c r="S1321" s="17"/>
      <c r="CZ1321" s="9"/>
      <c r="DA1321" s="78"/>
      <c r="DB1321" s="9"/>
      <c r="DC1321" s="207"/>
    </row>
    <row r="1322" spans="2:107" ht="13.2" customHeight="1">
      <c r="G1322" s="4"/>
      <c r="H1322" s="521"/>
      <c r="I1322" s="565">
        <f>SUM(J1322:N1322)</f>
        <v>0</v>
      </c>
      <c r="N1322" s="17"/>
      <c r="O1322" s="17"/>
      <c r="P1322" s="17"/>
      <c r="Q1322" s="137"/>
      <c r="R1322" s="17"/>
      <c r="S1322" s="17"/>
      <c r="CZ1322" s="9"/>
      <c r="DA1322" s="78"/>
      <c r="DB1322" s="9"/>
      <c r="DC1322" s="207"/>
    </row>
    <row r="1323" spans="2:107" ht="13.2" customHeight="1">
      <c r="G1323" s="4"/>
      <c r="H1323" s="521"/>
      <c r="I1323" s="565">
        <f t="shared" si="256"/>
        <v>0</v>
      </c>
      <c r="N1323" s="17"/>
      <c r="O1323" s="17"/>
      <c r="P1323" s="17"/>
      <c r="Q1323" s="137"/>
      <c r="R1323" s="17"/>
      <c r="S1323" s="17"/>
      <c r="CZ1323" s="9"/>
      <c r="DA1323" s="78"/>
      <c r="DB1323" s="9"/>
      <c r="DC1323" s="207"/>
    </row>
    <row r="1324" spans="2:107" ht="13.2" customHeight="1">
      <c r="G1324" s="4"/>
      <c r="H1324" s="521"/>
      <c r="I1324" s="565">
        <f t="shared" si="256"/>
        <v>0</v>
      </c>
      <c r="N1324" s="17"/>
      <c r="O1324" s="17"/>
      <c r="P1324" s="17"/>
      <c r="Q1324" s="137"/>
      <c r="R1324" s="17"/>
      <c r="S1324" s="17"/>
      <c r="CZ1324" s="9"/>
      <c r="DA1324" s="78"/>
      <c r="DB1324" s="9"/>
      <c r="DC1324" s="207"/>
    </row>
    <row r="1325" spans="2:107" ht="13.2" customHeight="1">
      <c r="G1325" s="4"/>
      <c r="H1325" s="521"/>
      <c r="I1325" s="565">
        <f>SUM(J1325:N1325)</f>
        <v>0</v>
      </c>
      <c r="N1325" s="17"/>
      <c r="O1325" s="17"/>
      <c r="P1325" s="17"/>
      <c r="Q1325" s="137"/>
      <c r="R1325" s="17"/>
      <c r="S1325" s="17"/>
      <c r="CZ1325" s="9"/>
      <c r="DA1325" s="78"/>
      <c r="DB1325" s="9"/>
      <c r="DC1325" s="207"/>
    </row>
    <row r="1326" spans="2:107" ht="13.2" customHeight="1">
      <c r="G1326" s="22">
        <f>SUM(G1316:G1325)</f>
        <v>0</v>
      </c>
      <c r="H1326" s="521"/>
      <c r="I1326" s="22">
        <f t="shared" ref="I1326:N1326" si="257">SUM(I1316:I1325)</f>
        <v>0</v>
      </c>
      <c r="J1326" s="22">
        <f t="shared" si="257"/>
        <v>0</v>
      </c>
      <c r="K1326" s="22">
        <f t="shared" si="257"/>
        <v>0</v>
      </c>
      <c r="L1326" s="22">
        <f t="shared" si="257"/>
        <v>0</v>
      </c>
      <c r="M1326" s="22">
        <f t="shared" si="257"/>
        <v>0</v>
      </c>
      <c r="N1326" s="22">
        <f t="shared" si="257"/>
        <v>0</v>
      </c>
      <c r="O1326" s="17"/>
      <c r="P1326" s="17"/>
      <c r="Q1326" s="137"/>
      <c r="R1326" s="17"/>
      <c r="S1326" s="17"/>
      <c r="CZ1326" s="9"/>
      <c r="DA1326" s="78"/>
      <c r="DB1326" s="9"/>
      <c r="DC1326" s="207"/>
    </row>
    <row r="1327" spans="2:107" ht="13.2" customHeight="1" thickBot="1">
      <c r="D1327" s="28"/>
      <c r="E1327" s="28"/>
      <c r="F1327" s="28"/>
      <c r="G1327" s="4"/>
      <c r="H1327" s="521"/>
      <c r="I1327" s="565"/>
      <c r="J1327" s="23" t="s">
        <v>195</v>
      </c>
      <c r="K1327" s="23"/>
      <c r="N1327" s="4"/>
      <c r="O1327" s="271" t="s">
        <v>487</v>
      </c>
      <c r="P1327" s="17"/>
      <c r="Q1327" s="137"/>
      <c r="R1327" s="17"/>
      <c r="S1327" s="17"/>
      <c r="CZ1327" s="9"/>
      <c r="DA1327" s="78"/>
      <c r="DB1327" s="9"/>
      <c r="DC1327" s="207"/>
    </row>
    <row r="1328" spans="2:107" ht="13.2" customHeight="1" thickBot="1">
      <c r="B1328" s="3" t="s">
        <v>41</v>
      </c>
      <c r="F1328" s="24" t="str">
        <f>B1304</f>
        <v>Bank Name 52</v>
      </c>
      <c r="G1328" s="1">
        <f>SUM(G1326+G1314)</f>
        <v>0</v>
      </c>
      <c r="H1328" s="521"/>
      <c r="I1328" s="1">
        <f t="shared" ref="I1328:N1328" si="258">SUM(I1326+I1314)</f>
        <v>0</v>
      </c>
      <c r="J1328" s="1">
        <f t="shared" si="258"/>
        <v>0</v>
      </c>
      <c r="K1328" s="1">
        <f t="shared" si="258"/>
        <v>0</v>
      </c>
      <c r="L1328" s="1">
        <f t="shared" si="258"/>
        <v>0</v>
      </c>
      <c r="M1328" s="1">
        <f t="shared" si="258"/>
        <v>0</v>
      </c>
      <c r="N1328" s="1">
        <f t="shared" si="258"/>
        <v>0</v>
      </c>
      <c r="O1328" s="234"/>
      <c r="P1328" s="17"/>
      <c r="Q1328" s="137"/>
      <c r="R1328" s="17"/>
      <c r="S1328" s="17"/>
      <c r="CZ1328" s="9"/>
      <c r="DA1328" s="78"/>
      <c r="DB1328" s="9"/>
      <c r="DC1328" s="207"/>
    </row>
    <row r="1329" spans="2:107" ht="13.2" customHeight="1">
      <c r="D1329" s="28"/>
      <c r="E1329" s="28"/>
      <c r="F1329" s="28"/>
      <c r="G1329" s="4"/>
      <c r="H1329" s="521"/>
      <c r="I1329" s="577"/>
      <c r="J1329" s="82" t="s">
        <v>196</v>
      </c>
      <c r="K1329" s="23"/>
      <c r="N1329" s="17"/>
      <c r="O1329" s="17"/>
      <c r="P1329" s="17"/>
      <c r="Q1329" s="137"/>
      <c r="R1329" s="17"/>
      <c r="S1329" s="17"/>
      <c r="CZ1329" s="9"/>
      <c r="DA1329" s="78"/>
      <c r="DB1329" s="9"/>
      <c r="DC1329" s="207"/>
    </row>
    <row r="1330" spans="2:107" ht="13.2" customHeight="1">
      <c r="B1330" s="18" t="s">
        <v>409</v>
      </c>
      <c r="C1330" s="5"/>
      <c r="G1330" s="5"/>
      <c r="H1330" s="521"/>
      <c r="I1330" s="78"/>
      <c r="N1330" s="17"/>
      <c r="O1330" s="17"/>
      <c r="P1330" s="17"/>
      <c r="Q1330" s="137"/>
      <c r="R1330" s="17"/>
      <c r="S1330" s="17"/>
      <c r="CZ1330" s="9"/>
      <c r="DA1330" s="78"/>
      <c r="DB1330" s="9"/>
      <c r="DC1330" s="207"/>
    </row>
    <row r="1331" spans="2:107" ht="13.2" customHeight="1">
      <c r="B1331" s="5"/>
      <c r="C1331" s="5" t="s">
        <v>26</v>
      </c>
      <c r="G1331" s="5"/>
      <c r="H1331" s="521"/>
      <c r="I1331" s="565"/>
      <c r="N1331" s="17"/>
      <c r="O1331" s="17"/>
      <c r="P1331" s="17"/>
      <c r="Q1331" s="137"/>
      <c r="R1331" s="17"/>
      <c r="S1331" s="17"/>
      <c r="CZ1331" s="9"/>
      <c r="DA1331" s="78"/>
      <c r="DB1331" s="9"/>
      <c r="DC1331" s="207"/>
    </row>
    <row r="1332" spans="2:107" ht="13.2" customHeight="1">
      <c r="B1332" s="5"/>
      <c r="C1332" s="5"/>
      <c r="G1332" s="5"/>
      <c r="H1332" s="521"/>
      <c r="I1332" s="565">
        <f t="shared" ref="I1332:I1338" si="259">SUM(J1332:N1332)</f>
        <v>0</v>
      </c>
      <c r="N1332" s="17"/>
      <c r="O1332" s="17"/>
      <c r="P1332" s="17"/>
      <c r="Q1332" s="137"/>
      <c r="R1332" s="17"/>
      <c r="S1332" s="17"/>
      <c r="CZ1332" s="9"/>
      <c r="DA1332" s="78"/>
      <c r="DB1332" s="9"/>
      <c r="DC1332" s="207"/>
    </row>
    <row r="1333" spans="2:107" ht="13.2" customHeight="1">
      <c r="B1333" s="5"/>
      <c r="C1333" s="5"/>
      <c r="G1333" s="5"/>
      <c r="H1333" s="521"/>
      <c r="I1333" s="565">
        <f>SUM(J1333:N1333)</f>
        <v>0</v>
      </c>
      <c r="N1333" s="17"/>
      <c r="O1333" s="17"/>
      <c r="P1333" s="17"/>
      <c r="Q1333" s="137"/>
      <c r="R1333" s="17"/>
      <c r="S1333" s="17"/>
      <c r="CZ1333" s="9"/>
      <c r="DA1333" s="78"/>
      <c r="DB1333" s="9"/>
      <c r="DC1333" s="207"/>
    </row>
    <row r="1334" spans="2:107" ht="13.2" customHeight="1">
      <c r="B1334" s="5"/>
      <c r="C1334" s="5"/>
      <c r="G1334" s="5"/>
      <c r="H1334" s="521"/>
      <c r="I1334" s="565">
        <f>SUM(J1334:N1334)</f>
        <v>0</v>
      </c>
      <c r="N1334" s="17"/>
      <c r="O1334" s="17"/>
      <c r="P1334" s="17"/>
      <c r="Q1334" s="137"/>
      <c r="R1334" s="17"/>
      <c r="S1334" s="17"/>
      <c r="CZ1334" s="9"/>
      <c r="DA1334" s="78"/>
      <c r="DB1334" s="9"/>
      <c r="DC1334" s="207"/>
    </row>
    <row r="1335" spans="2:107" ht="13.2" customHeight="1">
      <c r="B1335" s="5"/>
      <c r="C1335" s="5"/>
      <c r="G1335" s="5"/>
      <c r="H1335" s="521"/>
      <c r="I1335" s="565">
        <f>SUM(J1335:N1335)</f>
        <v>0</v>
      </c>
      <c r="N1335" s="17"/>
      <c r="O1335" s="17"/>
      <c r="P1335" s="17"/>
      <c r="Q1335" s="137"/>
      <c r="R1335" s="17"/>
      <c r="S1335" s="17"/>
      <c r="CZ1335" s="9"/>
      <c r="DA1335" s="78"/>
      <c r="DB1335" s="9"/>
      <c r="DC1335" s="207"/>
    </row>
    <row r="1336" spans="2:107" ht="13.2" customHeight="1">
      <c r="B1336" s="5"/>
      <c r="C1336" s="5"/>
      <c r="G1336" s="5"/>
      <c r="H1336" s="521"/>
      <c r="I1336" s="565">
        <f>SUM(J1336:N1336)</f>
        <v>0</v>
      </c>
      <c r="N1336" s="17"/>
      <c r="O1336" s="17"/>
      <c r="P1336" s="17"/>
      <c r="Q1336" s="137"/>
      <c r="R1336" s="17"/>
      <c r="S1336" s="17"/>
      <c r="CZ1336" s="9"/>
      <c r="DA1336" s="78"/>
      <c r="DB1336" s="9"/>
      <c r="DC1336" s="207"/>
    </row>
    <row r="1337" spans="2:107" ht="13.2" customHeight="1">
      <c r="B1337" s="5"/>
      <c r="C1337" s="5"/>
      <c r="G1337" s="5"/>
      <c r="H1337" s="521"/>
      <c r="I1337" s="565">
        <f t="shared" si="259"/>
        <v>0</v>
      </c>
      <c r="N1337" s="17"/>
      <c r="O1337" s="17"/>
      <c r="P1337" s="17"/>
      <c r="Q1337" s="137"/>
      <c r="R1337" s="17"/>
      <c r="S1337" s="17"/>
      <c r="CZ1337" s="9"/>
      <c r="DA1337" s="78"/>
      <c r="DB1337" s="9"/>
      <c r="DC1337" s="207"/>
    </row>
    <row r="1338" spans="2:107" ht="13.2" customHeight="1">
      <c r="G1338" s="4"/>
      <c r="H1338" s="521"/>
      <c r="I1338" s="565">
        <f t="shared" si="259"/>
        <v>0</v>
      </c>
      <c r="N1338" s="17"/>
      <c r="O1338" s="17"/>
      <c r="P1338" s="17"/>
      <c r="Q1338" s="137"/>
      <c r="R1338" s="17"/>
      <c r="S1338" s="17"/>
      <c r="CZ1338" s="9"/>
      <c r="DA1338" s="78"/>
      <c r="DB1338" s="9"/>
      <c r="DC1338" s="207"/>
    </row>
    <row r="1339" spans="2:107" ht="13.2" customHeight="1">
      <c r="G1339" s="4"/>
      <c r="H1339" s="521"/>
      <c r="I1339" s="565">
        <f>SUM(J1339:N1339)</f>
        <v>0</v>
      </c>
      <c r="N1339" s="17"/>
      <c r="O1339" s="17"/>
      <c r="P1339" s="17"/>
      <c r="Q1339" s="137"/>
      <c r="R1339" s="17"/>
      <c r="S1339" s="17"/>
      <c r="CZ1339" s="9"/>
      <c r="DA1339" s="78"/>
      <c r="DB1339" s="9"/>
      <c r="DC1339" s="207"/>
    </row>
    <row r="1340" spans="2:107" ht="13.2" customHeight="1">
      <c r="D1340" s="3" t="s">
        <v>28</v>
      </c>
      <c r="G1340" s="22">
        <f>SUM(G1330:G1339)</f>
        <v>0</v>
      </c>
      <c r="H1340" s="521"/>
      <c r="I1340" s="22">
        <f t="shared" ref="I1340:N1340" si="260">SUM(I1330:I1339)</f>
        <v>0</v>
      </c>
      <c r="J1340" s="22">
        <f t="shared" si="260"/>
        <v>0</v>
      </c>
      <c r="K1340" s="22">
        <f t="shared" si="260"/>
        <v>0</v>
      </c>
      <c r="L1340" s="22">
        <f t="shared" si="260"/>
        <v>0</v>
      </c>
      <c r="M1340" s="22">
        <f t="shared" si="260"/>
        <v>0</v>
      </c>
      <c r="N1340" s="22">
        <f t="shared" si="260"/>
        <v>0</v>
      </c>
      <c r="O1340" s="17"/>
      <c r="P1340" s="17"/>
      <c r="Q1340" s="137"/>
      <c r="R1340" s="17"/>
      <c r="S1340" s="17"/>
      <c r="CZ1340" s="9"/>
      <c r="DA1340" s="78"/>
      <c r="DB1340" s="9"/>
      <c r="DC1340" s="207"/>
    </row>
    <row r="1341" spans="2:107" ht="13.2" customHeight="1">
      <c r="G1341" s="4"/>
      <c r="H1341" s="521"/>
      <c r="I1341" s="565"/>
      <c r="J1341" s="23" t="s">
        <v>195</v>
      </c>
      <c r="K1341" s="23"/>
      <c r="N1341" s="4"/>
      <c r="O1341" s="17"/>
      <c r="P1341" s="17"/>
      <c r="Q1341" s="137"/>
      <c r="R1341" s="17"/>
      <c r="S1341" s="17"/>
      <c r="CZ1341" s="9"/>
      <c r="DA1341" s="78"/>
      <c r="DB1341" s="9"/>
      <c r="DC1341" s="207"/>
    </row>
    <row r="1342" spans="2:107" ht="13.2" customHeight="1">
      <c r="C1342" s="3" t="s">
        <v>27</v>
      </c>
      <c r="G1342" s="4"/>
      <c r="H1342" s="521"/>
      <c r="I1342" s="565"/>
      <c r="J1342" s="95"/>
      <c r="K1342" s="5"/>
      <c r="N1342" s="17"/>
      <c r="O1342" s="17"/>
      <c r="P1342" s="17"/>
      <c r="Q1342" s="137"/>
      <c r="R1342" s="17"/>
      <c r="S1342" s="17"/>
      <c r="CZ1342" s="9"/>
      <c r="DA1342" s="78"/>
      <c r="DB1342" s="9"/>
      <c r="DC1342" s="207"/>
    </row>
    <row r="1343" spans="2:107" ht="13.2" customHeight="1">
      <c r="G1343" s="4"/>
      <c r="H1343" s="521"/>
      <c r="I1343" s="565">
        <f t="shared" ref="I1343:I1349" si="261">SUM(J1343:N1343)</f>
        <v>0</v>
      </c>
      <c r="N1343" s="17"/>
      <c r="O1343" s="17"/>
      <c r="P1343" s="17"/>
      <c r="Q1343" s="137"/>
      <c r="R1343" s="17"/>
      <c r="S1343" s="17"/>
      <c r="CZ1343" s="9"/>
      <c r="DA1343" s="78"/>
      <c r="DB1343" s="9"/>
      <c r="DC1343" s="207"/>
    </row>
    <row r="1344" spans="2:107" ht="13.2" customHeight="1">
      <c r="G1344" s="4"/>
      <c r="H1344" s="521"/>
      <c r="I1344" s="565">
        <f>SUM(J1344:N1344)</f>
        <v>0</v>
      </c>
      <c r="N1344" s="17"/>
      <c r="O1344" s="17"/>
      <c r="P1344" s="17"/>
      <c r="Q1344" s="137"/>
      <c r="R1344" s="17"/>
      <c r="S1344" s="17"/>
      <c r="CZ1344" s="9"/>
      <c r="DA1344" s="78"/>
      <c r="DB1344" s="9"/>
      <c r="DC1344" s="207"/>
    </row>
    <row r="1345" spans="2:107" ht="13.2" customHeight="1">
      <c r="G1345" s="4"/>
      <c r="H1345" s="521"/>
      <c r="I1345" s="565">
        <f>SUM(J1345:N1345)</f>
        <v>0</v>
      </c>
      <c r="N1345" s="17"/>
      <c r="O1345" s="17"/>
      <c r="P1345" s="17"/>
      <c r="Q1345" s="137"/>
      <c r="R1345" s="17"/>
      <c r="S1345" s="17"/>
      <c r="CZ1345" s="9"/>
      <c r="DA1345" s="78"/>
      <c r="DB1345" s="9"/>
      <c r="DC1345" s="207"/>
    </row>
    <row r="1346" spans="2:107" ht="13.2" customHeight="1">
      <c r="G1346" s="4"/>
      <c r="H1346" s="521"/>
      <c r="I1346" s="565">
        <f>SUM(J1346:N1346)</f>
        <v>0</v>
      </c>
      <c r="N1346" s="17"/>
      <c r="O1346" s="17"/>
      <c r="P1346" s="17"/>
      <c r="Q1346" s="137"/>
      <c r="R1346" s="17"/>
      <c r="S1346" s="17"/>
      <c r="CZ1346" s="9"/>
      <c r="DA1346" s="78"/>
      <c r="DB1346" s="9"/>
      <c r="DC1346" s="207"/>
    </row>
    <row r="1347" spans="2:107" ht="13.2" customHeight="1">
      <c r="G1347" s="4"/>
      <c r="H1347" s="521"/>
      <c r="I1347" s="565">
        <f>SUM(J1347:N1347)</f>
        <v>0</v>
      </c>
      <c r="N1347" s="17"/>
      <c r="O1347" s="17"/>
      <c r="P1347" s="17"/>
      <c r="Q1347" s="137"/>
      <c r="R1347" s="17"/>
      <c r="S1347" s="17"/>
      <c r="CZ1347" s="9"/>
      <c r="DA1347" s="78"/>
      <c r="DB1347" s="9"/>
      <c r="DC1347" s="207"/>
    </row>
    <row r="1348" spans="2:107" ht="13.2" customHeight="1">
      <c r="G1348" s="4"/>
      <c r="H1348" s="521"/>
      <c r="I1348" s="565">
        <f t="shared" si="261"/>
        <v>0</v>
      </c>
      <c r="N1348" s="17"/>
      <c r="O1348" s="17"/>
      <c r="P1348" s="17"/>
      <c r="Q1348" s="137"/>
      <c r="R1348" s="17"/>
      <c r="S1348" s="17"/>
      <c r="CZ1348" s="9"/>
      <c r="DA1348" s="78"/>
      <c r="DB1348" s="9"/>
      <c r="DC1348" s="207"/>
    </row>
    <row r="1349" spans="2:107" ht="13.2" customHeight="1">
      <c r="G1349" s="4"/>
      <c r="H1349" s="521"/>
      <c r="I1349" s="565">
        <f t="shared" si="261"/>
        <v>0</v>
      </c>
      <c r="N1349" s="17"/>
      <c r="O1349" s="17"/>
      <c r="P1349" s="17"/>
      <c r="Q1349" s="137"/>
      <c r="R1349" s="17"/>
      <c r="S1349" s="17"/>
      <c r="CZ1349" s="9"/>
      <c r="DA1349" s="78"/>
      <c r="DB1349" s="9"/>
      <c r="DC1349" s="207"/>
    </row>
    <row r="1350" spans="2:107" ht="13.2" customHeight="1">
      <c r="G1350" s="4"/>
      <c r="H1350" s="521"/>
      <c r="I1350" s="565">
        <f>SUM(J1350:N1350)</f>
        <v>0</v>
      </c>
      <c r="N1350" s="17"/>
      <c r="O1350" s="17"/>
      <c r="P1350" s="17"/>
      <c r="Q1350" s="137"/>
      <c r="R1350" s="17"/>
      <c r="S1350" s="17"/>
      <c r="CZ1350" s="9"/>
      <c r="DA1350" s="78"/>
      <c r="DB1350" s="9"/>
      <c r="DC1350" s="207"/>
    </row>
    <row r="1351" spans="2:107" ht="13.2" customHeight="1">
      <c r="G1351" s="22">
        <f>SUM(G1342:G1350)</f>
        <v>0</v>
      </c>
      <c r="H1351" s="521"/>
      <c r="I1351" s="22">
        <f t="shared" ref="I1351:N1351" si="262">SUM(I1342:I1350)</f>
        <v>0</v>
      </c>
      <c r="J1351" s="22">
        <f t="shared" si="262"/>
        <v>0</v>
      </c>
      <c r="K1351" s="22">
        <f t="shared" si="262"/>
        <v>0</v>
      </c>
      <c r="L1351" s="22">
        <f t="shared" si="262"/>
        <v>0</v>
      </c>
      <c r="M1351" s="22">
        <f t="shared" si="262"/>
        <v>0</v>
      </c>
      <c r="N1351" s="22">
        <f t="shared" si="262"/>
        <v>0</v>
      </c>
      <c r="O1351" s="17"/>
      <c r="P1351" s="17"/>
      <c r="Q1351" s="137"/>
      <c r="R1351" s="17"/>
      <c r="S1351" s="17"/>
      <c r="CZ1351" s="9"/>
      <c r="DA1351" s="78"/>
      <c r="DB1351" s="9"/>
      <c r="DC1351" s="207"/>
    </row>
    <row r="1352" spans="2:107" ht="13.2" customHeight="1" thickBot="1">
      <c r="D1352" s="28"/>
      <c r="E1352" s="28"/>
      <c r="F1352" s="28"/>
      <c r="G1352" s="4"/>
      <c r="H1352" s="521"/>
      <c r="I1352" s="565"/>
      <c r="J1352" s="23" t="s">
        <v>195</v>
      </c>
      <c r="K1352" s="23"/>
      <c r="N1352" s="4"/>
      <c r="O1352" s="271" t="s">
        <v>487</v>
      </c>
      <c r="P1352" s="17"/>
      <c r="Q1352" s="137"/>
      <c r="R1352" s="17"/>
      <c r="S1352" s="17"/>
      <c r="CZ1352" s="9"/>
      <c r="DA1352" s="78"/>
      <c r="DB1352" s="9"/>
      <c r="DC1352" s="207"/>
    </row>
    <row r="1353" spans="2:107" ht="13.2" customHeight="1" thickBot="1">
      <c r="B1353" s="3" t="s">
        <v>41</v>
      </c>
      <c r="F1353" s="24" t="str">
        <f>B1330</f>
        <v>Bank Name 53</v>
      </c>
      <c r="G1353" s="1">
        <f>SUM(G1351+G1340)</f>
        <v>0</v>
      </c>
      <c r="H1353" s="521"/>
      <c r="I1353" s="1">
        <f t="shared" ref="I1353:N1353" si="263">SUM(I1351+I1340)</f>
        <v>0</v>
      </c>
      <c r="J1353" s="1">
        <f t="shared" si="263"/>
        <v>0</v>
      </c>
      <c r="K1353" s="1">
        <f t="shared" si="263"/>
        <v>0</v>
      </c>
      <c r="L1353" s="1">
        <f t="shared" si="263"/>
        <v>0</v>
      </c>
      <c r="M1353" s="1">
        <f t="shared" si="263"/>
        <v>0</v>
      </c>
      <c r="N1353" s="1">
        <f t="shared" si="263"/>
        <v>0</v>
      </c>
      <c r="O1353" s="234"/>
      <c r="P1353" s="17"/>
      <c r="Q1353" s="137"/>
      <c r="R1353" s="17"/>
      <c r="S1353" s="17"/>
      <c r="CZ1353" s="9"/>
      <c r="DA1353" s="78"/>
      <c r="DB1353" s="9"/>
      <c r="DC1353" s="207"/>
    </row>
    <row r="1354" spans="2:107" ht="13.2" customHeight="1">
      <c r="D1354" s="28"/>
      <c r="E1354" s="28"/>
      <c r="F1354" s="28"/>
      <c r="G1354" s="4"/>
      <c r="H1354" s="521"/>
      <c r="I1354" s="577"/>
      <c r="J1354" s="82" t="s">
        <v>196</v>
      </c>
      <c r="K1354" s="23"/>
      <c r="N1354" s="17"/>
      <c r="O1354" s="17"/>
      <c r="P1354" s="17"/>
      <c r="Q1354" s="137"/>
      <c r="R1354" s="17"/>
      <c r="S1354" s="17"/>
      <c r="CZ1354" s="9"/>
      <c r="DA1354" s="78"/>
      <c r="DB1354" s="9"/>
      <c r="DC1354" s="207"/>
    </row>
    <row r="1355" spans="2:107" ht="13.2" customHeight="1">
      <c r="B1355" s="18" t="s">
        <v>410</v>
      </c>
      <c r="C1355" s="5"/>
      <c r="G1355" s="5"/>
      <c r="H1355" s="521"/>
      <c r="I1355" s="78"/>
      <c r="N1355" s="17"/>
      <c r="O1355" s="17"/>
      <c r="P1355" s="17"/>
      <c r="Q1355" s="137"/>
      <c r="R1355" s="17"/>
      <c r="S1355" s="17"/>
      <c r="CZ1355" s="9"/>
      <c r="DA1355" s="78"/>
      <c r="DB1355" s="9"/>
      <c r="DC1355" s="207"/>
    </row>
    <row r="1356" spans="2:107" ht="13.2" customHeight="1">
      <c r="B1356" s="5"/>
      <c r="C1356" s="5" t="s">
        <v>26</v>
      </c>
      <c r="G1356" s="5"/>
      <c r="H1356" s="521"/>
      <c r="I1356" s="565"/>
      <c r="N1356" s="17"/>
      <c r="O1356" s="17"/>
      <c r="P1356" s="17"/>
      <c r="Q1356" s="137"/>
      <c r="R1356" s="17"/>
      <c r="S1356" s="17"/>
      <c r="CZ1356" s="9"/>
      <c r="DA1356" s="78"/>
      <c r="DB1356" s="9"/>
      <c r="DC1356" s="207"/>
    </row>
    <row r="1357" spans="2:107" ht="13.2" customHeight="1">
      <c r="B1357" s="5"/>
      <c r="C1357" s="5"/>
      <c r="G1357" s="5"/>
      <c r="H1357" s="521"/>
      <c r="I1357" s="565">
        <f t="shared" ref="I1357:I1362" si="264">SUM(J1357:N1357)</f>
        <v>0</v>
      </c>
      <c r="N1357" s="17"/>
      <c r="O1357" s="17"/>
      <c r="P1357" s="17"/>
      <c r="Q1357" s="137"/>
      <c r="R1357" s="17"/>
      <c r="S1357" s="17"/>
      <c r="CZ1357" s="9"/>
      <c r="DA1357" s="78"/>
      <c r="DB1357" s="9"/>
      <c r="DC1357" s="207"/>
    </row>
    <row r="1358" spans="2:107" ht="13.2" customHeight="1">
      <c r="B1358" s="5"/>
      <c r="C1358" s="5"/>
      <c r="G1358" s="5"/>
      <c r="H1358" s="521"/>
      <c r="I1358" s="565">
        <f>SUM(J1358:N1358)</f>
        <v>0</v>
      </c>
      <c r="N1358" s="17"/>
      <c r="O1358" s="17"/>
      <c r="P1358" s="17"/>
      <c r="Q1358" s="137"/>
      <c r="R1358" s="17"/>
      <c r="S1358" s="17"/>
      <c r="CZ1358" s="9"/>
      <c r="DA1358" s="78"/>
      <c r="DB1358" s="9"/>
      <c r="DC1358" s="207"/>
    </row>
    <row r="1359" spans="2:107" ht="13.2" customHeight="1">
      <c r="B1359" s="5"/>
      <c r="C1359" s="5"/>
      <c r="G1359" s="5"/>
      <c r="H1359" s="521"/>
      <c r="I1359" s="565">
        <f>SUM(J1359:N1359)</f>
        <v>0</v>
      </c>
      <c r="N1359" s="17"/>
      <c r="O1359" s="17"/>
      <c r="P1359" s="17"/>
      <c r="Q1359" s="137"/>
      <c r="R1359" s="17"/>
      <c r="S1359" s="17"/>
      <c r="CZ1359" s="9"/>
      <c r="DA1359" s="78"/>
      <c r="DB1359" s="9"/>
      <c r="DC1359" s="207"/>
    </row>
    <row r="1360" spans="2:107" ht="13.2" customHeight="1">
      <c r="B1360" s="5"/>
      <c r="C1360" s="5"/>
      <c r="G1360" s="5"/>
      <c r="H1360" s="521"/>
      <c r="I1360" s="565">
        <f>SUM(J1360:N1360)</f>
        <v>0</v>
      </c>
      <c r="N1360" s="17"/>
      <c r="O1360" s="17"/>
      <c r="P1360" s="17"/>
      <c r="Q1360" s="137"/>
      <c r="R1360" s="17"/>
      <c r="S1360" s="17"/>
      <c r="CZ1360" s="9"/>
      <c r="DA1360" s="78"/>
      <c r="DB1360" s="9"/>
      <c r="DC1360" s="207"/>
    </row>
    <row r="1361" spans="2:107" ht="13.2" customHeight="1">
      <c r="B1361" s="5"/>
      <c r="C1361" s="5"/>
      <c r="G1361" s="5"/>
      <c r="H1361" s="521"/>
      <c r="I1361" s="565">
        <f>SUM(J1361:N1361)</f>
        <v>0</v>
      </c>
      <c r="N1361" s="17"/>
      <c r="O1361" s="17"/>
      <c r="P1361" s="17"/>
      <c r="Q1361" s="137"/>
      <c r="R1361" s="17"/>
      <c r="S1361" s="17"/>
      <c r="CZ1361" s="9"/>
      <c r="DA1361" s="78"/>
      <c r="DB1361" s="9"/>
      <c r="DC1361" s="207"/>
    </row>
    <row r="1362" spans="2:107" ht="13.2" customHeight="1">
      <c r="B1362" s="5"/>
      <c r="C1362" s="5"/>
      <c r="G1362" s="5"/>
      <c r="H1362" s="521"/>
      <c r="I1362" s="565">
        <f t="shared" si="264"/>
        <v>0</v>
      </c>
      <c r="N1362" s="17"/>
      <c r="O1362" s="17"/>
      <c r="P1362" s="17"/>
      <c r="Q1362" s="137"/>
      <c r="R1362" s="17"/>
      <c r="S1362" s="17"/>
      <c r="CZ1362" s="9"/>
      <c r="DA1362" s="78"/>
      <c r="DB1362" s="9"/>
      <c r="DC1362" s="207"/>
    </row>
    <row r="1363" spans="2:107" ht="13.2" customHeight="1">
      <c r="G1363" s="4"/>
      <c r="H1363" s="521"/>
      <c r="I1363" s="565">
        <f>SUM(J1363:N1363)</f>
        <v>0</v>
      </c>
      <c r="N1363" s="17"/>
      <c r="O1363" s="17"/>
      <c r="P1363" s="17"/>
      <c r="Q1363" s="137"/>
      <c r="R1363" s="17"/>
      <c r="S1363" s="17"/>
      <c r="CZ1363" s="9"/>
      <c r="DA1363" s="78"/>
      <c r="DB1363" s="9"/>
      <c r="DC1363" s="207"/>
    </row>
    <row r="1364" spans="2:107" ht="13.2" customHeight="1">
      <c r="G1364" s="4"/>
      <c r="H1364" s="521"/>
      <c r="I1364" s="565">
        <f>SUM(J1364:N1364)</f>
        <v>0</v>
      </c>
      <c r="N1364" s="17"/>
      <c r="O1364" s="17"/>
      <c r="P1364" s="17"/>
      <c r="Q1364" s="137"/>
      <c r="R1364" s="17"/>
      <c r="S1364" s="17"/>
      <c r="CZ1364" s="9"/>
      <c r="DA1364" s="78"/>
      <c r="DB1364" s="9"/>
      <c r="DC1364" s="207"/>
    </row>
    <row r="1365" spans="2:107" ht="13.2" customHeight="1">
      <c r="D1365" s="3" t="s">
        <v>28</v>
      </c>
      <c r="G1365" s="22">
        <f>SUM(G1355:G1364)</f>
        <v>0</v>
      </c>
      <c r="H1365" s="521"/>
      <c r="I1365" s="22">
        <f t="shared" ref="I1365:N1365" si="265">SUM(I1355:I1364)</f>
        <v>0</v>
      </c>
      <c r="J1365" s="22">
        <f t="shared" si="265"/>
        <v>0</v>
      </c>
      <c r="K1365" s="22">
        <f t="shared" si="265"/>
        <v>0</v>
      </c>
      <c r="L1365" s="22">
        <f t="shared" si="265"/>
        <v>0</v>
      </c>
      <c r="M1365" s="22">
        <f t="shared" si="265"/>
        <v>0</v>
      </c>
      <c r="N1365" s="22">
        <f t="shared" si="265"/>
        <v>0</v>
      </c>
      <c r="O1365" s="17"/>
      <c r="P1365" s="17"/>
      <c r="Q1365" s="137"/>
      <c r="R1365" s="17"/>
      <c r="S1365" s="17"/>
      <c r="CZ1365" s="9"/>
      <c r="DA1365" s="78"/>
      <c r="DB1365" s="9"/>
      <c r="DC1365" s="207"/>
    </row>
    <row r="1366" spans="2:107" ht="13.2" customHeight="1">
      <c r="G1366" s="4"/>
      <c r="H1366" s="521"/>
      <c r="I1366" s="565"/>
      <c r="J1366" s="23" t="s">
        <v>195</v>
      </c>
      <c r="K1366" s="23"/>
      <c r="N1366" s="4"/>
      <c r="O1366" s="17"/>
      <c r="P1366" s="17"/>
      <c r="Q1366" s="137"/>
      <c r="R1366" s="17"/>
      <c r="S1366" s="17"/>
      <c r="CZ1366" s="9"/>
      <c r="DA1366" s="78"/>
      <c r="DB1366" s="9"/>
      <c r="DC1366" s="207"/>
    </row>
    <row r="1367" spans="2:107" ht="13.2" customHeight="1">
      <c r="C1367" s="3" t="s">
        <v>27</v>
      </c>
      <c r="G1367" s="4"/>
      <c r="H1367" s="521"/>
      <c r="I1367" s="565"/>
      <c r="J1367" s="95"/>
      <c r="K1367" s="5"/>
      <c r="N1367" s="17"/>
      <c r="O1367" s="17"/>
      <c r="P1367" s="17"/>
      <c r="Q1367" s="137"/>
      <c r="R1367" s="17"/>
      <c r="S1367" s="17"/>
      <c r="CZ1367" s="9"/>
      <c r="DA1367" s="78"/>
      <c r="DB1367" s="9"/>
      <c r="DC1367" s="207"/>
    </row>
    <row r="1368" spans="2:107" ht="13.2" customHeight="1">
      <c r="G1368" s="4"/>
      <c r="H1368" s="521"/>
      <c r="I1368" s="565">
        <f t="shared" ref="I1368:I1373" si="266">SUM(J1368:N1368)</f>
        <v>0</v>
      </c>
      <c r="N1368" s="17"/>
      <c r="O1368" s="17"/>
      <c r="P1368" s="17"/>
      <c r="Q1368" s="137"/>
      <c r="R1368" s="17"/>
      <c r="S1368" s="17"/>
      <c r="CZ1368" s="9"/>
      <c r="DA1368" s="78"/>
      <c r="DB1368" s="9"/>
      <c r="DC1368" s="207"/>
    </row>
    <row r="1369" spans="2:107" ht="13.2" customHeight="1">
      <c r="G1369" s="4"/>
      <c r="H1369" s="521"/>
      <c r="I1369" s="565">
        <f>SUM(J1369:N1369)</f>
        <v>0</v>
      </c>
      <c r="N1369" s="17"/>
      <c r="O1369" s="17"/>
      <c r="P1369" s="17"/>
      <c r="Q1369" s="137"/>
      <c r="R1369" s="17"/>
      <c r="S1369" s="17"/>
      <c r="CZ1369" s="9"/>
      <c r="DA1369" s="78"/>
      <c r="DB1369" s="9"/>
      <c r="DC1369" s="207"/>
    </row>
    <row r="1370" spans="2:107" ht="13.2" customHeight="1">
      <c r="G1370" s="4"/>
      <c r="H1370" s="521"/>
      <c r="I1370" s="565">
        <f>SUM(J1370:N1370)</f>
        <v>0</v>
      </c>
      <c r="N1370" s="17"/>
      <c r="O1370" s="17"/>
      <c r="P1370" s="17"/>
      <c r="Q1370" s="137"/>
      <c r="R1370" s="17"/>
      <c r="S1370" s="17"/>
      <c r="CZ1370" s="9"/>
      <c r="DA1370" s="78"/>
      <c r="DB1370" s="9"/>
      <c r="DC1370" s="207"/>
    </row>
    <row r="1371" spans="2:107" ht="13.2" customHeight="1">
      <c r="G1371" s="4"/>
      <c r="H1371" s="521"/>
      <c r="I1371" s="565">
        <f>SUM(J1371:N1371)</f>
        <v>0</v>
      </c>
      <c r="N1371" s="17"/>
      <c r="O1371" s="17"/>
      <c r="P1371" s="17"/>
      <c r="Q1371" s="137"/>
      <c r="R1371" s="17"/>
      <c r="S1371" s="17"/>
      <c r="CZ1371" s="9"/>
      <c r="DA1371" s="78"/>
      <c r="DB1371" s="9"/>
      <c r="DC1371" s="207"/>
    </row>
    <row r="1372" spans="2:107" ht="13.2" customHeight="1">
      <c r="G1372" s="4"/>
      <c r="H1372" s="521"/>
      <c r="I1372" s="565">
        <f>SUM(J1372:N1372)</f>
        <v>0</v>
      </c>
      <c r="N1372" s="17"/>
      <c r="O1372" s="17"/>
      <c r="P1372" s="17"/>
      <c r="Q1372" s="137"/>
      <c r="R1372" s="17"/>
      <c r="S1372" s="17"/>
      <c r="CZ1372" s="9"/>
      <c r="DA1372" s="78"/>
      <c r="DB1372" s="9"/>
      <c r="DC1372" s="207"/>
    </row>
    <row r="1373" spans="2:107" ht="13.2" customHeight="1">
      <c r="G1373" s="4"/>
      <c r="H1373" s="521"/>
      <c r="I1373" s="565">
        <f t="shared" si="266"/>
        <v>0</v>
      </c>
      <c r="N1373" s="17"/>
      <c r="O1373" s="17"/>
      <c r="P1373" s="17"/>
      <c r="Q1373" s="137"/>
      <c r="R1373" s="17"/>
      <c r="S1373" s="17"/>
      <c r="CZ1373" s="9"/>
      <c r="DA1373" s="78"/>
      <c r="DB1373" s="9"/>
      <c r="DC1373" s="207"/>
    </row>
    <row r="1374" spans="2:107" ht="13.2" customHeight="1">
      <c r="G1374" s="4"/>
      <c r="H1374" s="521"/>
      <c r="I1374" s="565">
        <f>SUM(J1374:N1374)</f>
        <v>0</v>
      </c>
      <c r="N1374" s="17"/>
      <c r="O1374" s="17"/>
      <c r="P1374" s="17"/>
      <c r="Q1374" s="137"/>
      <c r="R1374" s="17"/>
      <c r="S1374" s="17"/>
      <c r="CZ1374" s="9"/>
      <c r="DA1374" s="78"/>
      <c r="DB1374" s="9"/>
      <c r="DC1374" s="207"/>
    </row>
    <row r="1375" spans="2:107" ht="13.2" customHeight="1">
      <c r="G1375" s="4"/>
      <c r="H1375" s="521"/>
      <c r="I1375" s="565">
        <f>SUM(J1375:N1375)</f>
        <v>0</v>
      </c>
      <c r="N1375" s="17"/>
      <c r="O1375" s="17"/>
      <c r="P1375" s="17"/>
      <c r="Q1375" s="137"/>
      <c r="R1375" s="17"/>
      <c r="S1375" s="17"/>
      <c r="CZ1375" s="9"/>
      <c r="DA1375" s="78"/>
      <c r="DB1375" s="9"/>
      <c r="DC1375" s="207"/>
    </row>
    <row r="1376" spans="2:107" ht="13.2" customHeight="1">
      <c r="G1376" s="22">
        <f>SUM(G1367:G1375)</f>
        <v>0</v>
      </c>
      <c r="H1376" s="521"/>
      <c r="I1376" s="22">
        <f t="shared" ref="I1376:N1376" si="267">SUM(I1367:I1375)</f>
        <v>0</v>
      </c>
      <c r="J1376" s="22">
        <f t="shared" si="267"/>
        <v>0</v>
      </c>
      <c r="K1376" s="22">
        <f t="shared" si="267"/>
        <v>0</v>
      </c>
      <c r="L1376" s="22">
        <f t="shared" si="267"/>
        <v>0</v>
      </c>
      <c r="M1376" s="22">
        <f t="shared" si="267"/>
        <v>0</v>
      </c>
      <c r="N1376" s="22">
        <f t="shared" si="267"/>
        <v>0</v>
      </c>
      <c r="O1376" s="17"/>
      <c r="P1376" s="17"/>
      <c r="Q1376" s="137"/>
      <c r="R1376" s="17"/>
      <c r="S1376" s="17"/>
      <c r="CZ1376" s="9"/>
      <c r="DA1376" s="78"/>
      <c r="DB1376" s="9"/>
      <c r="DC1376" s="207"/>
    </row>
    <row r="1377" spans="2:107" ht="13.2" customHeight="1" thickBot="1">
      <c r="D1377" s="28"/>
      <c r="E1377" s="28"/>
      <c r="F1377" s="28"/>
      <c r="G1377" s="4"/>
      <c r="H1377" s="521"/>
      <c r="I1377" s="565"/>
      <c r="J1377" s="23" t="s">
        <v>195</v>
      </c>
      <c r="K1377" s="23"/>
      <c r="N1377" s="4"/>
      <c r="O1377" s="271" t="s">
        <v>487</v>
      </c>
      <c r="P1377" s="17"/>
      <c r="Q1377" s="137"/>
      <c r="R1377" s="17"/>
      <c r="S1377" s="17"/>
      <c r="CZ1377" s="9"/>
      <c r="DA1377" s="78"/>
      <c r="DB1377" s="9"/>
      <c r="DC1377" s="207"/>
    </row>
    <row r="1378" spans="2:107" ht="13.2" customHeight="1" thickBot="1">
      <c r="B1378" s="3" t="s">
        <v>41</v>
      </c>
      <c r="F1378" s="24" t="str">
        <f>B1355</f>
        <v>Bank Name 54</v>
      </c>
      <c r="G1378" s="1">
        <f>SUM(G1376+G1365)</f>
        <v>0</v>
      </c>
      <c r="H1378" s="521"/>
      <c r="I1378" s="1">
        <f t="shared" ref="I1378:N1378" si="268">SUM(I1376+I1365)</f>
        <v>0</v>
      </c>
      <c r="J1378" s="1">
        <f t="shared" si="268"/>
        <v>0</v>
      </c>
      <c r="K1378" s="1">
        <f t="shared" si="268"/>
        <v>0</v>
      </c>
      <c r="L1378" s="1">
        <f t="shared" si="268"/>
        <v>0</v>
      </c>
      <c r="M1378" s="1">
        <f t="shared" si="268"/>
        <v>0</v>
      </c>
      <c r="N1378" s="1">
        <f t="shared" si="268"/>
        <v>0</v>
      </c>
      <c r="O1378" s="234"/>
      <c r="P1378" s="17"/>
      <c r="Q1378" s="137"/>
      <c r="R1378" s="17"/>
      <c r="S1378" s="17"/>
      <c r="CZ1378" s="9"/>
      <c r="DA1378" s="78"/>
      <c r="DB1378" s="9"/>
      <c r="DC1378" s="207"/>
    </row>
    <row r="1379" spans="2:107" ht="13.2" customHeight="1">
      <c r="D1379" s="28"/>
      <c r="E1379" s="28"/>
      <c r="F1379" s="28"/>
      <c r="G1379" s="4"/>
      <c r="H1379" s="521"/>
      <c r="I1379" s="577"/>
      <c r="J1379" s="82" t="s">
        <v>196</v>
      </c>
      <c r="K1379" s="23"/>
      <c r="N1379" s="17"/>
      <c r="O1379" s="17"/>
      <c r="P1379" s="17"/>
      <c r="Q1379" s="137"/>
      <c r="R1379" s="17"/>
      <c r="S1379" s="17"/>
      <c r="CZ1379" s="9"/>
      <c r="DA1379" s="78"/>
      <c r="DB1379" s="9"/>
      <c r="DC1379" s="207"/>
    </row>
    <row r="1380" spans="2:107" ht="13.2" customHeight="1">
      <c r="B1380" s="18" t="s">
        <v>411</v>
      </c>
      <c r="C1380" s="5"/>
      <c r="G1380" s="5"/>
      <c r="H1380" s="521"/>
      <c r="I1380" s="78"/>
      <c r="N1380" s="17"/>
      <c r="O1380" s="17"/>
      <c r="P1380" s="17"/>
      <c r="Q1380" s="137"/>
      <c r="R1380" s="17"/>
      <c r="S1380" s="17"/>
      <c r="CZ1380" s="9"/>
      <c r="DA1380" s="78"/>
      <c r="DB1380" s="9"/>
      <c r="DC1380" s="207"/>
    </row>
    <row r="1381" spans="2:107" ht="13.2" customHeight="1">
      <c r="B1381" s="5"/>
      <c r="C1381" s="5" t="s">
        <v>26</v>
      </c>
      <c r="G1381" s="5"/>
      <c r="H1381" s="521"/>
      <c r="I1381" s="565"/>
      <c r="N1381" s="17"/>
      <c r="O1381" s="17"/>
      <c r="P1381" s="17"/>
      <c r="Q1381" s="137"/>
      <c r="R1381" s="17"/>
      <c r="S1381" s="17"/>
      <c r="CZ1381" s="9"/>
      <c r="DA1381" s="78"/>
      <c r="DB1381" s="9"/>
      <c r="DC1381" s="207"/>
    </row>
    <row r="1382" spans="2:107" ht="13.2" customHeight="1">
      <c r="B1382" s="5"/>
      <c r="C1382" s="5"/>
      <c r="G1382" s="5"/>
      <c r="H1382" s="521"/>
      <c r="I1382" s="565">
        <f t="shared" ref="I1382:I1387" si="269">SUM(J1382:N1382)</f>
        <v>0</v>
      </c>
      <c r="N1382" s="17"/>
      <c r="O1382" s="17"/>
      <c r="P1382" s="17"/>
      <c r="Q1382" s="137"/>
      <c r="R1382" s="17"/>
      <c r="S1382" s="17"/>
      <c r="CZ1382" s="9"/>
      <c r="DA1382" s="78"/>
      <c r="DB1382" s="9"/>
      <c r="DC1382" s="207"/>
    </row>
    <row r="1383" spans="2:107" ht="13.2" customHeight="1">
      <c r="B1383" s="5"/>
      <c r="C1383" s="5"/>
      <c r="G1383" s="5"/>
      <c r="H1383" s="521"/>
      <c r="I1383" s="565">
        <f>SUM(J1383:N1383)</f>
        <v>0</v>
      </c>
      <c r="N1383" s="17"/>
      <c r="O1383" s="17"/>
      <c r="P1383" s="17"/>
      <c r="Q1383" s="137"/>
      <c r="R1383" s="17"/>
      <c r="S1383" s="17"/>
      <c r="CZ1383" s="9"/>
      <c r="DA1383" s="78"/>
      <c r="DB1383" s="9"/>
      <c r="DC1383" s="207"/>
    </row>
    <row r="1384" spans="2:107" ht="13.2" customHeight="1">
      <c r="B1384" s="5"/>
      <c r="C1384" s="5"/>
      <c r="G1384" s="5"/>
      <c r="H1384" s="521"/>
      <c r="I1384" s="565">
        <f>SUM(J1384:N1384)</f>
        <v>0</v>
      </c>
      <c r="N1384" s="17"/>
      <c r="O1384" s="17"/>
      <c r="P1384" s="17"/>
      <c r="Q1384" s="137"/>
      <c r="R1384" s="17"/>
      <c r="S1384" s="17"/>
      <c r="CZ1384" s="9"/>
      <c r="DA1384" s="78"/>
      <c r="DB1384" s="9"/>
      <c r="DC1384" s="207"/>
    </row>
    <row r="1385" spans="2:107" ht="13.2" customHeight="1">
      <c r="B1385" s="5"/>
      <c r="C1385" s="5"/>
      <c r="G1385" s="5"/>
      <c r="H1385" s="521"/>
      <c r="I1385" s="565">
        <f>SUM(J1385:N1385)</f>
        <v>0</v>
      </c>
      <c r="N1385" s="17"/>
      <c r="O1385" s="17"/>
      <c r="P1385" s="17"/>
      <c r="Q1385" s="137"/>
      <c r="R1385" s="17"/>
      <c r="S1385" s="17"/>
      <c r="CZ1385" s="9"/>
      <c r="DA1385" s="78"/>
      <c r="DB1385" s="9"/>
      <c r="DC1385" s="207"/>
    </row>
    <row r="1386" spans="2:107" ht="13.2" customHeight="1">
      <c r="B1386" s="5"/>
      <c r="C1386" s="5"/>
      <c r="G1386" s="5"/>
      <c r="H1386" s="521"/>
      <c r="I1386" s="565">
        <f>SUM(J1386:N1386)</f>
        <v>0</v>
      </c>
      <c r="N1386" s="17"/>
      <c r="O1386" s="17"/>
      <c r="P1386" s="17"/>
      <c r="Q1386" s="137"/>
      <c r="R1386" s="17"/>
      <c r="S1386" s="17"/>
      <c r="CZ1386" s="9"/>
      <c r="DA1386" s="78"/>
      <c r="DB1386" s="9"/>
      <c r="DC1386" s="207"/>
    </row>
    <row r="1387" spans="2:107" ht="13.2" customHeight="1">
      <c r="B1387" s="5"/>
      <c r="C1387" s="5"/>
      <c r="G1387" s="5"/>
      <c r="H1387" s="521"/>
      <c r="I1387" s="565">
        <f t="shared" si="269"/>
        <v>0</v>
      </c>
      <c r="N1387" s="17"/>
      <c r="O1387" s="17"/>
      <c r="P1387" s="17"/>
      <c r="Q1387" s="137"/>
      <c r="R1387" s="17"/>
      <c r="S1387" s="17"/>
      <c r="CZ1387" s="9"/>
      <c r="DA1387" s="78"/>
      <c r="DB1387" s="9"/>
      <c r="DC1387" s="207"/>
    </row>
    <row r="1388" spans="2:107" ht="13.2" customHeight="1">
      <c r="G1388" s="4"/>
      <c r="H1388" s="521"/>
      <c r="I1388" s="565">
        <f>SUM(J1388:N1388)</f>
        <v>0</v>
      </c>
      <c r="N1388" s="17"/>
      <c r="O1388" s="17"/>
      <c r="P1388" s="17"/>
      <c r="Q1388" s="137"/>
      <c r="R1388" s="17"/>
      <c r="S1388" s="17"/>
      <c r="CZ1388" s="9"/>
      <c r="DA1388" s="78"/>
      <c r="DB1388" s="9"/>
      <c r="DC1388" s="207"/>
    </row>
    <row r="1389" spans="2:107" ht="13.2" customHeight="1">
      <c r="G1389" s="4"/>
      <c r="H1389" s="521"/>
      <c r="I1389" s="565">
        <f>SUM(J1389:N1389)</f>
        <v>0</v>
      </c>
      <c r="N1389" s="17"/>
      <c r="O1389" s="17"/>
      <c r="P1389" s="17"/>
      <c r="Q1389" s="137"/>
      <c r="R1389" s="17"/>
      <c r="S1389" s="17"/>
      <c r="CZ1389" s="9"/>
      <c r="DA1389" s="78"/>
      <c r="DB1389" s="9"/>
      <c r="DC1389" s="207"/>
    </row>
    <row r="1390" spans="2:107" ht="13.2" customHeight="1">
      <c r="G1390" s="4"/>
      <c r="H1390" s="521"/>
      <c r="I1390" s="565">
        <f t="shared" ref="I1390" si="270">SUM(I1379:I1389)</f>
        <v>0</v>
      </c>
      <c r="N1390" s="17"/>
      <c r="O1390" s="17"/>
      <c r="P1390" s="17"/>
      <c r="Q1390" s="137"/>
      <c r="R1390" s="17"/>
      <c r="S1390" s="17"/>
      <c r="CZ1390" s="9"/>
      <c r="DA1390" s="78"/>
      <c r="DB1390" s="9"/>
      <c r="DC1390" s="207"/>
    </row>
    <row r="1391" spans="2:107" ht="13.2" customHeight="1">
      <c r="D1391" s="3" t="s">
        <v>28</v>
      </c>
      <c r="G1391" s="22">
        <f>SUM(G1380:G1390)</f>
        <v>0</v>
      </c>
      <c r="H1391" s="521"/>
      <c r="I1391" s="22">
        <f>SUM(I1380:I1390)</f>
        <v>0</v>
      </c>
      <c r="J1391" s="22">
        <f t="shared" ref="J1391:N1391" si="271">SUM(J1380:J1390)</f>
        <v>0</v>
      </c>
      <c r="K1391" s="22">
        <f t="shared" si="271"/>
        <v>0</v>
      </c>
      <c r="L1391" s="22">
        <f t="shared" si="271"/>
        <v>0</v>
      </c>
      <c r="M1391" s="22">
        <f t="shared" si="271"/>
        <v>0</v>
      </c>
      <c r="N1391" s="22">
        <f t="shared" si="271"/>
        <v>0</v>
      </c>
      <c r="O1391" s="17"/>
      <c r="P1391" s="17"/>
      <c r="Q1391" s="137"/>
      <c r="R1391" s="17"/>
      <c r="S1391" s="17"/>
      <c r="CZ1391" s="9"/>
      <c r="DA1391" s="78"/>
      <c r="DB1391" s="9"/>
      <c r="DC1391" s="207"/>
    </row>
    <row r="1392" spans="2:107" ht="13.2" customHeight="1">
      <c r="G1392" s="4"/>
      <c r="H1392" s="521"/>
      <c r="I1392" s="565"/>
      <c r="J1392" s="23" t="s">
        <v>195</v>
      </c>
      <c r="K1392" s="23"/>
      <c r="N1392" s="4"/>
      <c r="O1392" s="17"/>
      <c r="P1392" s="17"/>
      <c r="Q1392" s="137"/>
      <c r="R1392" s="17"/>
      <c r="S1392" s="17"/>
      <c r="CZ1392" s="9"/>
      <c r="DA1392" s="78"/>
      <c r="DB1392" s="9"/>
      <c r="DC1392" s="207"/>
    </row>
    <row r="1393" spans="2:107" ht="13.2" customHeight="1">
      <c r="C1393" s="3" t="s">
        <v>27</v>
      </c>
      <c r="G1393" s="4"/>
      <c r="H1393" s="521"/>
      <c r="I1393" s="565"/>
      <c r="J1393" s="95"/>
      <c r="K1393" s="5"/>
      <c r="N1393" s="17"/>
      <c r="O1393" s="17"/>
      <c r="P1393" s="17"/>
      <c r="Q1393" s="137"/>
      <c r="R1393" s="17"/>
      <c r="S1393" s="17"/>
      <c r="CZ1393" s="9"/>
      <c r="DA1393" s="78"/>
      <c r="DB1393" s="9"/>
      <c r="DC1393" s="207"/>
    </row>
    <row r="1394" spans="2:107" ht="13.2" customHeight="1">
      <c r="G1394" s="4"/>
      <c r="H1394" s="521"/>
      <c r="I1394" s="565"/>
      <c r="N1394" s="17"/>
      <c r="O1394" s="17"/>
      <c r="P1394" s="17"/>
      <c r="Q1394" s="137"/>
      <c r="R1394" s="17"/>
      <c r="S1394" s="17"/>
      <c r="CZ1394" s="9"/>
      <c r="DA1394" s="78"/>
      <c r="DB1394" s="9"/>
      <c r="DC1394" s="207"/>
    </row>
    <row r="1395" spans="2:107" ht="13.2" customHeight="1">
      <c r="G1395" s="4"/>
      <c r="H1395" s="521"/>
      <c r="I1395" s="565">
        <f t="shared" ref="I1395:I1400" si="272">SUM(J1395:N1395)</f>
        <v>0</v>
      </c>
      <c r="N1395" s="17"/>
      <c r="O1395" s="17"/>
      <c r="P1395" s="17"/>
      <c r="Q1395" s="137"/>
      <c r="R1395" s="17"/>
      <c r="S1395" s="17"/>
      <c r="CZ1395" s="9"/>
      <c r="DA1395" s="78"/>
      <c r="DB1395" s="9"/>
      <c r="DC1395" s="207"/>
    </row>
    <row r="1396" spans="2:107" ht="13.2" customHeight="1">
      <c r="G1396" s="4"/>
      <c r="H1396" s="521"/>
      <c r="I1396" s="565">
        <f>SUM(J1396:N1396)</f>
        <v>0</v>
      </c>
      <c r="N1396" s="17"/>
      <c r="O1396" s="17"/>
      <c r="P1396" s="17"/>
      <c r="Q1396" s="137"/>
      <c r="R1396" s="17"/>
      <c r="S1396" s="17"/>
      <c r="CZ1396" s="9"/>
      <c r="DA1396" s="78"/>
      <c r="DB1396" s="9"/>
      <c r="DC1396" s="207"/>
    </row>
    <row r="1397" spans="2:107" ht="13.2" customHeight="1">
      <c r="G1397" s="4"/>
      <c r="H1397" s="521"/>
      <c r="I1397" s="565">
        <f>SUM(J1397:N1397)</f>
        <v>0</v>
      </c>
      <c r="N1397" s="17"/>
      <c r="O1397" s="17"/>
      <c r="P1397" s="17"/>
      <c r="Q1397" s="137"/>
      <c r="R1397" s="17"/>
      <c r="S1397" s="17"/>
      <c r="CZ1397" s="9"/>
      <c r="DA1397" s="78"/>
      <c r="DB1397" s="9"/>
      <c r="DC1397" s="207"/>
    </row>
    <row r="1398" spans="2:107" ht="13.2" customHeight="1">
      <c r="G1398" s="4"/>
      <c r="H1398" s="521"/>
      <c r="I1398" s="565">
        <f>SUM(J1398:N1398)</f>
        <v>0</v>
      </c>
      <c r="N1398" s="17"/>
      <c r="O1398" s="17"/>
      <c r="P1398" s="17"/>
      <c r="Q1398" s="137"/>
      <c r="R1398" s="17"/>
      <c r="S1398" s="17"/>
      <c r="CZ1398" s="9"/>
      <c r="DA1398" s="78"/>
      <c r="DB1398" s="9"/>
      <c r="DC1398" s="207"/>
    </row>
    <row r="1399" spans="2:107" ht="13.2" customHeight="1">
      <c r="G1399" s="4"/>
      <c r="H1399" s="521"/>
      <c r="I1399" s="565">
        <f>SUM(J1399:N1399)</f>
        <v>0</v>
      </c>
      <c r="N1399" s="17"/>
      <c r="O1399" s="17"/>
      <c r="P1399" s="17"/>
      <c r="Q1399" s="137"/>
      <c r="R1399" s="17"/>
      <c r="S1399" s="17"/>
      <c r="CZ1399" s="9"/>
      <c r="DA1399" s="78"/>
      <c r="DB1399" s="9"/>
      <c r="DC1399" s="207"/>
    </row>
    <row r="1400" spans="2:107" ht="13.2" customHeight="1">
      <c r="G1400" s="4"/>
      <c r="H1400" s="521"/>
      <c r="I1400" s="565">
        <f t="shared" si="272"/>
        <v>0</v>
      </c>
      <c r="N1400" s="17"/>
      <c r="O1400" s="17"/>
      <c r="P1400" s="17"/>
      <c r="Q1400" s="137"/>
      <c r="R1400" s="17"/>
      <c r="S1400" s="17"/>
      <c r="CZ1400" s="9"/>
      <c r="DA1400" s="78"/>
      <c r="DB1400" s="9"/>
      <c r="DC1400" s="207"/>
    </row>
    <row r="1401" spans="2:107" ht="13.2" customHeight="1">
      <c r="G1401" s="4"/>
      <c r="H1401" s="521"/>
      <c r="I1401" s="565">
        <f>SUM(J1401:N1401)</f>
        <v>0</v>
      </c>
      <c r="N1401" s="17"/>
      <c r="O1401" s="17"/>
      <c r="P1401" s="17"/>
      <c r="Q1401" s="137"/>
      <c r="R1401" s="17"/>
      <c r="S1401" s="17"/>
      <c r="CZ1401" s="9"/>
      <c r="DA1401" s="78"/>
      <c r="DB1401" s="9"/>
      <c r="DC1401" s="207"/>
    </row>
    <row r="1402" spans="2:107" ht="13.2" customHeight="1">
      <c r="G1402" s="4"/>
      <c r="H1402" s="521"/>
      <c r="I1402" s="565">
        <f>SUM(J1402:N1402)</f>
        <v>0</v>
      </c>
      <c r="N1402" s="17"/>
      <c r="O1402" s="17"/>
      <c r="P1402" s="17"/>
      <c r="Q1402" s="137"/>
      <c r="R1402" s="17"/>
      <c r="S1402" s="17"/>
      <c r="CZ1402" s="9"/>
      <c r="DA1402" s="78"/>
      <c r="DB1402" s="9"/>
      <c r="DC1402" s="207"/>
    </row>
    <row r="1403" spans="2:107" ht="13.2" customHeight="1">
      <c r="G1403" s="22">
        <f>SUM(G1393:G1402)</f>
        <v>0</v>
      </c>
      <c r="H1403" s="521"/>
      <c r="I1403" s="22">
        <f t="shared" ref="I1403:N1403" si="273">SUM(I1393:I1402)</f>
        <v>0</v>
      </c>
      <c r="J1403" s="22">
        <f t="shared" si="273"/>
        <v>0</v>
      </c>
      <c r="K1403" s="22">
        <f t="shared" si="273"/>
        <v>0</v>
      </c>
      <c r="L1403" s="22">
        <f t="shared" si="273"/>
        <v>0</v>
      </c>
      <c r="M1403" s="22">
        <f t="shared" si="273"/>
        <v>0</v>
      </c>
      <c r="N1403" s="22">
        <f t="shared" si="273"/>
        <v>0</v>
      </c>
      <c r="O1403" s="17"/>
      <c r="P1403" s="17"/>
      <c r="Q1403" s="137"/>
      <c r="R1403" s="17"/>
      <c r="S1403" s="17"/>
      <c r="CZ1403" s="9"/>
      <c r="DA1403" s="78"/>
      <c r="DB1403" s="9"/>
      <c r="DC1403" s="207"/>
    </row>
    <row r="1404" spans="2:107" ht="13.2" customHeight="1" thickBot="1">
      <c r="D1404" s="28"/>
      <c r="E1404" s="28"/>
      <c r="F1404" s="28"/>
      <c r="G1404" s="4"/>
      <c r="H1404" s="521"/>
      <c r="I1404" s="565"/>
      <c r="J1404" s="23" t="s">
        <v>195</v>
      </c>
      <c r="K1404" s="23"/>
      <c r="N1404" s="4"/>
      <c r="O1404" s="271" t="s">
        <v>487</v>
      </c>
      <c r="P1404" s="17"/>
      <c r="Q1404" s="137"/>
      <c r="R1404" s="17"/>
      <c r="S1404" s="17"/>
      <c r="CZ1404" s="9"/>
      <c r="DA1404" s="78"/>
      <c r="DB1404" s="9"/>
      <c r="DC1404" s="207"/>
    </row>
    <row r="1405" spans="2:107" ht="13.2" customHeight="1" thickBot="1">
      <c r="B1405" s="3" t="s">
        <v>41</v>
      </c>
      <c r="F1405" s="24" t="str">
        <f>B1380</f>
        <v>Bank Name 55</v>
      </c>
      <c r="G1405" s="1">
        <f>SUM(G1403+G1391)</f>
        <v>0</v>
      </c>
      <c r="H1405" s="521"/>
      <c r="I1405" s="1">
        <f t="shared" ref="I1405:N1405" si="274">SUM(I1403+I1391)</f>
        <v>0</v>
      </c>
      <c r="J1405" s="1">
        <f t="shared" si="274"/>
        <v>0</v>
      </c>
      <c r="K1405" s="1">
        <f t="shared" si="274"/>
        <v>0</v>
      </c>
      <c r="L1405" s="1">
        <f t="shared" si="274"/>
        <v>0</v>
      </c>
      <c r="M1405" s="1">
        <f t="shared" si="274"/>
        <v>0</v>
      </c>
      <c r="N1405" s="1">
        <f t="shared" si="274"/>
        <v>0</v>
      </c>
      <c r="O1405" s="234"/>
      <c r="P1405" s="17"/>
      <c r="Q1405" s="137"/>
      <c r="R1405" s="17"/>
      <c r="S1405" s="17"/>
      <c r="CZ1405" s="9"/>
      <c r="DA1405" s="78"/>
      <c r="DB1405" s="9"/>
      <c r="DC1405" s="207"/>
    </row>
    <row r="1406" spans="2:107" ht="13.2" customHeight="1">
      <c r="D1406" s="28"/>
      <c r="E1406" s="28"/>
      <c r="F1406" s="28"/>
      <c r="G1406" s="4"/>
      <c r="H1406" s="521"/>
      <c r="I1406" s="577"/>
      <c r="J1406" s="82" t="s">
        <v>196</v>
      </c>
      <c r="K1406" s="23"/>
      <c r="N1406" s="17"/>
      <c r="O1406" s="17"/>
      <c r="P1406" s="17"/>
      <c r="Q1406" s="137"/>
      <c r="R1406" s="17"/>
      <c r="S1406" s="17"/>
      <c r="CZ1406" s="9"/>
      <c r="DA1406" s="78"/>
      <c r="DB1406" s="9"/>
      <c r="DC1406" s="207"/>
    </row>
    <row r="1407" spans="2:107" ht="13.2" customHeight="1">
      <c r="B1407" s="18" t="s">
        <v>412</v>
      </c>
      <c r="C1407" s="5"/>
      <c r="G1407" s="5"/>
      <c r="H1407" s="521"/>
      <c r="I1407" s="78"/>
      <c r="N1407" s="17"/>
      <c r="O1407" s="17"/>
      <c r="P1407" s="17"/>
      <c r="Q1407" s="137"/>
      <c r="R1407" s="17"/>
      <c r="S1407" s="17"/>
      <c r="CZ1407" s="9"/>
      <c r="DA1407" s="78"/>
      <c r="DB1407" s="9"/>
      <c r="DC1407" s="207"/>
    </row>
    <row r="1408" spans="2:107" ht="13.2" customHeight="1">
      <c r="B1408" s="5"/>
      <c r="C1408" s="5" t="s">
        <v>26</v>
      </c>
      <c r="G1408" s="5"/>
      <c r="H1408" s="521"/>
      <c r="I1408" s="565"/>
      <c r="N1408" s="17"/>
      <c r="O1408" s="17"/>
      <c r="P1408" s="17"/>
      <c r="Q1408" s="137"/>
      <c r="R1408" s="17"/>
      <c r="S1408" s="17"/>
      <c r="CZ1408" s="9"/>
      <c r="DA1408" s="78"/>
      <c r="DB1408" s="9"/>
      <c r="DC1408" s="207"/>
    </row>
    <row r="1409" spans="2:107" ht="13.2" customHeight="1">
      <c r="B1409" s="5"/>
      <c r="C1409" s="5"/>
      <c r="G1409" s="5"/>
      <c r="H1409" s="521"/>
      <c r="I1409" s="565">
        <f t="shared" ref="I1409:I1414" si="275">SUM(J1409:N1409)</f>
        <v>0</v>
      </c>
      <c r="N1409" s="17"/>
      <c r="O1409" s="17"/>
      <c r="P1409" s="17"/>
      <c r="Q1409" s="137"/>
      <c r="R1409" s="17"/>
      <c r="S1409" s="17"/>
      <c r="CZ1409" s="9"/>
      <c r="DA1409" s="78"/>
      <c r="DB1409" s="9"/>
      <c r="DC1409" s="207"/>
    </row>
    <row r="1410" spans="2:107" ht="13.2" customHeight="1">
      <c r="B1410" s="5"/>
      <c r="C1410" s="5"/>
      <c r="G1410" s="5"/>
      <c r="H1410" s="521"/>
      <c r="I1410" s="565">
        <f>SUM(J1410:N1410)</f>
        <v>0</v>
      </c>
      <c r="N1410" s="17"/>
      <c r="O1410" s="17"/>
      <c r="P1410" s="17"/>
      <c r="Q1410" s="137"/>
      <c r="R1410" s="17"/>
      <c r="S1410" s="17"/>
      <c r="CZ1410" s="9"/>
      <c r="DA1410" s="78"/>
      <c r="DB1410" s="9"/>
      <c r="DC1410" s="207"/>
    </row>
    <row r="1411" spans="2:107" ht="13.2" customHeight="1">
      <c r="B1411" s="5"/>
      <c r="C1411" s="5"/>
      <c r="G1411" s="5"/>
      <c r="H1411" s="521"/>
      <c r="I1411" s="565">
        <f>SUM(J1411:N1411)</f>
        <v>0</v>
      </c>
      <c r="N1411" s="17"/>
      <c r="O1411" s="17"/>
      <c r="P1411" s="17"/>
      <c r="Q1411" s="137"/>
      <c r="R1411" s="17"/>
      <c r="S1411" s="17"/>
      <c r="CZ1411" s="9"/>
      <c r="DA1411" s="78"/>
      <c r="DB1411" s="9"/>
      <c r="DC1411" s="207"/>
    </row>
    <row r="1412" spans="2:107" ht="13.2" customHeight="1">
      <c r="B1412" s="5"/>
      <c r="C1412" s="5"/>
      <c r="G1412" s="5"/>
      <c r="H1412" s="521"/>
      <c r="I1412" s="565">
        <f>SUM(J1412:N1412)</f>
        <v>0</v>
      </c>
      <c r="N1412" s="17"/>
      <c r="O1412" s="17"/>
      <c r="P1412" s="17"/>
      <c r="Q1412" s="137"/>
      <c r="R1412" s="17"/>
      <c r="S1412" s="17"/>
      <c r="CZ1412" s="9"/>
      <c r="DA1412" s="78"/>
      <c r="DB1412" s="9"/>
      <c r="DC1412" s="207"/>
    </row>
    <row r="1413" spans="2:107" ht="13.2" customHeight="1">
      <c r="B1413" s="5"/>
      <c r="C1413" s="5"/>
      <c r="G1413" s="5"/>
      <c r="H1413" s="521"/>
      <c r="I1413" s="565">
        <f>SUM(J1413:N1413)</f>
        <v>0</v>
      </c>
      <c r="N1413" s="17"/>
      <c r="O1413" s="17"/>
      <c r="P1413" s="17"/>
      <c r="Q1413" s="137"/>
      <c r="R1413" s="17"/>
      <c r="S1413" s="17"/>
      <c r="CZ1413" s="9"/>
      <c r="DA1413" s="78"/>
      <c r="DB1413" s="9"/>
      <c r="DC1413" s="207"/>
    </row>
    <row r="1414" spans="2:107" ht="13.2" customHeight="1">
      <c r="B1414" s="5"/>
      <c r="C1414" s="5"/>
      <c r="G1414" s="5"/>
      <c r="H1414" s="521"/>
      <c r="I1414" s="565">
        <f t="shared" si="275"/>
        <v>0</v>
      </c>
      <c r="N1414" s="17"/>
      <c r="O1414" s="17"/>
      <c r="P1414" s="17"/>
      <c r="Q1414" s="137"/>
      <c r="R1414" s="17"/>
      <c r="S1414" s="17"/>
      <c r="CZ1414" s="9"/>
      <c r="DA1414" s="78"/>
      <c r="DB1414" s="9"/>
      <c r="DC1414" s="207"/>
    </row>
    <row r="1415" spans="2:107" ht="13.2" customHeight="1">
      <c r="G1415" s="4"/>
      <c r="H1415" s="521"/>
      <c r="I1415" s="565">
        <f>SUM(J1415:N1415)</f>
        <v>0</v>
      </c>
      <c r="N1415" s="17"/>
      <c r="O1415" s="17"/>
      <c r="P1415" s="17"/>
      <c r="Q1415" s="137"/>
      <c r="R1415" s="17"/>
      <c r="S1415" s="17"/>
      <c r="CZ1415" s="9"/>
      <c r="DA1415" s="78"/>
      <c r="DB1415" s="9"/>
      <c r="DC1415" s="207"/>
    </row>
    <row r="1416" spans="2:107" ht="13.2" customHeight="1">
      <c r="G1416" s="4"/>
      <c r="H1416" s="521"/>
      <c r="I1416" s="565">
        <f>SUM(J1416:N1416)</f>
        <v>0</v>
      </c>
      <c r="N1416" s="17"/>
      <c r="O1416" s="17"/>
      <c r="P1416" s="17"/>
      <c r="Q1416" s="137"/>
      <c r="R1416" s="17"/>
      <c r="S1416" s="17"/>
      <c r="CZ1416" s="9"/>
      <c r="DA1416" s="78"/>
      <c r="DB1416" s="9"/>
      <c r="DC1416" s="207"/>
    </row>
    <row r="1417" spans="2:107" ht="13.2" customHeight="1">
      <c r="D1417" s="3" t="s">
        <v>28</v>
      </c>
      <c r="G1417" s="22">
        <f>SUM(G1407:G1416)</f>
        <v>0</v>
      </c>
      <c r="H1417" s="521"/>
      <c r="I1417" s="22">
        <f t="shared" ref="I1417:N1417" si="276">SUM(I1407:I1416)</f>
        <v>0</v>
      </c>
      <c r="J1417" s="22">
        <f t="shared" si="276"/>
        <v>0</v>
      </c>
      <c r="K1417" s="22">
        <f t="shared" si="276"/>
        <v>0</v>
      </c>
      <c r="L1417" s="22">
        <f t="shared" si="276"/>
        <v>0</v>
      </c>
      <c r="M1417" s="22">
        <f t="shared" si="276"/>
        <v>0</v>
      </c>
      <c r="N1417" s="22">
        <f t="shared" si="276"/>
        <v>0</v>
      </c>
      <c r="O1417" s="17"/>
      <c r="P1417" s="17"/>
      <c r="Q1417" s="137"/>
      <c r="R1417" s="17"/>
      <c r="S1417" s="17"/>
      <c r="CZ1417" s="9"/>
      <c r="DA1417" s="78"/>
      <c r="DB1417" s="9"/>
      <c r="DC1417" s="207"/>
    </row>
    <row r="1418" spans="2:107" ht="13.2" customHeight="1">
      <c r="G1418" s="4"/>
      <c r="H1418" s="521"/>
      <c r="I1418" s="565"/>
      <c r="J1418" s="23" t="s">
        <v>195</v>
      </c>
      <c r="K1418" s="23"/>
      <c r="N1418" s="4"/>
      <c r="O1418" s="17"/>
      <c r="P1418" s="17"/>
      <c r="Q1418" s="137"/>
      <c r="R1418" s="17"/>
      <c r="S1418" s="17"/>
      <c r="CZ1418" s="9"/>
      <c r="DA1418" s="78"/>
      <c r="DB1418" s="9"/>
      <c r="DC1418" s="207"/>
    </row>
    <row r="1419" spans="2:107" ht="13.2" customHeight="1">
      <c r="C1419" s="3" t="s">
        <v>27</v>
      </c>
      <c r="G1419" s="4"/>
      <c r="H1419" s="521"/>
      <c r="I1419" s="565"/>
      <c r="J1419" s="95"/>
      <c r="K1419" s="5"/>
      <c r="N1419" s="17"/>
      <c r="O1419" s="17"/>
      <c r="P1419" s="17"/>
      <c r="Q1419" s="137"/>
      <c r="R1419" s="17"/>
      <c r="S1419" s="17"/>
      <c r="CZ1419" s="9"/>
      <c r="DA1419" s="78"/>
      <c r="DB1419" s="9"/>
      <c r="DC1419" s="207"/>
    </row>
    <row r="1420" spans="2:107" ht="13.2" customHeight="1">
      <c r="G1420" s="4"/>
      <c r="H1420" s="521"/>
      <c r="I1420" s="565">
        <f t="shared" ref="I1420:I1425" si="277">SUM(J1420:N1420)</f>
        <v>0</v>
      </c>
      <c r="N1420" s="17"/>
      <c r="O1420" s="17"/>
      <c r="P1420" s="17"/>
      <c r="Q1420" s="137"/>
      <c r="R1420" s="17"/>
      <c r="S1420" s="17"/>
      <c r="CZ1420" s="9"/>
      <c r="DA1420" s="78"/>
      <c r="DB1420" s="9"/>
      <c r="DC1420" s="207"/>
    </row>
    <row r="1421" spans="2:107" ht="13.2" customHeight="1">
      <c r="G1421" s="4"/>
      <c r="H1421" s="521"/>
      <c r="I1421" s="565">
        <f>SUM(J1421:N1421)</f>
        <v>0</v>
      </c>
      <c r="N1421" s="17"/>
      <c r="O1421" s="17"/>
      <c r="P1421" s="17"/>
      <c r="Q1421" s="137"/>
      <c r="R1421" s="17"/>
      <c r="S1421" s="17"/>
      <c r="CZ1421" s="9"/>
      <c r="DA1421" s="78"/>
      <c r="DB1421" s="9"/>
      <c r="DC1421" s="207"/>
    </row>
    <row r="1422" spans="2:107" ht="13.2" customHeight="1">
      <c r="G1422" s="4"/>
      <c r="H1422" s="521"/>
      <c r="I1422" s="565">
        <f>SUM(J1422:N1422)</f>
        <v>0</v>
      </c>
      <c r="N1422" s="17"/>
      <c r="O1422" s="17"/>
      <c r="P1422" s="17"/>
      <c r="Q1422" s="137"/>
      <c r="R1422" s="17"/>
      <c r="S1422" s="17"/>
      <c r="CZ1422" s="9"/>
      <c r="DA1422" s="78"/>
      <c r="DB1422" s="9"/>
      <c r="DC1422" s="207"/>
    </row>
    <row r="1423" spans="2:107" ht="13.2" customHeight="1">
      <c r="G1423" s="4"/>
      <c r="H1423" s="521"/>
      <c r="I1423" s="565">
        <f>SUM(J1423:N1423)</f>
        <v>0</v>
      </c>
      <c r="N1423" s="17"/>
      <c r="O1423" s="17"/>
      <c r="P1423" s="17"/>
      <c r="Q1423" s="137"/>
      <c r="R1423" s="17"/>
      <c r="S1423" s="17"/>
      <c r="CZ1423" s="9"/>
      <c r="DA1423" s="78"/>
      <c r="DB1423" s="9"/>
      <c r="DC1423" s="207"/>
    </row>
    <row r="1424" spans="2:107" ht="13.2" customHeight="1">
      <c r="G1424" s="4"/>
      <c r="H1424" s="521"/>
      <c r="I1424" s="565">
        <f>SUM(J1424:N1424)</f>
        <v>0</v>
      </c>
      <c r="N1424" s="17"/>
      <c r="O1424" s="17"/>
      <c r="P1424" s="17"/>
      <c r="Q1424" s="137"/>
      <c r="R1424" s="17"/>
      <c r="S1424" s="17"/>
      <c r="CZ1424" s="9"/>
      <c r="DA1424" s="78"/>
      <c r="DB1424" s="9"/>
      <c r="DC1424" s="207"/>
    </row>
    <row r="1425" spans="2:107" ht="13.2" customHeight="1">
      <c r="G1425" s="4"/>
      <c r="H1425" s="521"/>
      <c r="I1425" s="565">
        <f t="shared" si="277"/>
        <v>0</v>
      </c>
      <c r="N1425" s="17"/>
      <c r="O1425" s="17"/>
      <c r="P1425" s="17"/>
      <c r="Q1425" s="137"/>
      <c r="R1425" s="17"/>
      <c r="S1425" s="17"/>
      <c r="CZ1425" s="9"/>
      <c r="DA1425" s="78"/>
      <c r="DB1425" s="9"/>
      <c r="DC1425" s="207"/>
    </row>
    <row r="1426" spans="2:107" ht="13.2" customHeight="1">
      <c r="G1426" s="4"/>
      <c r="H1426" s="521"/>
      <c r="I1426" s="565">
        <f>SUM(J1426:N1426)</f>
        <v>0</v>
      </c>
      <c r="N1426" s="17"/>
      <c r="O1426" s="17"/>
      <c r="P1426" s="17"/>
      <c r="Q1426" s="137"/>
      <c r="R1426" s="17"/>
      <c r="S1426" s="17"/>
      <c r="CZ1426" s="9"/>
      <c r="DA1426" s="78"/>
      <c r="DB1426" s="9"/>
      <c r="DC1426" s="207"/>
    </row>
    <row r="1427" spans="2:107" ht="13.2" customHeight="1">
      <c r="G1427" s="4"/>
      <c r="H1427" s="521"/>
      <c r="I1427" s="565">
        <f>SUM(J1427:N1427)</f>
        <v>0</v>
      </c>
      <c r="N1427" s="17"/>
      <c r="O1427" s="17"/>
      <c r="P1427" s="17"/>
      <c r="Q1427" s="137"/>
      <c r="R1427" s="17"/>
      <c r="S1427" s="17"/>
      <c r="CZ1427" s="9"/>
      <c r="DA1427" s="78"/>
      <c r="DB1427" s="9"/>
      <c r="DC1427" s="207"/>
    </row>
    <row r="1428" spans="2:107" ht="13.2" customHeight="1">
      <c r="G1428" s="22">
        <f>SUM(G1419:G1427)</f>
        <v>0</v>
      </c>
      <c r="H1428" s="521"/>
      <c r="I1428" s="22">
        <f t="shared" ref="I1428:N1428" si="278">SUM(I1419:I1427)</f>
        <v>0</v>
      </c>
      <c r="J1428" s="22">
        <f t="shared" si="278"/>
        <v>0</v>
      </c>
      <c r="K1428" s="22">
        <f t="shared" si="278"/>
        <v>0</v>
      </c>
      <c r="L1428" s="22">
        <f t="shared" si="278"/>
        <v>0</v>
      </c>
      <c r="M1428" s="22">
        <f t="shared" si="278"/>
        <v>0</v>
      </c>
      <c r="N1428" s="22">
        <f t="shared" si="278"/>
        <v>0</v>
      </c>
      <c r="O1428" s="17"/>
      <c r="P1428" s="17"/>
      <c r="Q1428" s="137"/>
      <c r="R1428" s="17"/>
      <c r="S1428" s="17"/>
      <c r="CZ1428" s="9"/>
      <c r="DA1428" s="78"/>
      <c r="DB1428" s="9"/>
      <c r="DC1428" s="207"/>
    </row>
    <row r="1429" spans="2:107" ht="13.2" customHeight="1" thickBot="1">
      <c r="D1429" s="28"/>
      <c r="E1429" s="28"/>
      <c r="F1429" s="28"/>
      <c r="G1429" s="4"/>
      <c r="H1429" s="521"/>
      <c r="I1429" s="565"/>
      <c r="J1429" s="23" t="s">
        <v>195</v>
      </c>
      <c r="K1429" s="23"/>
      <c r="N1429" s="4"/>
      <c r="O1429" s="271" t="s">
        <v>487</v>
      </c>
      <c r="P1429" s="17"/>
      <c r="Q1429" s="137"/>
      <c r="R1429" s="17"/>
      <c r="S1429" s="17"/>
      <c r="CZ1429" s="9"/>
      <c r="DA1429" s="78"/>
      <c r="DB1429" s="9"/>
      <c r="DC1429" s="207"/>
    </row>
    <row r="1430" spans="2:107" ht="13.2" customHeight="1" thickBot="1">
      <c r="B1430" s="3" t="s">
        <v>41</v>
      </c>
      <c r="F1430" s="24" t="str">
        <f>B1407</f>
        <v>Bank Name 56</v>
      </c>
      <c r="G1430" s="1">
        <f>SUM(G1428+G1417)</f>
        <v>0</v>
      </c>
      <c r="H1430" s="521"/>
      <c r="I1430" s="1">
        <f t="shared" ref="I1430:N1430" si="279">SUM(I1428+I1417)</f>
        <v>0</v>
      </c>
      <c r="J1430" s="1">
        <f t="shared" si="279"/>
        <v>0</v>
      </c>
      <c r="K1430" s="1">
        <f t="shared" si="279"/>
        <v>0</v>
      </c>
      <c r="L1430" s="1">
        <f t="shared" si="279"/>
        <v>0</v>
      </c>
      <c r="M1430" s="1">
        <f t="shared" si="279"/>
        <v>0</v>
      </c>
      <c r="N1430" s="1">
        <f t="shared" si="279"/>
        <v>0</v>
      </c>
      <c r="O1430" s="234"/>
      <c r="P1430" s="17"/>
      <c r="Q1430" s="137"/>
      <c r="R1430" s="17"/>
      <c r="S1430" s="17"/>
      <c r="CZ1430" s="9"/>
      <c r="DA1430" s="78"/>
      <c r="DB1430" s="9"/>
      <c r="DC1430" s="207"/>
    </row>
    <row r="1431" spans="2:107" ht="13.2" customHeight="1">
      <c r="D1431" s="28"/>
      <c r="E1431" s="28"/>
      <c r="F1431" s="28"/>
      <c r="G1431" s="4"/>
      <c r="H1431" s="521"/>
      <c r="I1431" s="577"/>
      <c r="J1431" s="82" t="s">
        <v>196</v>
      </c>
      <c r="K1431" s="23"/>
      <c r="N1431" s="17"/>
      <c r="O1431" s="17"/>
      <c r="P1431" s="17"/>
      <c r="Q1431" s="137"/>
      <c r="R1431" s="17"/>
      <c r="S1431" s="17"/>
      <c r="CZ1431" s="9"/>
      <c r="DA1431" s="78"/>
      <c r="DB1431" s="9"/>
      <c r="DC1431" s="207"/>
    </row>
    <row r="1432" spans="2:107" ht="13.2" customHeight="1">
      <c r="B1432" s="18" t="s">
        <v>413</v>
      </c>
      <c r="C1432" s="5"/>
      <c r="G1432" s="5"/>
      <c r="H1432" s="521"/>
      <c r="I1432" s="78"/>
      <c r="N1432" s="17"/>
      <c r="O1432" s="17"/>
      <c r="P1432" s="17"/>
      <c r="Q1432" s="137"/>
      <c r="R1432" s="17"/>
      <c r="S1432" s="17"/>
      <c r="CZ1432" s="9"/>
      <c r="DA1432" s="78"/>
      <c r="DB1432" s="9"/>
      <c r="DC1432" s="207"/>
    </row>
    <row r="1433" spans="2:107" ht="13.2" customHeight="1">
      <c r="B1433" s="5"/>
      <c r="C1433" s="5" t="s">
        <v>26</v>
      </c>
      <c r="G1433" s="5"/>
      <c r="H1433" s="521"/>
      <c r="I1433" s="565"/>
      <c r="N1433" s="17"/>
      <c r="O1433" s="17"/>
      <c r="P1433" s="17"/>
      <c r="Q1433" s="137"/>
      <c r="R1433" s="17"/>
      <c r="S1433" s="17"/>
      <c r="CZ1433" s="9"/>
      <c r="DA1433" s="78"/>
      <c r="DB1433" s="9"/>
      <c r="DC1433" s="207"/>
    </row>
    <row r="1434" spans="2:107" ht="13.2" customHeight="1">
      <c r="B1434" s="5"/>
      <c r="C1434" s="5"/>
      <c r="G1434" s="5"/>
      <c r="H1434" s="521"/>
      <c r="I1434" s="565">
        <f t="shared" ref="I1434:I1439" si="280">SUM(J1434:N1434)</f>
        <v>0</v>
      </c>
      <c r="N1434" s="17"/>
      <c r="O1434" s="17"/>
      <c r="P1434" s="17"/>
      <c r="Q1434" s="137"/>
      <c r="R1434" s="17"/>
      <c r="S1434" s="17"/>
      <c r="CZ1434" s="9"/>
      <c r="DA1434" s="78"/>
      <c r="DB1434" s="9"/>
      <c r="DC1434" s="207"/>
    </row>
    <row r="1435" spans="2:107" ht="13.2" customHeight="1">
      <c r="B1435" s="5"/>
      <c r="C1435" s="5"/>
      <c r="G1435" s="5"/>
      <c r="H1435" s="521"/>
      <c r="I1435" s="565">
        <f>SUM(J1435:N1435)</f>
        <v>0</v>
      </c>
      <c r="N1435" s="17"/>
      <c r="O1435" s="17"/>
      <c r="P1435" s="17"/>
      <c r="Q1435" s="137"/>
      <c r="R1435" s="17"/>
      <c r="S1435" s="17"/>
      <c r="CZ1435" s="9"/>
      <c r="DA1435" s="78"/>
      <c r="DB1435" s="9"/>
      <c r="DC1435" s="207"/>
    </row>
    <row r="1436" spans="2:107" ht="13.2" customHeight="1">
      <c r="B1436" s="5"/>
      <c r="C1436" s="5"/>
      <c r="G1436" s="5"/>
      <c r="H1436" s="521"/>
      <c r="I1436" s="565">
        <f>SUM(J1436:N1436)</f>
        <v>0</v>
      </c>
      <c r="N1436" s="17"/>
      <c r="O1436" s="17"/>
      <c r="P1436" s="17"/>
      <c r="Q1436" s="137"/>
      <c r="R1436" s="17"/>
      <c r="S1436" s="17"/>
      <c r="CZ1436" s="9"/>
      <c r="DA1436" s="78"/>
      <c r="DB1436" s="9"/>
      <c r="DC1436" s="207"/>
    </row>
    <row r="1437" spans="2:107" ht="13.2" customHeight="1">
      <c r="B1437" s="5"/>
      <c r="C1437" s="5"/>
      <c r="G1437" s="5"/>
      <c r="H1437" s="521"/>
      <c r="I1437" s="565">
        <f>SUM(J1437:N1437)</f>
        <v>0</v>
      </c>
      <c r="N1437" s="17"/>
      <c r="O1437" s="17"/>
      <c r="P1437" s="17"/>
      <c r="Q1437" s="137"/>
      <c r="R1437" s="17"/>
      <c r="S1437" s="17"/>
      <c r="CZ1437" s="9"/>
      <c r="DA1437" s="78"/>
      <c r="DB1437" s="9"/>
      <c r="DC1437" s="207"/>
    </row>
    <row r="1438" spans="2:107" ht="13.2" customHeight="1">
      <c r="B1438" s="5"/>
      <c r="C1438" s="5"/>
      <c r="G1438" s="5"/>
      <c r="H1438" s="521"/>
      <c r="I1438" s="565">
        <f>SUM(J1438:N1438)</f>
        <v>0</v>
      </c>
      <c r="N1438" s="17"/>
      <c r="O1438" s="17"/>
      <c r="P1438" s="17"/>
      <c r="Q1438" s="137"/>
      <c r="R1438" s="17"/>
      <c r="S1438" s="17"/>
      <c r="CZ1438" s="9"/>
      <c r="DA1438" s="78"/>
      <c r="DB1438" s="9"/>
      <c r="DC1438" s="207"/>
    </row>
    <row r="1439" spans="2:107" ht="13.2" customHeight="1">
      <c r="B1439" s="5"/>
      <c r="C1439" s="5"/>
      <c r="G1439" s="5"/>
      <c r="H1439" s="521"/>
      <c r="I1439" s="565">
        <f t="shared" si="280"/>
        <v>0</v>
      </c>
      <c r="N1439" s="17"/>
      <c r="O1439" s="17"/>
      <c r="P1439" s="17"/>
      <c r="Q1439" s="137"/>
      <c r="R1439" s="17"/>
      <c r="S1439" s="17"/>
      <c r="CZ1439" s="9"/>
      <c r="DA1439" s="78"/>
      <c r="DB1439" s="9"/>
      <c r="DC1439" s="207"/>
    </row>
    <row r="1440" spans="2:107" ht="13.2" customHeight="1">
      <c r="G1440" s="4"/>
      <c r="H1440" s="521"/>
      <c r="I1440" s="565">
        <f>SUM(J1440:N1440)</f>
        <v>0</v>
      </c>
      <c r="N1440" s="17"/>
      <c r="O1440" s="17"/>
      <c r="P1440" s="17"/>
      <c r="Q1440" s="137"/>
      <c r="R1440" s="17"/>
      <c r="S1440" s="17"/>
      <c r="CZ1440" s="9"/>
      <c r="DA1440" s="78"/>
      <c r="DB1440" s="9"/>
      <c r="DC1440" s="207"/>
    </row>
    <row r="1441" spans="2:107" ht="13.2" customHeight="1">
      <c r="G1441" s="4"/>
      <c r="H1441" s="521"/>
      <c r="I1441" s="565">
        <f>SUM(J1441:N1441)</f>
        <v>0</v>
      </c>
      <c r="N1441" s="17"/>
      <c r="O1441" s="17"/>
      <c r="P1441" s="17"/>
      <c r="Q1441" s="137"/>
      <c r="R1441" s="17"/>
      <c r="S1441" s="17"/>
      <c r="CZ1441" s="9"/>
      <c r="DA1441" s="78"/>
      <c r="DB1441" s="9"/>
      <c r="DC1441" s="207"/>
    </row>
    <row r="1442" spans="2:107" ht="13.2" customHeight="1">
      <c r="D1442" s="3" t="s">
        <v>28</v>
      </c>
      <c r="G1442" s="22">
        <f>SUM(G1432:G1441)</f>
        <v>0</v>
      </c>
      <c r="H1442" s="521"/>
      <c r="I1442" s="22">
        <f t="shared" ref="I1442:N1442" si="281">SUM(I1432:I1441)</f>
        <v>0</v>
      </c>
      <c r="J1442" s="22">
        <f t="shared" si="281"/>
        <v>0</v>
      </c>
      <c r="K1442" s="22">
        <f t="shared" si="281"/>
        <v>0</v>
      </c>
      <c r="L1442" s="22">
        <f t="shared" si="281"/>
        <v>0</v>
      </c>
      <c r="M1442" s="22">
        <f t="shared" si="281"/>
        <v>0</v>
      </c>
      <c r="N1442" s="22">
        <f t="shared" si="281"/>
        <v>0</v>
      </c>
      <c r="O1442" s="17"/>
      <c r="P1442" s="17"/>
      <c r="Q1442" s="137"/>
      <c r="R1442" s="17"/>
      <c r="S1442" s="17"/>
      <c r="CZ1442" s="9"/>
      <c r="DA1442" s="78"/>
      <c r="DB1442" s="9"/>
      <c r="DC1442" s="207"/>
    </row>
    <row r="1443" spans="2:107" ht="13.2" customHeight="1">
      <c r="G1443" s="4"/>
      <c r="H1443" s="521"/>
      <c r="I1443" s="565"/>
      <c r="J1443" s="23" t="s">
        <v>195</v>
      </c>
      <c r="K1443" s="23"/>
      <c r="N1443" s="4"/>
      <c r="O1443" s="17"/>
      <c r="P1443" s="17"/>
      <c r="Q1443" s="137"/>
      <c r="R1443" s="17"/>
      <c r="S1443" s="17"/>
      <c r="CZ1443" s="9"/>
      <c r="DA1443" s="78"/>
      <c r="DB1443" s="9"/>
      <c r="DC1443" s="207"/>
    </row>
    <row r="1444" spans="2:107" ht="13.2" customHeight="1">
      <c r="C1444" s="3" t="s">
        <v>27</v>
      </c>
      <c r="G1444" s="4"/>
      <c r="H1444" s="521"/>
      <c r="I1444" s="565"/>
      <c r="J1444" s="95"/>
      <c r="K1444" s="5"/>
      <c r="N1444" s="17"/>
      <c r="O1444" s="17"/>
      <c r="P1444" s="17"/>
      <c r="Q1444" s="137"/>
      <c r="R1444" s="17"/>
      <c r="S1444" s="17"/>
      <c r="CZ1444" s="9"/>
      <c r="DA1444" s="78"/>
      <c r="DB1444" s="9"/>
      <c r="DC1444" s="207"/>
    </row>
    <row r="1445" spans="2:107" ht="13.2" customHeight="1">
      <c r="G1445" s="4"/>
      <c r="H1445" s="521"/>
      <c r="I1445" s="565">
        <f t="shared" ref="I1445" si="282">SUM(J1445:N1445)</f>
        <v>0</v>
      </c>
      <c r="N1445" s="17"/>
      <c r="O1445" s="17"/>
      <c r="P1445" s="17"/>
      <c r="Q1445" s="137"/>
      <c r="R1445" s="17"/>
      <c r="S1445" s="17"/>
      <c r="CZ1445" s="9"/>
      <c r="DA1445" s="78"/>
      <c r="DB1445" s="9"/>
      <c r="DC1445" s="207"/>
    </row>
    <row r="1446" spans="2:107" ht="13.2" customHeight="1">
      <c r="G1446" s="4"/>
      <c r="H1446" s="521"/>
      <c r="I1446" s="565">
        <f t="shared" ref="I1446:I1452" si="283">SUM(J1446:N1446)</f>
        <v>0</v>
      </c>
      <c r="N1446" s="17"/>
      <c r="O1446" s="17"/>
      <c r="P1446" s="17"/>
      <c r="Q1446" s="137"/>
      <c r="R1446" s="17"/>
      <c r="S1446" s="17"/>
      <c r="CZ1446" s="9"/>
      <c r="DA1446" s="78"/>
      <c r="DB1446" s="9"/>
      <c r="DC1446" s="207"/>
    </row>
    <row r="1447" spans="2:107" ht="13.2" customHeight="1">
      <c r="G1447" s="4"/>
      <c r="H1447" s="521"/>
      <c r="I1447" s="565">
        <f t="shared" si="283"/>
        <v>0</v>
      </c>
      <c r="N1447" s="17"/>
      <c r="O1447" s="17"/>
      <c r="P1447" s="17"/>
      <c r="Q1447" s="137"/>
      <c r="R1447" s="17"/>
      <c r="S1447" s="17"/>
      <c r="CZ1447" s="9"/>
      <c r="DA1447" s="78"/>
      <c r="DB1447" s="9"/>
      <c r="DC1447" s="207"/>
    </row>
    <row r="1448" spans="2:107" ht="13.2" customHeight="1">
      <c r="G1448" s="4"/>
      <c r="H1448" s="521"/>
      <c r="I1448" s="565">
        <f t="shared" si="283"/>
        <v>0</v>
      </c>
      <c r="N1448" s="17"/>
      <c r="O1448" s="17"/>
      <c r="P1448" s="17"/>
      <c r="Q1448" s="137"/>
      <c r="R1448" s="17"/>
      <c r="S1448" s="17"/>
      <c r="CZ1448" s="9"/>
      <c r="DA1448" s="78"/>
      <c r="DB1448" s="9"/>
      <c r="DC1448" s="207"/>
    </row>
    <row r="1449" spans="2:107" ht="13.2" customHeight="1">
      <c r="G1449" s="4"/>
      <c r="H1449" s="521"/>
      <c r="I1449" s="565">
        <f t="shared" si="283"/>
        <v>0</v>
      </c>
      <c r="N1449" s="17"/>
      <c r="O1449" s="17"/>
      <c r="P1449" s="17"/>
      <c r="Q1449" s="137"/>
      <c r="R1449" s="17"/>
      <c r="S1449" s="17"/>
      <c r="CZ1449" s="9"/>
      <c r="DA1449" s="78"/>
      <c r="DB1449" s="9"/>
      <c r="DC1449" s="207"/>
    </row>
    <row r="1450" spans="2:107" ht="13.2" customHeight="1">
      <c r="G1450" s="4"/>
      <c r="H1450" s="521"/>
      <c r="I1450" s="565">
        <f t="shared" si="283"/>
        <v>0</v>
      </c>
      <c r="N1450" s="17"/>
      <c r="O1450" s="17"/>
      <c r="P1450" s="17"/>
      <c r="Q1450" s="137"/>
      <c r="R1450" s="17"/>
      <c r="S1450" s="17"/>
      <c r="CZ1450" s="9"/>
      <c r="DA1450" s="78"/>
      <c r="DB1450" s="9"/>
      <c r="DC1450" s="207"/>
    </row>
    <row r="1451" spans="2:107" ht="13.2" customHeight="1">
      <c r="G1451" s="4"/>
      <c r="H1451" s="521"/>
      <c r="I1451" s="565">
        <f t="shared" si="283"/>
        <v>0</v>
      </c>
      <c r="N1451" s="17"/>
      <c r="O1451" s="17"/>
      <c r="P1451" s="17"/>
      <c r="Q1451" s="137"/>
      <c r="R1451" s="17"/>
      <c r="S1451" s="17"/>
      <c r="CZ1451" s="9"/>
      <c r="DA1451" s="78"/>
      <c r="DB1451" s="9"/>
      <c r="DC1451" s="207"/>
    </row>
    <row r="1452" spans="2:107" ht="13.2" customHeight="1">
      <c r="G1452" s="4"/>
      <c r="H1452" s="521"/>
      <c r="I1452" s="565">
        <f t="shared" si="283"/>
        <v>0</v>
      </c>
      <c r="N1452" s="17"/>
      <c r="O1452" s="17"/>
      <c r="P1452" s="17"/>
      <c r="Q1452" s="137"/>
      <c r="R1452" s="17"/>
      <c r="S1452" s="17"/>
      <c r="CZ1452" s="9"/>
      <c r="DA1452" s="78"/>
      <c r="DB1452" s="9"/>
      <c r="DC1452" s="207"/>
    </row>
    <row r="1453" spans="2:107" ht="13.2" customHeight="1">
      <c r="G1453" s="22">
        <f>SUM(G1444:G1452)</f>
        <v>0</v>
      </c>
      <c r="H1453" s="521"/>
      <c r="I1453" s="22">
        <f t="shared" ref="I1453:N1453" si="284">SUM(I1444:I1452)</f>
        <v>0</v>
      </c>
      <c r="J1453" s="22">
        <f t="shared" si="284"/>
        <v>0</v>
      </c>
      <c r="K1453" s="22">
        <f t="shared" si="284"/>
        <v>0</v>
      </c>
      <c r="L1453" s="22">
        <f t="shared" si="284"/>
        <v>0</v>
      </c>
      <c r="M1453" s="22">
        <f t="shared" si="284"/>
        <v>0</v>
      </c>
      <c r="N1453" s="22">
        <f t="shared" si="284"/>
        <v>0</v>
      </c>
      <c r="O1453" s="17"/>
      <c r="P1453" s="17"/>
      <c r="Q1453" s="137"/>
      <c r="R1453" s="17"/>
      <c r="S1453" s="17"/>
      <c r="CZ1453" s="9"/>
      <c r="DA1453" s="78"/>
      <c r="DB1453" s="9"/>
      <c r="DC1453" s="207"/>
    </row>
    <row r="1454" spans="2:107" ht="13.2" customHeight="1" thickBot="1">
      <c r="D1454" s="28"/>
      <c r="E1454" s="28"/>
      <c r="F1454" s="28"/>
      <c r="G1454" s="4"/>
      <c r="H1454" s="521"/>
      <c r="I1454" s="565"/>
      <c r="J1454" s="23" t="s">
        <v>195</v>
      </c>
      <c r="K1454" s="23"/>
      <c r="N1454" s="4"/>
      <c r="O1454" s="271" t="s">
        <v>487</v>
      </c>
      <c r="P1454" s="17"/>
      <c r="Q1454" s="137"/>
      <c r="R1454" s="17"/>
      <c r="S1454" s="17"/>
      <c r="CZ1454" s="9"/>
      <c r="DA1454" s="78"/>
      <c r="DB1454" s="9"/>
      <c r="DC1454" s="207"/>
    </row>
    <row r="1455" spans="2:107" ht="13.2" customHeight="1" thickBot="1">
      <c r="B1455" s="3" t="s">
        <v>41</v>
      </c>
      <c r="F1455" s="24" t="str">
        <f>B1432</f>
        <v>Bank Name 57</v>
      </c>
      <c r="G1455" s="1">
        <f>SUM(G1453+G1442)</f>
        <v>0</v>
      </c>
      <c r="H1455" s="521"/>
      <c r="I1455" s="1">
        <f t="shared" ref="I1455:N1455" si="285">SUM(I1453+I1442)</f>
        <v>0</v>
      </c>
      <c r="J1455" s="1">
        <f t="shared" si="285"/>
        <v>0</v>
      </c>
      <c r="K1455" s="1">
        <f t="shared" si="285"/>
        <v>0</v>
      </c>
      <c r="L1455" s="1">
        <f t="shared" si="285"/>
        <v>0</v>
      </c>
      <c r="M1455" s="1">
        <f t="shared" si="285"/>
        <v>0</v>
      </c>
      <c r="N1455" s="1">
        <f t="shared" si="285"/>
        <v>0</v>
      </c>
      <c r="O1455" s="234"/>
      <c r="P1455" s="17"/>
      <c r="Q1455" s="137"/>
      <c r="R1455" s="17"/>
      <c r="S1455" s="17"/>
      <c r="CZ1455" s="9"/>
      <c r="DA1455" s="78"/>
      <c r="DB1455" s="9"/>
      <c r="DC1455" s="207"/>
    </row>
    <row r="1456" spans="2:107" ht="13.2" customHeight="1">
      <c r="D1456" s="28"/>
      <c r="E1456" s="28"/>
      <c r="F1456" s="28"/>
      <c r="G1456" s="4"/>
      <c r="H1456" s="521"/>
      <c r="I1456" s="577"/>
      <c r="J1456" s="82" t="s">
        <v>196</v>
      </c>
      <c r="K1456" s="23"/>
      <c r="N1456" s="17"/>
      <c r="O1456" s="17"/>
      <c r="P1456" s="17"/>
      <c r="Q1456" s="137"/>
      <c r="R1456" s="17"/>
      <c r="S1456" s="17"/>
      <c r="CZ1456" s="9"/>
      <c r="DA1456" s="78"/>
      <c r="DB1456" s="9"/>
      <c r="DC1456" s="207"/>
    </row>
    <row r="1457" spans="2:107" ht="13.2" customHeight="1">
      <c r="B1457" s="18" t="s">
        <v>414</v>
      </c>
      <c r="C1457" s="5"/>
      <c r="G1457" s="5"/>
      <c r="H1457" s="521"/>
      <c r="I1457" s="78"/>
      <c r="N1457" s="17"/>
      <c r="O1457" s="17"/>
      <c r="P1457" s="17"/>
      <c r="Q1457" s="137"/>
      <c r="R1457" s="17"/>
      <c r="S1457" s="17"/>
      <c r="CZ1457" s="9"/>
      <c r="DA1457" s="78"/>
      <c r="DB1457" s="9"/>
      <c r="DC1457" s="207"/>
    </row>
    <row r="1458" spans="2:107" ht="13.2" customHeight="1">
      <c r="B1458" s="5"/>
      <c r="C1458" s="5" t="s">
        <v>26</v>
      </c>
      <c r="G1458" s="5"/>
      <c r="H1458" s="521"/>
      <c r="I1458" s="565"/>
      <c r="N1458" s="17"/>
      <c r="O1458" s="17"/>
      <c r="P1458" s="17"/>
      <c r="Q1458" s="137"/>
      <c r="R1458" s="17"/>
      <c r="S1458" s="17"/>
      <c r="CZ1458" s="9"/>
      <c r="DA1458" s="78"/>
      <c r="DB1458" s="9"/>
      <c r="DC1458" s="207"/>
    </row>
    <row r="1459" spans="2:107" ht="13.2" customHeight="1">
      <c r="B1459" s="5"/>
      <c r="C1459" s="5"/>
      <c r="G1459" s="5"/>
      <c r="H1459" s="521"/>
      <c r="I1459" s="565">
        <f t="shared" ref="I1459" si="286">SUM(J1459:N1459)</f>
        <v>0</v>
      </c>
      <c r="N1459" s="17"/>
      <c r="O1459" s="17"/>
      <c r="P1459" s="17"/>
      <c r="Q1459" s="137"/>
      <c r="R1459" s="17"/>
      <c r="S1459" s="17"/>
      <c r="CZ1459" s="9"/>
      <c r="DA1459" s="78"/>
      <c r="DB1459" s="9"/>
      <c r="DC1459" s="207"/>
    </row>
    <row r="1460" spans="2:107" ht="13.2" customHeight="1">
      <c r="B1460" s="5"/>
      <c r="C1460" s="5"/>
      <c r="G1460" s="5"/>
      <c r="H1460" s="521"/>
      <c r="I1460" s="565">
        <f t="shared" ref="I1460:I1466" si="287">SUM(J1460:N1460)</f>
        <v>0</v>
      </c>
      <c r="N1460" s="17"/>
      <c r="O1460" s="17"/>
      <c r="P1460" s="17"/>
      <c r="Q1460" s="137"/>
      <c r="R1460" s="17"/>
      <c r="S1460" s="17"/>
      <c r="CZ1460" s="9"/>
      <c r="DA1460" s="78"/>
      <c r="DB1460" s="9"/>
      <c r="DC1460" s="207"/>
    </row>
    <row r="1461" spans="2:107" ht="13.2" customHeight="1">
      <c r="B1461" s="5"/>
      <c r="C1461" s="5"/>
      <c r="G1461" s="5"/>
      <c r="H1461" s="521"/>
      <c r="I1461" s="565">
        <f t="shared" si="287"/>
        <v>0</v>
      </c>
      <c r="N1461" s="17"/>
      <c r="O1461" s="17"/>
      <c r="P1461" s="17"/>
      <c r="Q1461" s="137"/>
      <c r="R1461" s="17"/>
      <c r="S1461" s="17"/>
      <c r="CZ1461" s="9"/>
      <c r="DA1461" s="78"/>
      <c r="DB1461" s="9"/>
      <c r="DC1461" s="207"/>
    </row>
    <row r="1462" spans="2:107" ht="13.2" customHeight="1">
      <c r="B1462" s="5"/>
      <c r="C1462" s="5"/>
      <c r="G1462" s="5"/>
      <c r="H1462" s="521"/>
      <c r="I1462" s="565">
        <f t="shared" si="287"/>
        <v>0</v>
      </c>
      <c r="N1462" s="17"/>
      <c r="O1462" s="17"/>
      <c r="P1462" s="17"/>
      <c r="Q1462" s="137"/>
      <c r="R1462" s="17"/>
      <c r="S1462" s="17"/>
      <c r="CZ1462" s="9"/>
      <c r="DA1462" s="78"/>
      <c r="DB1462" s="9"/>
      <c r="DC1462" s="207"/>
    </row>
    <row r="1463" spans="2:107" ht="13.2" customHeight="1">
      <c r="B1463" s="5"/>
      <c r="C1463" s="5"/>
      <c r="G1463" s="5"/>
      <c r="H1463" s="521"/>
      <c r="I1463" s="565">
        <f t="shared" si="287"/>
        <v>0</v>
      </c>
      <c r="N1463" s="17"/>
      <c r="O1463" s="17"/>
      <c r="P1463" s="17"/>
      <c r="Q1463" s="137"/>
      <c r="R1463" s="17"/>
      <c r="S1463" s="17"/>
      <c r="CZ1463" s="9"/>
      <c r="DA1463" s="78"/>
      <c r="DB1463" s="9"/>
      <c r="DC1463" s="207"/>
    </row>
    <row r="1464" spans="2:107" ht="13.2" customHeight="1">
      <c r="B1464" s="5"/>
      <c r="C1464" s="5"/>
      <c r="G1464" s="5"/>
      <c r="H1464" s="521"/>
      <c r="I1464" s="565">
        <f t="shared" si="287"/>
        <v>0</v>
      </c>
      <c r="N1464" s="17"/>
      <c r="O1464" s="17"/>
      <c r="P1464" s="17"/>
      <c r="Q1464" s="137"/>
      <c r="R1464" s="17"/>
      <c r="S1464" s="17"/>
      <c r="CZ1464" s="9"/>
      <c r="DA1464" s="78"/>
      <c r="DB1464" s="9"/>
      <c r="DC1464" s="207"/>
    </row>
    <row r="1465" spans="2:107" ht="13.2" customHeight="1">
      <c r="G1465" s="4"/>
      <c r="H1465" s="521"/>
      <c r="I1465" s="565">
        <f t="shared" si="287"/>
        <v>0</v>
      </c>
      <c r="N1465" s="17"/>
      <c r="O1465" s="17"/>
      <c r="P1465" s="17"/>
      <c r="Q1465" s="137"/>
      <c r="R1465" s="17"/>
      <c r="S1465" s="17"/>
      <c r="CZ1465" s="9"/>
      <c r="DA1465" s="78"/>
      <c r="DB1465" s="9"/>
      <c r="DC1465" s="207"/>
    </row>
    <row r="1466" spans="2:107" ht="13.2" customHeight="1">
      <c r="G1466" s="4"/>
      <c r="H1466" s="521"/>
      <c r="I1466" s="565">
        <f t="shared" si="287"/>
        <v>0</v>
      </c>
      <c r="N1466" s="17"/>
      <c r="O1466" s="17"/>
      <c r="P1466" s="17"/>
      <c r="Q1466" s="137"/>
      <c r="R1466" s="17"/>
      <c r="S1466" s="17"/>
      <c r="CZ1466" s="9"/>
      <c r="DA1466" s="78"/>
      <c r="DB1466" s="9"/>
      <c r="DC1466" s="207"/>
    </row>
    <row r="1467" spans="2:107" ht="13.2" customHeight="1">
      <c r="D1467" s="3" t="s">
        <v>28</v>
      </c>
      <c r="G1467" s="22">
        <f>SUM(G1457:G1466)</f>
        <v>0</v>
      </c>
      <c r="H1467" s="521"/>
      <c r="I1467" s="22">
        <f t="shared" ref="I1467:N1467" si="288">SUM(I1457:I1466)</f>
        <v>0</v>
      </c>
      <c r="J1467" s="22">
        <f t="shared" si="288"/>
        <v>0</v>
      </c>
      <c r="K1467" s="22">
        <f t="shared" si="288"/>
        <v>0</v>
      </c>
      <c r="L1467" s="22">
        <f t="shared" si="288"/>
        <v>0</v>
      </c>
      <c r="M1467" s="22">
        <f t="shared" si="288"/>
        <v>0</v>
      </c>
      <c r="N1467" s="22">
        <f t="shared" si="288"/>
        <v>0</v>
      </c>
      <c r="O1467" s="17"/>
      <c r="P1467" s="17"/>
      <c r="Q1467" s="137"/>
      <c r="R1467" s="17"/>
      <c r="S1467" s="17"/>
      <c r="CZ1467" s="9"/>
      <c r="DA1467" s="78"/>
      <c r="DB1467" s="9"/>
      <c r="DC1467" s="207"/>
    </row>
    <row r="1468" spans="2:107" ht="13.2" customHeight="1">
      <c r="G1468" s="4"/>
      <c r="H1468" s="521"/>
      <c r="I1468" s="565"/>
      <c r="J1468" s="23" t="s">
        <v>195</v>
      </c>
      <c r="K1468" s="23"/>
      <c r="N1468" s="4"/>
      <c r="O1468" s="17"/>
      <c r="P1468" s="17"/>
      <c r="Q1468" s="137"/>
      <c r="R1468" s="17"/>
      <c r="S1468" s="17"/>
      <c r="CZ1468" s="9"/>
      <c r="DA1468" s="78"/>
      <c r="DB1468" s="9"/>
      <c r="DC1468" s="207"/>
    </row>
    <row r="1469" spans="2:107" ht="13.2" customHeight="1">
      <c r="C1469" s="3" t="s">
        <v>27</v>
      </c>
      <c r="G1469" s="4"/>
      <c r="H1469" s="521"/>
      <c r="I1469" s="565"/>
      <c r="J1469" s="95"/>
      <c r="K1469" s="5"/>
      <c r="N1469" s="17"/>
      <c r="O1469" s="17"/>
      <c r="P1469" s="17"/>
      <c r="Q1469" s="137"/>
      <c r="R1469" s="17"/>
      <c r="S1469" s="17"/>
      <c r="CZ1469" s="9"/>
      <c r="DA1469" s="78"/>
      <c r="DB1469" s="9"/>
      <c r="DC1469" s="207"/>
    </row>
    <row r="1470" spans="2:107" ht="13.2" customHeight="1">
      <c r="G1470" s="4"/>
      <c r="H1470" s="521"/>
      <c r="I1470" s="565">
        <f t="shared" ref="I1470:I1478" si="289">SUM(J1470:N1470)</f>
        <v>0</v>
      </c>
      <c r="N1470" s="17"/>
      <c r="O1470" s="17"/>
      <c r="P1470" s="17"/>
      <c r="Q1470" s="137"/>
      <c r="R1470" s="17"/>
      <c r="S1470" s="17"/>
      <c r="CZ1470" s="9"/>
      <c r="DA1470" s="78"/>
      <c r="DB1470" s="9"/>
      <c r="DC1470" s="207"/>
    </row>
    <row r="1471" spans="2:107" ht="13.2" customHeight="1">
      <c r="G1471" s="4"/>
      <c r="H1471" s="521"/>
      <c r="I1471" s="565">
        <f t="shared" ref="I1471:I1477" si="290">SUM(J1471:N1471)</f>
        <v>0</v>
      </c>
      <c r="N1471" s="17"/>
      <c r="O1471" s="17"/>
      <c r="P1471" s="17"/>
      <c r="Q1471" s="137"/>
      <c r="R1471" s="17"/>
      <c r="S1471" s="17"/>
      <c r="CZ1471" s="9"/>
      <c r="DA1471" s="78"/>
      <c r="DB1471" s="9"/>
      <c r="DC1471" s="207"/>
    </row>
    <row r="1472" spans="2:107" ht="13.2" customHeight="1">
      <c r="G1472" s="4"/>
      <c r="H1472" s="521"/>
      <c r="I1472" s="565">
        <f t="shared" si="290"/>
        <v>0</v>
      </c>
      <c r="N1472" s="17"/>
      <c r="O1472" s="17"/>
      <c r="P1472" s="17"/>
      <c r="Q1472" s="137"/>
      <c r="R1472" s="17"/>
      <c r="S1472" s="17"/>
      <c r="CZ1472" s="9"/>
      <c r="DA1472" s="78"/>
      <c r="DB1472" s="9"/>
      <c r="DC1472" s="207"/>
    </row>
    <row r="1473" spans="2:107" ht="13.2" customHeight="1">
      <c r="G1473" s="4"/>
      <c r="H1473" s="521"/>
      <c r="I1473" s="565">
        <f t="shared" si="290"/>
        <v>0</v>
      </c>
      <c r="N1473" s="17"/>
      <c r="O1473" s="17"/>
      <c r="P1473" s="17"/>
      <c r="Q1473" s="137"/>
      <c r="R1473" s="17"/>
      <c r="S1473" s="17"/>
      <c r="CZ1473" s="9"/>
      <c r="DA1473" s="78"/>
      <c r="DB1473" s="9"/>
      <c r="DC1473" s="207"/>
    </row>
    <row r="1474" spans="2:107" ht="13.2" customHeight="1">
      <c r="G1474" s="4"/>
      <c r="H1474" s="521"/>
      <c r="I1474" s="565">
        <f t="shared" si="290"/>
        <v>0</v>
      </c>
      <c r="N1474" s="17"/>
      <c r="O1474" s="17"/>
      <c r="P1474" s="17"/>
      <c r="Q1474" s="137"/>
      <c r="R1474" s="17"/>
      <c r="S1474" s="17"/>
      <c r="CZ1474" s="9"/>
      <c r="DA1474" s="78"/>
      <c r="DB1474" s="9"/>
      <c r="DC1474" s="207"/>
    </row>
    <row r="1475" spans="2:107" ht="13.2" customHeight="1">
      <c r="G1475" s="4"/>
      <c r="H1475" s="521"/>
      <c r="I1475" s="565">
        <f t="shared" si="290"/>
        <v>0</v>
      </c>
      <c r="N1475" s="17"/>
      <c r="O1475" s="17"/>
      <c r="P1475" s="17"/>
      <c r="Q1475" s="137"/>
      <c r="R1475" s="17"/>
      <c r="S1475" s="17"/>
      <c r="CZ1475" s="9"/>
      <c r="DA1475" s="78"/>
      <c r="DB1475" s="9"/>
      <c r="DC1475" s="207"/>
    </row>
    <row r="1476" spans="2:107" ht="13.2" customHeight="1">
      <c r="G1476" s="4"/>
      <c r="H1476" s="521"/>
      <c r="I1476" s="565">
        <f t="shared" si="290"/>
        <v>0</v>
      </c>
      <c r="N1476" s="17"/>
      <c r="O1476" s="17"/>
      <c r="P1476" s="17"/>
      <c r="Q1476" s="137"/>
      <c r="R1476" s="17"/>
      <c r="S1476" s="17"/>
      <c r="CZ1476" s="9"/>
      <c r="DA1476" s="78"/>
      <c r="DB1476" s="9"/>
      <c r="DC1476" s="207"/>
    </row>
    <row r="1477" spans="2:107" ht="13.2" customHeight="1">
      <c r="G1477" s="4"/>
      <c r="H1477" s="521"/>
      <c r="I1477" s="565">
        <f t="shared" si="290"/>
        <v>0</v>
      </c>
      <c r="N1477" s="17"/>
      <c r="O1477" s="17"/>
      <c r="P1477" s="17"/>
      <c r="Q1477" s="137"/>
      <c r="R1477" s="17"/>
      <c r="S1477" s="17"/>
      <c r="CZ1477" s="9"/>
      <c r="DA1477" s="78"/>
      <c r="DB1477" s="9"/>
      <c r="DC1477" s="207"/>
    </row>
    <row r="1478" spans="2:107" ht="13.2" customHeight="1">
      <c r="G1478" s="4"/>
      <c r="H1478" s="521"/>
      <c r="I1478" s="565">
        <f t="shared" si="289"/>
        <v>0</v>
      </c>
      <c r="N1478" s="17"/>
      <c r="O1478" s="17"/>
      <c r="P1478" s="17"/>
      <c r="Q1478" s="137"/>
      <c r="R1478" s="17"/>
      <c r="S1478" s="17"/>
      <c r="CZ1478" s="9"/>
      <c r="DA1478" s="78"/>
      <c r="DB1478" s="9"/>
      <c r="DC1478" s="207"/>
    </row>
    <row r="1479" spans="2:107" ht="13.2" customHeight="1">
      <c r="G1479" s="22">
        <f>SUM(G1469:G1478)</f>
        <v>0</v>
      </c>
      <c r="H1479" s="521"/>
      <c r="I1479" s="22">
        <f t="shared" ref="I1479:N1479" si="291">SUM(I1469:I1478)</f>
        <v>0</v>
      </c>
      <c r="J1479" s="22">
        <f t="shared" si="291"/>
        <v>0</v>
      </c>
      <c r="K1479" s="22">
        <f t="shared" si="291"/>
        <v>0</v>
      </c>
      <c r="L1479" s="22">
        <f t="shared" si="291"/>
        <v>0</v>
      </c>
      <c r="M1479" s="22">
        <f t="shared" si="291"/>
        <v>0</v>
      </c>
      <c r="N1479" s="22">
        <f t="shared" si="291"/>
        <v>0</v>
      </c>
      <c r="O1479" s="17"/>
      <c r="P1479" s="17"/>
      <c r="Q1479" s="137"/>
      <c r="R1479" s="17"/>
      <c r="S1479" s="17"/>
      <c r="CZ1479" s="9"/>
      <c r="DA1479" s="78"/>
      <c r="DB1479" s="9"/>
      <c r="DC1479" s="207"/>
    </row>
    <row r="1480" spans="2:107" ht="13.2" customHeight="1" thickBot="1">
      <c r="D1480" s="28"/>
      <c r="E1480" s="28"/>
      <c r="F1480" s="28"/>
      <c r="G1480" s="4"/>
      <c r="H1480" s="521"/>
      <c r="I1480" s="565"/>
      <c r="J1480" s="23" t="s">
        <v>195</v>
      </c>
      <c r="K1480" s="23"/>
      <c r="N1480" s="4"/>
      <c r="O1480" s="271" t="s">
        <v>487</v>
      </c>
      <c r="P1480" s="17"/>
      <c r="Q1480" s="137"/>
      <c r="R1480" s="17"/>
      <c r="S1480" s="17"/>
      <c r="CZ1480" s="9"/>
      <c r="DA1480" s="78"/>
      <c r="DB1480" s="9"/>
      <c r="DC1480" s="207"/>
    </row>
    <row r="1481" spans="2:107" ht="13.2" customHeight="1" thickBot="1">
      <c r="B1481" s="3" t="s">
        <v>41</v>
      </c>
      <c r="F1481" s="24" t="str">
        <f>B1457</f>
        <v>Bank Name 58</v>
      </c>
      <c r="G1481" s="1">
        <f>SUM(G1479+G1467)</f>
        <v>0</v>
      </c>
      <c r="H1481" s="521"/>
      <c r="I1481" s="1">
        <f t="shared" ref="I1481:N1481" si="292">SUM(I1479+I1467)</f>
        <v>0</v>
      </c>
      <c r="J1481" s="1">
        <f t="shared" si="292"/>
        <v>0</v>
      </c>
      <c r="K1481" s="1">
        <f t="shared" si="292"/>
        <v>0</v>
      </c>
      <c r="L1481" s="1">
        <f t="shared" si="292"/>
        <v>0</v>
      </c>
      <c r="M1481" s="1">
        <f t="shared" si="292"/>
        <v>0</v>
      </c>
      <c r="N1481" s="1">
        <f t="shared" si="292"/>
        <v>0</v>
      </c>
      <c r="O1481" s="234"/>
      <c r="P1481" s="17"/>
      <c r="Q1481" s="137"/>
      <c r="R1481" s="17"/>
      <c r="S1481" s="17"/>
      <c r="CZ1481" s="9"/>
      <c r="DA1481" s="78"/>
      <c r="DB1481" s="9"/>
      <c r="DC1481" s="207"/>
    </row>
    <row r="1482" spans="2:107" ht="13.2" customHeight="1">
      <c r="D1482" s="28"/>
      <c r="E1482" s="28"/>
      <c r="F1482" s="28"/>
      <c r="G1482" s="4"/>
      <c r="H1482" s="521"/>
      <c r="I1482" s="577"/>
      <c r="J1482" s="82" t="s">
        <v>196</v>
      </c>
      <c r="K1482" s="23"/>
      <c r="N1482" s="17"/>
      <c r="O1482" s="17"/>
      <c r="P1482" s="17"/>
      <c r="Q1482" s="137"/>
      <c r="R1482" s="17"/>
      <c r="S1482" s="17"/>
      <c r="CZ1482" s="9"/>
      <c r="DA1482" s="78"/>
      <c r="DB1482" s="9"/>
      <c r="DC1482" s="207"/>
    </row>
    <row r="1483" spans="2:107" ht="13.2" customHeight="1">
      <c r="B1483" s="18" t="s">
        <v>465</v>
      </c>
      <c r="C1483" s="5"/>
      <c r="G1483" s="5"/>
      <c r="H1483" s="521"/>
      <c r="I1483" s="78"/>
      <c r="N1483" s="17"/>
      <c r="O1483" s="17"/>
      <c r="P1483" s="17"/>
      <c r="Q1483" s="137"/>
      <c r="R1483" s="17"/>
      <c r="S1483" s="17"/>
      <c r="CZ1483" s="9"/>
      <c r="DA1483" s="78"/>
      <c r="DB1483" s="9"/>
      <c r="DC1483" s="207"/>
    </row>
    <row r="1484" spans="2:107" ht="13.2" customHeight="1">
      <c r="B1484" s="5"/>
      <c r="C1484" s="5" t="s">
        <v>26</v>
      </c>
      <c r="G1484" s="5"/>
      <c r="H1484" s="521"/>
      <c r="I1484" s="565"/>
      <c r="N1484" s="17"/>
      <c r="O1484" s="17"/>
      <c r="P1484" s="17"/>
      <c r="Q1484" s="137"/>
      <c r="R1484" s="17"/>
      <c r="S1484" s="17"/>
      <c r="CZ1484" s="9"/>
      <c r="DA1484" s="78"/>
      <c r="DB1484" s="9"/>
      <c r="DC1484" s="207"/>
    </row>
    <row r="1485" spans="2:107" ht="13.2" customHeight="1">
      <c r="B1485" s="5"/>
      <c r="C1485" s="5"/>
      <c r="G1485" s="5"/>
      <c r="H1485" s="521"/>
      <c r="I1485" s="565">
        <f t="shared" ref="I1485" si="293">SUM(J1485:N1485)</f>
        <v>0</v>
      </c>
      <c r="N1485" s="17"/>
      <c r="O1485" s="17"/>
      <c r="P1485" s="17"/>
      <c r="Q1485" s="137"/>
      <c r="R1485" s="17"/>
      <c r="S1485" s="17"/>
      <c r="CZ1485" s="9"/>
      <c r="DA1485" s="78"/>
      <c r="DB1485" s="9"/>
      <c r="DC1485" s="207"/>
    </row>
    <row r="1486" spans="2:107" ht="13.2" customHeight="1">
      <c r="B1486" s="5"/>
      <c r="C1486" s="5"/>
      <c r="G1486" s="5"/>
      <c r="H1486" s="521"/>
      <c r="I1486" s="565">
        <f t="shared" ref="I1486:I1492" si="294">SUM(J1486:N1486)</f>
        <v>0</v>
      </c>
      <c r="N1486" s="17"/>
      <c r="O1486" s="17"/>
      <c r="P1486" s="17"/>
      <c r="Q1486" s="137"/>
      <c r="R1486" s="17"/>
      <c r="S1486" s="17"/>
      <c r="CZ1486" s="9"/>
      <c r="DA1486" s="78"/>
      <c r="DB1486" s="9"/>
      <c r="DC1486" s="207"/>
    </row>
    <row r="1487" spans="2:107" ht="13.2" customHeight="1">
      <c r="B1487" s="5"/>
      <c r="C1487" s="5"/>
      <c r="G1487" s="5"/>
      <c r="H1487" s="521"/>
      <c r="I1487" s="565">
        <f t="shared" si="294"/>
        <v>0</v>
      </c>
      <c r="N1487" s="17"/>
      <c r="O1487" s="17"/>
      <c r="P1487" s="17"/>
      <c r="Q1487" s="137"/>
      <c r="R1487" s="17"/>
      <c r="S1487" s="17"/>
      <c r="CZ1487" s="9"/>
      <c r="DA1487" s="78"/>
      <c r="DB1487" s="9"/>
      <c r="DC1487" s="207"/>
    </row>
    <row r="1488" spans="2:107" ht="13.2" customHeight="1">
      <c r="B1488" s="5"/>
      <c r="C1488" s="5"/>
      <c r="G1488" s="5"/>
      <c r="H1488" s="521"/>
      <c r="I1488" s="565">
        <f t="shared" si="294"/>
        <v>0</v>
      </c>
      <c r="N1488" s="17"/>
      <c r="O1488" s="17"/>
      <c r="P1488" s="17"/>
      <c r="Q1488" s="137"/>
      <c r="R1488" s="17"/>
      <c r="S1488" s="17"/>
      <c r="CZ1488" s="9"/>
      <c r="DA1488" s="78"/>
      <c r="DB1488" s="9"/>
      <c r="DC1488" s="207"/>
    </row>
    <row r="1489" spans="2:107" ht="13.2" customHeight="1">
      <c r="B1489" s="5"/>
      <c r="C1489" s="5"/>
      <c r="G1489" s="5"/>
      <c r="H1489" s="521"/>
      <c r="I1489" s="565">
        <f t="shared" si="294"/>
        <v>0</v>
      </c>
      <c r="N1489" s="17"/>
      <c r="O1489" s="17"/>
      <c r="P1489" s="17"/>
      <c r="Q1489" s="137"/>
      <c r="R1489" s="17"/>
      <c r="S1489" s="17"/>
      <c r="CZ1489" s="9"/>
      <c r="DA1489" s="78"/>
      <c r="DB1489" s="9"/>
      <c r="DC1489" s="207"/>
    </row>
    <row r="1490" spans="2:107" ht="13.2" customHeight="1">
      <c r="B1490" s="5"/>
      <c r="C1490" s="5"/>
      <c r="G1490" s="5"/>
      <c r="H1490" s="521"/>
      <c r="I1490" s="565">
        <f t="shared" si="294"/>
        <v>0</v>
      </c>
      <c r="N1490" s="17"/>
      <c r="O1490" s="17"/>
      <c r="P1490" s="17"/>
      <c r="Q1490" s="137"/>
      <c r="R1490" s="17"/>
      <c r="S1490" s="17"/>
      <c r="CZ1490" s="9"/>
      <c r="DA1490" s="78"/>
      <c r="DB1490" s="9"/>
      <c r="DC1490" s="207"/>
    </row>
    <row r="1491" spans="2:107" ht="13.2" customHeight="1">
      <c r="G1491" s="4"/>
      <c r="H1491" s="521"/>
      <c r="I1491" s="565">
        <f t="shared" si="294"/>
        <v>0</v>
      </c>
      <c r="N1491" s="17"/>
      <c r="O1491" s="17"/>
      <c r="P1491" s="17"/>
      <c r="Q1491" s="137"/>
      <c r="R1491" s="17"/>
      <c r="S1491" s="17"/>
      <c r="CZ1491" s="9"/>
      <c r="DA1491" s="78"/>
      <c r="DB1491" s="9"/>
      <c r="DC1491" s="207"/>
    </row>
    <row r="1492" spans="2:107" ht="13.2" customHeight="1">
      <c r="G1492" s="4"/>
      <c r="H1492" s="521"/>
      <c r="I1492" s="565">
        <f t="shared" si="294"/>
        <v>0</v>
      </c>
      <c r="N1492" s="17"/>
      <c r="O1492" s="17"/>
      <c r="P1492" s="17"/>
      <c r="Q1492" s="137"/>
      <c r="R1492" s="17"/>
      <c r="S1492" s="17"/>
      <c r="CZ1492" s="9"/>
      <c r="DA1492" s="78"/>
      <c r="DB1492" s="9"/>
      <c r="DC1492" s="207"/>
    </row>
    <row r="1493" spans="2:107" ht="13.2" customHeight="1">
      <c r="D1493" s="3" t="s">
        <v>28</v>
      </c>
      <c r="G1493" s="22">
        <f>SUM(G1483:G1492)</f>
        <v>0</v>
      </c>
      <c r="H1493" s="521"/>
      <c r="I1493" s="22">
        <f t="shared" ref="I1493:N1493" si="295">SUM(I1483:I1492)</f>
        <v>0</v>
      </c>
      <c r="J1493" s="22">
        <f t="shared" si="295"/>
        <v>0</v>
      </c>
      <c r="K1493" s="22">
        <f t="shared" si="295"/>
        <v>0</v>
      </c>
      <c r="L1493" s="22">
        <f t="shared" si="295"/>
        <v>0</v>
      </c>
      <c r="M1493" s="22">
        <f t="shared" si="295"/>
        <v>0</v>
      </c>
      <c r="N1493" s="22">
        <f t="shared" si="295"/>
        <v>0</v>
      </c>
      <c r="O1493" s="17"/>
      <c r="P1493" s="17"/>
      <c r="Q1493" s="137"/>
      <c r="R1493" s="17"/>
      <c r="S1493" s="17"/>
      <c r="CZ1493" s="9"/>
      <c r="DA1493" s="78"/>
      <c r="DB1493" s="9"/>
      <c r="DC1493" s="207"/>
    </row>
    <row r="1494" spans="2:107" ht="13.2" customHeight="1">
      <c r="G1494" s="4"/>
      <c r="H1494" s="521"/>
      <c r="I1494" s="565"/>
      <c r="J1494" s="23" t="s">
        <v>195</v>
      </c>
      <c r="K1494" s="23"/>
      <c r="N1494" s="4"/>
      <c r="O1494" s="17"/>
      <c r="P1494" s="17"/>
      <c r="Q1494" s="137"/>
      <c r="R1494" s="17"/>
      <c r="S1494" s="17"/>
      <c r="CZ1494" s="9"/>
      <c r="DA1494" s="78"/>
      <c r="DB1494" s="9"/>
      <c r="DC1494" s="207"/>
    </row>
    <row r="1495" spans="2:107" ht="13.2" customHeight="1">
      <c r="C1495" s="3" t="s">
        <v>27</v>
      </c>
      <c r="G1495" s="4"/>
      <c r="H1495" s="521"/>
      <c r="I1495" s="565"/>
      <c r="J1495" s="95"/>
      <c r="K1495" s="5"/>
      <c r="N1495" s="17"/>
      <c r="O1495" s="17"/>
      <c r="P1495" s="17"/>
      <c r="Q1495" s="137"/>
      <c r="R1495" s="17"/>
      <c r="S1495" s="17"/>
      <c r="CZ1495" s="9"/>
      <c r="DA1495" s="78"/>
      <c r="DB1495" s="9"/>
      <c r="DC1495" s="207"/>
    </row>
    <row r="1496" spans="2:107" ht="13.2" customHeight="1">
      <c r="G1496" s="4"/>
      <c r="H1496" s="521"/>
      <c r="I1496" s="565">
        <f t="shared" ref="I1496" si="296">SUM(J1496:N1496)</f>
        <v>0</v>
      </c>
      <c r="N1496" s="17"/>
      <c r="O1496" s="17"/>
      <c r="P1496" s="17"/>
      <c r="Q1496" s="137"/>
      <c r="R1496" s="17"/>
      <c r="S1496" s="17"/>
      <c r="CZ1496" s="9"/>
      <c r="DA1496" s="78"/>
      <c r="DB1496" s="9"/>
      <c r="DC1496" s="207"/>
    </row>
    <row r="1497" spans="2:107" ht="13.2" customHeight="1">
      <c r="G1497" s="4"/>
      <c r="H1497" s="521"/>
      <c r="I1497" s="565">
        <f t="shared" ref="I1497:I1503" si="297">SUM(J1497:N1497)</f>
        <v>0</v>
      </c>
      <c r="N1497" s="17"/>
      <c r="O1497" s="17"/>
      <c r="P1497" s="17"/>
      <c r="Q1497" s="137"/>
      <c r="R1497" s="17"/>
      <c r="S1497" s="17"/>
      <c r="CZ1497" s="9"/>
      <c r="DA1497" s="78"/>
      <c r="DB1497" s="9"/>
      <c r="DC1497" s="207"/>
    </row>
    <row r="1498" spans="2:107" ht="13.2" customHeight="1">
      <c r="G1498" s="4"/>
      <c r="H1498" s="521"/>
      <c r="I1498" s="565">
        <f t="shared" si="297"/>
        <v>0</v>
      </c>
      <c r="N1498" s="17"/>
      <c r="O1498" s="17"/>
      <c r="P1498" s="17"/>
      <c r="Q1498" s="137"/>
      <c r="R1498" s="17"/>
      <c r="S1498" s="17"/>
      <c r="CZ1498" s="9"/>
      <c r="DA1498" s="78"/>
      <c r="DB1498" s="9"/>
      <c r="DC1498" s="207"/>
    </row>
    <row r="1499" spans="2:107" ht="13.2" customHeight="1">
      <c r="G1499" s="4"/>
      <c r="H1499" s="521"/>
      <c r="I1499" s="565">
        <f t="shared" si="297"/>
        <v>0</v>
      </c>
      <c r="N1499" s="17"/>
      <c r="O1499" s="17"/>
      <c r="P1499" s="17"/>
      <c r="Q1499" s="137"/>
      <c r="R1499" s="17"/>
      <c r="S1499" s="17"/>
      <c r="CZ1499" s="9"/>
      <c r="DA1499" s="78"/>
      <c r="DB1499" s="9"/>
      <c r="DC1499" s="207"/>
    </row>
    <row r="1500" spans="2:107" ht="13.2" customHeight="1">
      <c r="G1500" s="4"/>
      <c r="H1500" s="521"/>
      <c r="I1500" s="565">
        <f t="shared" si="297"/>
        <v>0</v>
      </c>
      <c r="N1500" s="17"/>
      <c r="O1500" s="17"/>
      <c r="P1500" s="17"/>
      <c r="Q1500" s="137"/>
      <c r="R1500" s="17"/>
      <c r="S1500" s="17"/>
      <c r="CZ1500" s="9"/>
      <c r="DA1500" s="78"/>
      <c r="DB1500" s="9"/>
      <c r="DC1500" s="207"/>
    </row>
    <row r="1501" spans="2:107" ht="13.2" customHeight="1">
      <c r="G1501" s="4"/>
      <c r="H1501" s="521"/>
      <c r="I1501" s="565">
        <f t="shared" si="297"/>
        <v>0</v>
      </c>
      <c r="N1501" s="17"/>
      <c r="O1501" s="17"/>
      <c r="P1501" s="17"/>
      <c r="Q1501" s="137"/>
      <c r="R1501" s="17"/>
      <c r="S1501" s="17"/>
      <c r="CZ1501" s="9"/>
      <c r="DA1501" s="78"/>
      <c r="DB1501" s="9"/>
      <c r="DC1501" s="207"/>
    </row>
    <row r="1502" spans="2:107" ht="13.2" customHeight="1">
      <c r="G1502" s="4"/>
      <c r="H1502" s="521"/>
      <c r="I1502" s="565">
        <f t="shared" si="297"/>
        <v>0</v>
      </c>
      <c r="N1502" s="17"/>
      <c r="O1502" s="17"/>
      <c r="P1502" s="17"/>
      <c r="Q1502" s="137"/>
      <c r="R1502" s="17"/>
      <c r="S1502" s="17"/>
      <c r="CZ1502" s="9"/>
      <c r="DA1502" s="78"/>
      <c r="DB1502" s="9"/>
      <c r="DC1502" s="207"/>
    </row>
    <row r="1503" spans="2:107" ht="13.2" customHeight="1">
      <c r="G1503" s="4"/>
      <c r="H1503" s="521"/>
      <c r="I1503" s="565">
        <f t="shared" si="297"/>
        <v>0</v>
      </c>
      <c r="N1503" s="17"/>
      <c r="O1503" s="17"/>
      <c r="P1503" s="17"/>
      <c r="Q1503" s="137"/>
      <c r="R1503" s="17"/>
      <c r="S1503" s="17"/>
      <c r="CZ1503" s="9"/>
      <c r="DA1503" s="78"/>
      <c r="DB1503" s="9"/>
      <c r="DC1503" s="207"/>
    </row>
    <row r="1504" spans="2:107" ht="13.2" customHeight="1">
      <c r="G1504" s="22">
        <f>SUM(G1495:G1503)</f>
        <v>0</v>
      </c>
      <c r="H1504" s="521"/>
      <c r="I1504" s="22">
        <f t="shared" ref="I1504:N1504" si="298">SUM(I1495:I1503)</f>
        <v>0</v>
      </c>
      <c r="J1504" s="22">
        <f t="shared" si="298"/>
        <v>0</v>
      </c>
      <c r="K1504" s="22">
        <f t="shared" si="298"/>
        <v>0</v>
      </c>
      <c r="L1504" s="22">
        <f t="shared" si="298"/>
        <v>0</v>
      </c>
      <c r="M1504" s="22">
        <f t="shared" si="298"/>
        <v>0</v>
      </c>
      <c r="N1504" s="22">
        <f t="shared" si="298"/>
        <v>0</v>
      </c>
      <c r="O1504" s="17"/>
      <c r="P1504" s="17"/>
      <c r="Q1504" s="137"/>
      <c r="R1504" s="17"/>
      <c r="S1504" s="17"/>
      <c r="CZ1504" s="9"/>
      <c r="DA1504" s="78"/>
      <c r="DB1504" s="9"/>
      <c r="DC1504" s="207"/>
    </row>
    <row r="1505" spans="2:107" ht="13.2" customHeight="1" thickBot="1">
      <c r="D1505" s="28"/>
      <c r="E1505" s="28"/>
      <c r="F1505" s="28"/>
      <c r="G1505" s="4"/>
      <c r="H1505" s="521"/>
      <c r="I1505" s="565"/>
      <c r="J1505" s="23" t="s">
        <v>195</v>
      </c>
      <c r="K1505" s="23"/>
      <c r="N1505" s="4"/>
      <c r="O1505" s="271" t="s">
        <v>487</v>
      </c>
      <c r="P1505" s="17"/>
      <c r="Q1505" s="137"/>
      <c r="R1505" s="17"/>
      <c r="S1505" s="17"/>
      <c r="CZ1505" s="9"/>
      <c r="DA1505" s="78"/>
      <c r="DB1505" s="9"/>
      <c r="DC1505" s="207"/>
    </row>
    <row r="1506" spans="2:107" ht="13.2" customHeight="1" thickBot="1">
      <c r="B1506" s="3" t="s">
        <v>41</v>
      </c>
      <c r="F1506" s="24" t="str">
        <f>B1483</f>
        <v>Bank Name 59</v>
      </c>
      <c r="G1506" s="1">
        <f>SUM(G1504+G1493)</f>
        <v>0</v>
      </c>
      <c r="H1506" s="521"/>
      <c r="I1506" s="1">
        <f t="shared" ref="I1506:N1506" si="299">SUM(I1504+I1493)</f>
        <v>0</v>
      </c>
      <c r="J1506" s="1">
        <f t="shared" si="299"/>
        <v>0</v>
      </c>
      <c r="K1506" s="1">
        <f t="shared" si="299"/>
        <v>0</v>
      </c>
      <c r="L1506" s="1">
        <f t="shared" si="299"/>
        <v>0</v>
      </c>
      <c r="M1506" s="1">
        <f t="shared" si="299"/>
        <v>0</v>
      </c>
      <c r="N1506" s="1">
        <f t="shared" si="299"/>
        <v>0</v>
      </c>
      <c r="O1506" s="234"/>
      <c r="P1506" s="17"/>
      <c r="Q1506" s="137"/>
      <c r="R1506" s="17"/>
      <c r="S1506" s="17"/>
      <c r="CZ1506" s="9"/>
      <c r="DA1506" s="78"/>
      <c r="DB1506" s="9"/>
      <c r="DC1506" s="207"/>
    </row>
    <row r="1507" spans="2:107" ht="13.2" customHeight="1">
      <c r="D1507" s="28"/>
      <c r="E1507" s="28"/>
      <c r="F1507" s="28"/>
      <c r="G1507" s="4"/>
      <c r="H1507" s="521"/>
      <c r="I1507" s="577"/>
      <c r="J1507" s="82" t="s">
        <v>196</v>
      </c>
      <c r="K1507" s="23"/>
      <c r="N1507" s="17"/>
      <c r="O1507" s="17"/>
      <c r="P1507" s="17"/>
      <c r="Q1507" s="137"/>
      <c r="R1507" s="17"/>
      <c r="S1507" s="17"/>
      <c r="CZ1507" s="9"/>
      <c r="DA1507" s="78"/>
      <c r="DB1507" s="9"/>
      <c r="DC1507" s="207"/>
    </row>
    <row r="1508" spans="2:107" ht="13.2" customHeight="1">
      <c r="B1508" s="18" t="s">
        <v>415</v>
      </c>
      <c r="C1508" s="5"/>
      <c r="G1508" s="5"/>
      <c r="H1508" s="521"/>
      <c r="I1508" s="78"/>
      <c r="N1508" s="17"/>
      <c r="O1508" s="17"/>
      <c r="P1508" s="17"/>
      <c r="Q1508" s="137"/>
      <c r="R1508" s="17"/>
      <c r="S1508" s="17"/>
      <c r="CZ1508" s="9"/>
      <c r="DA1508" s="78"/>
      <c r="DB1508" s="9"/>
      <c r="DC1508" s="207"/>
    </row>
    <row r="1509" spans="2:107" ht="13.2" customHeight="1">
      <c r="B1509" s="5"/>
      <c r="C1509" s="5" t="s">
        <v>26</v>
      </c>
      <c r="G1509" s="5"/>
      <c r="H1509" s="521"/>
      <c r="I1509" s="565"/>
      <c r="N1509" s="17"/>
      <c r="O1509" s="17"/>
      <c r="P1509" s="17"/>
      <c r="Q1509" s="137"/>
      <c r="R1509" s="17"/>
      <c r="S1509" s="17"/>
      <c r="CZ1509" s="9"/>
      <c r="DA1509" s="78"/>
      <c r="DB1509" s="9"/>
      <c r="DC1509" s="207"/>
    </row>
    <row r="1510" spans="2:107" ht="13.2" customHeight="1">
      <c r="B1510" s="5"/>
      <c r="C1510" s="5"/>
      <c r="G1510" s="5"/>
      <c r="H1510" s="521"/>
      <c r="I1510" s="565">
        <f t="shared" ref="I1510" si="300">SUM(J1510:N1510)</f>
        <v>0</v>
      </c>
      <c r="N1510" s="17"/>
      <c r="O1510" s="17"/>
      <c r="P1510" s="17"/>
      <c r="Q1510" s="137"/>
      <c r="R1510" s="17"/>
      <c r="S1510" s="17"/>
      <c r="CZ1510" s="9"/>
      <c r="DA1510" s="78"/>
      <c r="DB1510" s="9"/>
      <c r="DC1510" s="207"/>
    </row>
    <row r="1511" spans="2:107" ht="13.2" customHeight="1">
      <c r="B1511" s="5"/>
      <c r="C1511" s="5"/>
      <c r="G1511" s="5"/>
      <c r="H1511" s="521"/>
      <c r="I1511" s="565">
        <f t="shared" ref="I1511:I1517" si="301">SUM(J1511:N1511)</f>
        <v>0</v>
      </c>
      <c r="N1511" s="17"/>
      <c r="O1511" s="17"/>
      <c r="P1511" s="17"/>
      <c r="Q1511" s="137"/>
      <c r="R1511" s="17"/>
      <c r="S1511" s="17"/>
      <c r="CZ1511" s="9"/>
      <c r="DA1511" s="78"/>
      <c r="DB1511" s="9"/>
      <c r="DC1511" s="207"/>
    </row>
    <row r="1512" spans="2:107" ht="13.2" customHeight="1">
      <c r="B1512" s="5"/>
      <c r="C1512" s="5"/>
      <c r="G1512" s="5"/>
      <c r="H1512" s="521"/>
      <c r="I1512" s="565">
        <f t="shared" si="301"/>
        <v>0</v>
      </c>
      <c r="N1512" s="17"/>
      <c r="O1512" s="17"/>
      <c r="P1512" s="17"/>
      <c r="Q1512" s="137"/>
      <c r="R1512" s="17"/>
      <c r="S1512" s="17"/>
      <c r="CZ1512" s="9"/>
      <c r="DA1512" s="78"/>
      <c r="DB1512" s="9"/>
      <c r="DC1512" s="207"/>
    </row>
    <row r="1513" spans="2:107" ht="13.2" customHeight="1">
      <c r="B1513" s="5"/>
      <c r="C1513" s="5"/>
      <c r="G1513" s="5"/>
      <c r="H1513" s="521"/>
      <c r="I1513" s="565">
        <f t="shared" si="301"/>
        <v>0</v>
      </c>
      <c r="N1513" s="17"/>
      <c r="O1513" s="17"/>
      <c r="P1513" s="17"/>
      <c r="Q1513" s="137"/>
      <c r="R1513" s="17"/>
      <c r="S1513" s="17"/>
      <c r="CZ1513" s="9"/>
      <c r="DA1513" s="78"/>
      <c r="DB1513" s="9"/>
      <c r="DC1513" s="207"/>
    </row>
    <row r="1514" spans="2:107" ht="13.2" customHeight="1">
      <c r="B1514" s="5"/>
      <c r="C1514" s="5"/>
      <c r="G1514" s="5"/>
      <c r="H1514" s="521"/>
      <c r="I1514" s="565">
        <f t="shared" si="301"/>
        <v>0</v>
      </c>
      <c r="N1514" s="17"/>
      <c r="O1514" s="17"/>
      <c r="P1514" s="17"/>
      <c r="Q1514" s="137"/>
      <c r="R1514" s="17"/>
      <c r="S1514" s="17"/>
      <c r="CZ1514" s="9"/>
      <c r="DA1514" s="78"/>
      <c r="DB1514" s="9"/>
      <c r="DC1514" s="207"/>
    </row>
    <row r="1515" spans="2:107" ht="13.2" customHeight="1">
      <c r="B1515" s="5"/>
      <c r="C1515" s="5"/>
      <c r="G1515" s="5"/>
      <c r="H1515" s="521"/>
      <c r="I1515" s="565">
        <f t="shared" si="301"/>
        <v>0</v>
      </c>
      <c r="N1515" s="17"/>
      <c r="O1515" s="17"/>
      <c r="P1515" s="17"/>
      <c r="Q1515" s="137"/>
      <c r="R1515" s="17"/>
      <c r="S1515" s="17"/>
      <c r="CZ1515" s="9"/>
      <c r="DA1515" s="78"/>
      <c r="DB1515" s="9"/>
      <c r="DC1515" s="207"/>
    </row>
    <row r="1516" spans="2:107" ht="13.2" customHeight="1">
      <c r="G1516" s="4"/>
      <c r="H1516" s="521"/>
      <c r="I1516" s="565">
        <f t="shared" si="301"/>
        <v>0</v>
      </c>
      <c r="N1516" s="17"/>
      <c r="O1516" s="17"/>
      <c r="P1516" s="17"/>
      <c r="Q1516" s="137"/>
      <c r="R1516" s="17"/>
      <c r="S1516" s="17"/>
      <c r="CZ1516" s="9"/>
      <c r="DA1516" s="78"/>
      <c r="DB1516" s="9"/>
      <c r="DC1516" s="207"/>
    </row>
    <row r="1517" spans="2:107" ht="13.2" customHeight="1">
      <c r="G1517" s="4"/>
      <c r="H1517" s="521"/>
      <c r="I1517" s="565">
        <f t="shared" si="301"/>
        <v>0</v>
      </c>
      <c r="N1517" s="17"/>
      <c r="O1517" s="17"/>
      <c r="P1517" s="17"/>
      <c r="Q1517" s="137"/>
      <c r="R1517" s="17"/>
      <c r="S1517" s="17"/>
      <c r="CZ1517" s="9"/>
      <c r="DA1517" s="78"/>
      <c r="DB1517" s="9"/>
      <c r="DC1517" s="207"/>
    </row>
    <row r="1518" spans="2:107" ht="13.2" customHeight="1">
      <c r="D1518" s="3" t="s">
        <v>28</v>
      </c>
      <c r="G1518" s="22">
        <f>SUM(G1508:G1517)</f>
        <v>0</v>
      </c>
      <c r="H1518" s="521"/>
      <c r="I1518" s="22">
        <f t="shared" ref="I1518:N1518" si="302">SUM(I1508:I1517)</f>
        <v>0</v>
      </c>
      <c r="J1518" s="22">
        <f t="shared" si="302"/>
        <v>0</v>
      </c>
      <c r="K1518" s="22">
        <f t="shared" si="302"/>
        <v>0</v>
      </c>
      <c r="L1518" s="22">
        <f t="shared" si="302"/>
        <v>0</v>
      </c>
      <c r="M1518" s="22">
        <f t="shared" si="302"/>
        <v>0</v>
      </c>
      <c r="N1518" s="22">
        <f t="shared" si="302"/>
        <v>0</v>
      </c>
      <c r="O1518" s="17"/>
      <c r="P1518" s="17"/>
      <c r="Q1518" s="137"/>
      <c r="R1518" s="17"/>
      <c r="S1518" s="17"/>
      <c r="CZ1518" s="9"/>
      <c r="DA1518" s="78"/>
      <c r="DB1518" s="9"/>
      <c r="DC1518" s="207"/>
    </row>
    <row r="1519" spans="2:107" ht="13.2" customHeight="1">
      <c r="G1519" s="4"/>
      <c r="H1519" s="521"/>
      <c r="I1519" s="565"/>
      <c r="J1519" s="23" t="s">
        <v>195</v>
      </c>
      <c r="K1519" s="23"/>
      <c r="N1519" s="4"/>
      <c r="O1519" s="17"/>
      <c r="P1519" s="17"/>
      <c r="Q1519" s="137"/>
      <c r="R1519" s="17"/>
      <c r="S1519" s="17"/>
      <c r="CZ1519" s="9"/>
      <c r="DA1519" s="78"/>
      <c r="DB1519" s="9"/>
      <c r="DC1519" s="207"/>
    </row>
    <row r="1520" spans="2:107" ht="13.2" customHeight="1">
      <c r="C1520" s="3" t="s">
        <v>27</v>
      </c>
      <c r="G1520" s="4"/>
      <c r="H1520" s="521"/>
      <c r="I1520" s="565"/>
      <c r="J1520" s="95"/>
      <c r="K1520" s="5"/>
      <c r="N1520" s="17"/>
      <c r="O1520" s="17"/>
      <c r="P1520" s="17"/>
      <c r="Q1520" s="137"/>
      <c r="R1520" s="17"/>
      <c r="S1520" s="17"/>
      <c r="CZ1520" s="9"/>
      <c r="DA1520" s="78"/>
      <c r="DB1520" s="9"/>
      <c r="DC1520" s="207"/>
    </row>
    <row r="1521" spans="2:107" ht="13.2" customHeight="1">
      <c r="G1521" s="4"/>
      <c r="H1521" s="521"/>
      <c r="I1521" s="565">
        <f t="shared" ref="I1521" si="303">SUM(J1521:N1521)</f>
        <v>0</v>
      </c>
      <c r="N1521" s="17"/>
      <c r="O1521" s="17"/>
      <c r="P1521" s="17"/>
      <c r="Q1521" s="137"/>
      <c r="R1521" s="17"/>
      <c r="S1521" s="17"/>
      <c r="CZ1521" s="9"/>
      <c r="DA1521" s="78"/>
      <c r="DB1521" s="9"/>
      <c r="DC1521" s="207"/>
    </row>
    <row r="1522" spans="2:107" ht="13.2" customHeight="1">
      <c r="G1522" s="4"/>
      <c r="H1522" s="521"/>
      <c r="I1522" s="565">
        <f t="shared" ref="I1522:I1528" si="304">SUM(J1522:N1522)</f>
        <v>0</v>
      </c>
      <c r="N1522" s="17"/>
      <c r="O1522" s="17"/>
      <c r="P1522" s="17"/>
      <c r="Q1522" s="137"/>
      <c r="R1522" s="17"/>
      <c r="S1522" s="17"/>
      <c r="CZ1522" s="9"/>
      <c r="DA1522" s="78"/>
      <c r="DB1522" s="9"/>
      <c r="DC1522" s="207"/>
    </row>
    <row r="1523" spans="2:107" ht="13.2" customHeight="1">
      <c r="G1523" s="4"/>
      <c r="H1523" s="521"/>
      <c r="I1523" s="565">
        <f t="shared" si="304"/>
        <v>0</v>
      </c>
      <c r="N1523" s="17"/>
      <c r="O1523" s="17"/>
      <c r="P1523" s="17"/>
      <c r="Q1523" s="137"/>
      <c r="R1523" s="17"/>
      <c r="S1523" s="17"/>
      <c r="CZ1523" s="9"/>
      <c r="DA1523" s="78"/>
      <c r="DB1523" s="9"/>
      <c r="DC1523" s="207"/>
    </row>
    <row r="1524" spans="2:107" ht="13.2" customHeight="1">
      <c r="G1524" s="4"/>
      <c r="H1524" s="521"/>
      <c r="I1524" s="565">
        <f t="shared" si="304"/>
        <v>0</v>
      </c>
      <c r="N1524" s="17"/>
      <c r="O1524" s="17"/>
      <c r="P1524" s="17"/>
      <c r="Q1524" s="137"/>
      <c r="R1524" s="17"/>
      <c r="S1524" s="17"/>
      <c r="CZ1524" s="9"/>
      <c r="DA1524" s="78"/>
      <c r="DB1524" s="9"/>
      <c r="DC1524" s="207"/>
    </row>
    <row r="1525" spans="2:107" ht="13.2" customHeight="1">
      <c r="G1525" s="4"/>
      <c r="H1525" s="521"/>
      <c r="I1525" s="565">
        <f t="shared" si="304"/>
        <v>0</v>
      </c>
      <c r="N1525" s="17"/>
      <c r="O1525" s="17"/>
      <c r="P1525" s="17"/>
      <c r="Q1525" s="137"/>
      <c r="R1525" s="17"/>
      <c r="S1525" s="17"/>
      <c r="CZ1525" s="9"/>
      <c r="DA1525" s="78"/>
      <c r="DB1525" s="9"/>
      <c r="DC1525" s="207"/>
    </row>
    <row r="1526" spans="2:107" ht="13.2" customHeight="1">
      <c r="G1526" s="4"/>
      <c r="H1526" s="521"/>
      <c r="I1526" s="565">
        <f t="shared" si="304"/>
        <v>0</v>
      </c>
      <c r="N1526" s="17"/>
      <c r="O1526" s="17"/>
      <c r="P1526" s="17"/>
      <c r="Q1526" s="137"/>
      <c r="R1526" s="17"/>
      <c r="S1526" s="17"/>
      <c r="CZ1526" s="9"/>
      <c r="DA1526" s="78"/>
      <c r="DB1526" s="9"/>
      <c r="DC1526" s="207"/>
    </row>
    <row r="1527" spans="2:107" ht="13.2" customHeight="1">
      <c r="G1527" s="4"/>
      <c r="H1527" s="521"/>
      <c r="I1527" s="565">
        <f t="shared" si="304"/>
        <v>0</v>
      </c>
      <c r="N1527" s="17"/>
      <c r="O1527" s="17"/>
      <c r="P1527" s="17"/>
      <c r="Q1527" s="137"/>
      <c r="R1527" s="17"/>
      <c r="S1527" s="17"/>
      <c r="CZ1527" s="9"/>
      <c r="DA1527" s="78"/>
      <c r="DB1527" s="9"/>
      <c r="DC1527" s="207"/>
    </row>
    <row r="1528" spans="2:107" ht="13.2" customHeight="1">
      <c r="G1528" s="4"/>
      <c r="H1528" s="521"/>
      <c r="I1528" s="565">
        <f t="shared" si="304"/>
        <v>0</v>
      </c>
      <c r="N1528" s="17"/>
      <c r="O1528" s="17"/>
      <c r="P1528" s="17"/>
      <c r="Q1528" s="137"/>
      <c r="R1528" s="17"/>
      <c r="S1528" s="17"/>
      <c r="CZ1528" s="9"/>
      <c r="DA1528" s="78"/>
      <c r="DB1528" s="9"/>
      <c r="DC1528" s="207"/>
    </row>
    <row r="1529" spans="2:107" ht="13.2" customHeight="1">
      <c r="G1529" s="22">
        <f>SUM(G1520:G1528)</f>
        <v>0</v>
      </c>
      <c r="H1529" s="521"/>
      <c r="I1529" s="22">
        <f t="shared" ref="I1529:N1529" si="305">SUM(I1520:I1528)</f>
        <v>0</v>
      </c>
      <c r="J1529" s="22">
        <f t="shared" si="305"/>
        <v>0</v>
      </c>
      <c r="K1529" s="22">
        <f t="shared" si="305"/>
        <v>0</v>
      </c>
      <c r="L1529" s="22">
        <f t="shared" si="305"/>
        <v>0</v>
      </c>
      <c r="M1529" s="22">
        <f t="shared" si="305"/>
        <v>0</v>
      </c>
      <c r="N1529" s="22">
        <f t="shared" si="305"/>
        <v>0</v>
      </c>
      <c r="O1529" s="17"/>
      <c r="P1529" s="17"/>
      <c r="Q1529" s="137"/>
      <c r="R1529" s="17"/>
      <c r="S1529" s="17"/>
      <c r="CZ1529" s="9"/>
      <c r="DA1529" s="78"/>
      <c r="DB1529" s="9"/>
      <c r="DC1529" s="207"/>
    </row>
    <row r="1530" spans="2:107" ht="13.2" customHeight="1" thickBot="1">
      <c r="D1530" s="28"/>
      <c r="E1530" s="28"/>
      <c r="F1530" s="28"/>
      <c r="G1530" s="4"/>
      <c r="H1530" s="521"/>
      <c r="I1530" s="565"/>
      <c r="J1530" s="579" t="s">
        <v>195</v>
      </c>
      <c r="K1530" s="579"/>
      <c r="L1530" s="565"/>
      <c r="M1530" s="565"/>
      <c r="N1530" s="565"/>
      <c r="O1530" s="271" t="s">
        <v>487</v>
      </c>
      <c r="P1530" s="17"/>
      <c r="Q1530" s="137"/>
      <c r="R1530" s="17"/>
      <c r="S1530" s="17"/>
      <c r="CZ1530" s="9"/>
      <c r="DA1530" s="78"/>
      <c r="DB1530" s="9"/>
      <c r="DC1530" s="207"/>
    </row>
    <row r="1531" spans="2:107" ht="13.2" customHeight="1" thickBot="1">
      <c r="B1531" s="3" t="s">
        <v>41</v>
      </c>
      <c r="F1531" s="24" t="str">
        <f>B1508</f>
        <v>Bank Name 60</v>
      </c>
      <c r="G1531" s="1">
        <f>SUM(G1529+G1518)</f>
        <v>0</v>
      </c>
      <c r="H1531" s="521"/>
      <c r="I1531" s="1">
        <f t="shared" ref="I1531:N1531" si="306">SUM(I1529+I1518)</f>
        <v>0</v>
      </c>
      <c r="J1531" s="1">
        <f t="shared" si="306"/>
        <v>0</v>
      </c>
      <c r="K1531" s="1">
        <f t="shared" si="306"/>
        <v>0</v>
      </c>
      <c r="L1531" s="1">
        <f t="shared" si="306"/>
        <v>0</v>
      </c>
      <c r="M1531" s="1">
        <f t="shared" si="306"/>
        <v>0</v>
      </c>
      <c r="N1531" s="1">
        <f t="shared" si="306"/>
        <v>0</v>
      </c>
      <c r="O1531" s="234"/>
      <c r="P1531" s="17"/>
      <c r="Q1531" s="137"/>
      <c r="R1531" s="17"/>
      <c r="S1531" s="17"/>
      <c r="CZ1531" s="9"/>
      <c r="DA1531" s="78"/>
      <c r="DB1531" s="9"/>
      <c r="DC1531" s="207"/>
    </row>
    <row r="1532" spans="2:107" ht="13.2" customHeight="1">
      <c r="D1532" s="28"/>
      <c r="E1532" s="28"/>
      <c r="F1532" s="28"/>
      <c r="G1532" s="4"/>
      <c r="H1532" s="521"/>
      <c r="I1532" s="577"/>
      <c r="J1532" s="580" t="s">
        <v>196</v>
      </c>
      <c r="K1532" s="579"/>
      <c r="L1532" s="565"/>
      <c r="M1532" s="565"/>
      <c r="N1532" s="137"/>
      <c r="O1532" s="17"/>
      <c r="P1532" s="17"/>
      <c r="Q1532" s="137"/>
      <c r="R1532" s="17"/>
      <c r="S1532" s="17"/>
      <c r="CZ1532" s="9"/>
      <c r="DA1532" s="78"/>
      <c r="DB1532" s="9"/>
      <c r="DC1532" s="207"/>
    </row>
    <row r="1533" spans="2:107" s="61" customFormat="1" ht="18.600000000000001" customHeight="1">
      <c r="B1533" s="29"/>
      <c r="C1533" s="29"/>
      <c r="D1533" s="416"/>
      <c r="E1533" s="825" t="s">
        <v>725</v>
      </c>
      <c r="F1533" s="825"/>
      <c r="G1533" s="446">
        <f>G46+G71+G96+G121+G147+G172+G197+G222+G247+G272+G297+G322+G347+G372+G397+G422+G447+G472+G497+G522+G547+G572+G597+G622+G647+G672+G697+G722+G747+G773+G798+G823+G848+G873+G898+G923+G948+G973+G998+G1023+G1048+G1073+G1098+G1123+G1148+G1174+G1199+G1224+G1249+G1274+G1300+G1326+G1351+G1376+G1403+G1428+G1453+G1479+G1504+G1529</f>
        <v>0</v>
      </c>
      <c r="H1533" s="523"/>
      <c r="I1533" s="572">
        <f t="shared" ref="I1533:N1533" si="307">I46+I71+I96+I121+I147+I172+I197+I222+I247+I272+I297+I322+I347+I372+I397+I422+I447+I472+I497+I522+I547+I572+I597+I622+I647+I672+I697+I722+I747+I773+I798+I823+I848+I873+I898+I923+I948+I973+I998+I1023+I1048+I1073+I1098+I1123+I1148+I1174+I1199+I1224+I1249+I1274+I1300+I1326+I1351+I1376+I1403+I1428+I1453+I1479+I1504+I1529</f>
        <v>0</v>
      </c>
      <c r="J1533" s="572">
        <f t="shared" si="307"/>
        <v>0</v>
      </c>
      <c r="K1533" s="572">
        <f t="shared" si="307"/>
        <v>0</v>
      </c>
      <c r="L1533" s="572">
        <f t="shared" si="307"/>
        <v>0</v>
      </c>
      <c r="M1533" s="572">
        <f t="shared" si="307"/>
        <v>0</v>
      </c>
      <c r="N1533" s="572">
        <f t="shared" si="307"/>
        <v>0</v>
      </c>
      <c r="O1533" s="31"/>
      <c r="P1533" s="31"/>
      <c r="Q1533" s="138"/>
      <c r="R1533" s="31"/>
      <c r="S1533" s="31"/>
      <c r="CZ1533" s="9"/>
      <c r="DA1533" s="78"/>
      <c r="DB1533" s="9"/>
      <c r="DC1533" s="207"/>
    </row>
    <row r="1534" spans="2:107" ht="13.2" customHeight="1">
      <c r="D1534" s="28"/>
      <c r="E1534" s="439"/>
      <c r="F1534" s="439"/>
      <c r="G1534" s="447"/>
      <c r="H1534" s="523"/>
      <c r="I1534" s="443"/>
      <c r="J1534" s="443"/>
      <c r="K1534" s="443"/>
      <c r="L1534" s="443"/>
      <c r="M1534" s="443"/>
      <c r="N1534" s="138"/>
      <c r="O1534" s="17"/>
      <c r="P1534" s="17"/>
      <c r="Q1534" s="137"/>
      <c r="R1534" s="17"/>
      <c r="S1534" s="17"/>
      <c r="CZ1534" s="9"/>
      <c r="DA1534" s="78"/>
      <c r="DB1534" s="9"/>
      <c r="DC1534" s="207"/>
    </row>
    <row r="1535" spans="2:107" s="61" customFormat="1" ht="16.95" customHeight="1">
      <c r="B1535" s="29"/>
      <c r="C1535" s="29"/>
      <c r="D1535" s="416"/>
      <c r="E1535" s="826" t="s">
        <v>724</v>
      </c>
      <c r="F1535" s="826"/>
      <c r="G1535" s="445">
        <f>G35+G60+G85+G110+G135+G161+G186+G211+G236+G261+G286+G311+G336+G361+G386+G411+G436+G461+G486+G511+G536+G561+G586+G611+G636+G661+G686+G711+G736+G761+G787+G812+G837+G862+G887+G912+G937+G962+G987+G1012+G1037+G1062+G1087+G1112+G1137+G1162+G1188+G1213+G1238+G1263+G1288+G1314+G1340+G1365+G1391+G1417+G1442+G1467+G1493+G1518</f>
        <v>0</v>
      </c>
      <c r="H1535" s="523"/>
      <c r="I1535" s="572">
        <f t="shared" ref="I1535:N1535" si="308">I35+I60+I85+I110+I135+I161+I186+I211+I236+I261+I286+I311+I336+I361+I386+I411+I436+I461+I486+I511+I536+I561+I586+I611+I636+I661+I686+I711+I736+I761+I787+I812+I837+I862+I887+I912+I937+I962+I987+I1012+I1037+I1062+I1087+I1112+I1137+I1162+I1188+I1213+I1238+I1263+I1288+I1314+I1340+I1365+I1391+I1417+I1442+I1467+I1493+I1518</f>
        <v>0</v>
      </c>
      <c r="J1535" s="572">
        <f t="shared" si="308"/>
        <v>0</v>
      </c>
      <c r="K1535" s="572">
        <f t="shared" si="308"/>
        <v>0</v>
      </c>
      <c r="L1535" s="572">
        <f t="shared" si="308"/>
        <v>0</v>
      </c>
      <c r="M1535" s="572">
        <f t="shared" si="308"/>
        <v>0</v>
      </c>
      <c r="N1535" s="572">
        <f t="shared" si="308"/>
        <v>0</v>
      </c>
      <c r="O1535" s="31"/>
      <c r="P1535" s="31"/>
      <c r="Q1535" s="138"/>
      <c r="R1535" s="31"/>
      <c r="S1535" s="31"/>
      <c r="CZ1535" s="9"/>
      <c r="DA1535" s="78"/>
      <c r="DB1535" s="9"/>
      <c r="DC1535" s="207"/>
    </row>
    <row r="1536" spans="2:107" ht="13.2" customHeight="1">
      <c r="D1536" s="28"/>
      <c r="E1536" s="28"/>
      <c r="F1536" s="28"/>
      <c r="G1536" s="438"/>
      <c r="H1536" s="523"/>
      <c r="I1536" s="578"/>
      <c r="J1536" s="581"/>
      <c r="K1536" s="581"/>
      <c r="L1536" s="443"/>
      <c r="M1536" s="443"/>
      <c r="N1536" s="138"/>
      <c r="O1536" s="17"/>
      <c r="P1536" s="17"/>
      <c r="Q1536" s="137"/>
      <c r="R1536" s="17"/>
      <c r="S1536" s="17"/>
      <c r="CZ1536" s="9"/>
      <c r="DA1536" s="78"/>
      <c r="DB1536" s="9"/>
      <c r="DC1536" s="207"/>
    </row>
    <row r="1537" spans="2:107" s="61" customFormat="1" ht="16.95" customHeight="1" thickBot="1">
      <c r="B1537" s="29"/>
      <c r="C1537" s="29"/>
      <c r="D1537" s="416"/>
      <c r="E1537" s="816" t="s">
        <v>727</v>
      </c>
      <c r="F1537" s="816"/>
      <c r="G1537" s="30">
        <f>SUMIF($B$25:$B$1531,$B$48,$G$25:$G$1531)</f>
        <v>0</v>
      </c>
      <c r="H1537" s="523"/>
      <c r="I1537" s="449">
        <f>SUMIF($B$23:$B$1532,$B$48,$I$23:$I$1532)</f>
        <v>0</v>
      </c>
      <c r="J1537" s="449">
        <f>SUMIF($B$23:$B$1531,$B$48,$J$23:$J$1531)</f>
        <v>0</v>
      </c>
      <c r="K1537" s="449">
        <f>SUMIF($B$23:$B$1531,$B$48,$K$23:$K$1531)</f>
        <v>0</v>
      </c>
      <c r="L1537" s="449">
        <f>SUMIF($B$23:$B$1531,$B$48,$L$23:$L$1531)</f>
        <v>0</v>
      </c>
      <c r="M1537" s="449">
        <f>SUMIF($B$23:$B$1531,$B$48,$M$23:$M$1531)</f>
        <v>0</v>
      </c>
      <c r="N1537" s="449">
        <f>SUMIF($B$23:$B$1531,$B$48,$N$23:$N$1531)</f>
        <v>0</v>
      </c>
      <c r="O1537" s="31"/>
      <c r="P1537" s="31"/>
      <c r="Q1537" s="138"/>
      <c r="R1537" s="31"/>
      <c r="S1537" s="31"/>
      <c r="CZ1537" s="9"/>
      <c r="DA1537" s="78"/>
      <c r="DB1537" s="9"/>
      <c r="DC1537" s="207"/>
    </row>
    <row r="1538" spans="2:107" ht="13.2" customHeight="1" thickTop="1">
      <c r="G1538" s="29"/>
      <c r="H1538" s="29"/>
      <c r="I1538" s="438"/>
      <c r="J1538" s="438"/>
      <c r="K1538" s="438"/>
      <c r="L1538" s="438"/>
      <c r="M1538" s="438"/>
      <c r="N1538" s="31"/>
      <c r="O1538" s="17"/>
      <c r="P1538" s="17"/>
      <c r="Q1538" s="137"/>
      <c r="R1538" s="17"/>
      <c r="S1538" s="17"/>
      <c r="CZ1538" s="9"/>
      <c r="DA1538" s="78"/>
      <c r="DB1538" s="9"/>
      <c r="DC1538" s="207"/>
    </row>
    <row r="1539" spans="2:107" ht="13.2" customHeight="1">
      <c r="G1539" s="29"/>
      <c r="H1539" s="29"/>
      <c r="I1539" s="438"/>
      <c r="J1539" s="438"/>
      <c r="K1539" s="438"/>
      <c r="L1539" s="438"/>
      <c r="M1539" s="438"/>
      <c r="N1539" s="31"/>
      <c r="O1539" s="17"/>
      <c r="P1539" s="17"/>
      <c r="Q1539" s="137"/>
      <c r="R1539" s="17"/>
      <c r="S1539" s="17"/>
      <c r="CZ1539" s="9"/>
      <c r="DA1539" s="78"/>
      <c r="DB1539" s="9"/>
      <c r="DC1539" s="207"/>
    </row>
    <row r="1540" spans="2:107" ht="13.2" customHeight="1">
      <c r="C1540" s="830" t="s">
        <v>462</v>
      </c>
      <c r="D1540" s="830"/>
      <c r="E1540" s="830"/>
      <c r="F1540" s="2"/>
      <c r="G1540" s="448"/>
      <c r="H1540" s="448"/>
      <c r="I1540" s="444"/>
      <c r="J1540" s="444"/>
      <c r="K1540" s="444"/>
      <c r="L1540" s="444"/>
      <c r="M1540" s="444"/>
      <c r="N1540" s="440"/>
      <c r="O1540" s="17"/>
      <c r="P1540" s="17"/>
      <c r="Q1540" s="137"/>
      <c r="R1540" s="17"/>
      <c r="S1540" s="17"/>
      <c r="CZ1540" s="9"/>
      <c r="DA1540" s="78"/>
      <c r="DB1540" s="9"/>
      <c r="DC1540" s="207"/>
    </row>
    <row r="1541" spans="2:107" ht="13.2" customHeight="1">
      <c r="C1541" s="2"/>
      <c r="D1541" s="2"/>
      <c r="E1541" s="2"/>
      <c r="F1541" s="2"/>
      <c r="G1541" s="2"/>
      <c r="H1541" s="2"/>
      <c r="I1541" s="212"/>
      <c r="J1541" s="212"/>
      <c r="K1541" s="212"/>
      <c r="L1541" s="212"/>
      <c r="M1541" s="212"/>
      <c r="N1541" s="213"/>
      <c r="O1541" s="17"/>
      <c r="P1541" s="17"/>
      <c r="Q1541" s="137"/>
      <c r="R1541" s="17"/>
      <c r="S1541" s="17"/>
      <c r="CZ1541" s="9"/>
      <c r="DA1541" s="78"/>
      <c r="DB1541" s="9"/>
      <c r="DC1541" s="207"/>
    </row>
    <row r="1542" spans="2:107" ht="13.2" customHeight="1">
      <c r="C1542" s="6"/>
      <c r="D1542" s="6"/>
      <c r="E1542" s="6"/>
      <c r="F1542" s="6"/>
      <c r="G1542" s="6"/>
      <c r="H1542" s="6"/>
      <c r="I1542" s="214"/>
      <c r="J1542" s="214"/>
      <c r="K1542" s="214"/>
      <c r="L1542" s="214"/>
      <c r="M1542" s="214"/>
      <c r="N1542" s="215"/>
      <c r="O1542" s="17"/>
      <c r="P1542" s="17"/>
      <c r="Q1542" s="137"/>
      <c r="R1542" s="17"/>
      <c r="S1542" s="17"/>
      <c r="CZ1542" s="9"/>
      <c r="DA1542" s="78"/>
      <c r="DB1542" s="9"/>
      <c r="DC1542" s="207"/>
    </row>
    <row r="1543" spans="2:107" ht="13.2" customHeight="1">
      <c r="N1543" s="17"/>
      <c r="O1543" s="17"/>
      <c r="P1543" s="17"/>
      <c r="Q1543" s="137"/>
      <c r="R1543" s="17"/>
      <c r="S1543" s="17"/>
      <c r="CZ1543" s="9"/>
      <c r="DA1543" s="78"/>
      <c r="DB1543" s="9"/>
      <c r="DC1543" s="207"/>
    </row>
    <row r="1544" spans="2:107" ht="13.2" customHeight="1">
      <c r="C1544" s="827" t="s">
        <v>556</v>
      </c>
      <c r="D1544" s="827"/>
      <c r="E1544" s="827"/>
      <c r="F1544" s="827"/>
      <c r="G1544" s="827"/>
      <c r="H1544" s="827"/>
      <c r="I1544" s="827"/>
      <c r="J1544" s="827"/>
      <c r="K1544" s="827"/>
      <c r="L1544" s="827"/>
      <c r="M1544" s="827"/>
      <c r="N1544" s="827"/>
      <c r="O1544" s="17"/>
      <c r="P1544" s="17"/>
      <c r="Q1544" s="137"/>
      <c r="R1544" s="17"/>
      <c r="S1544" s="17"/>
      <c r="CZ1544" s="9"/>
      <c r="DA1544" s="78"/>
      <c r="DB1544" s="9"/>
      <c r="DC1544" s="207"/>
    </row>
    <row r="1545" spans="2:107" ht="13.2" customHeight="1">
      <c r="C1545" s="794"/>
      <c r="D1545" s="794"/>
      <c r="E1545" s="794"/>
      <c r="CZ1545" s="9"/>
      <c r="DA1545" s="78"/>
      <c r="DB1545" s="9"/>
      <c r="DC1545" s="207"/>
    </row>
    <row r="1546" spans="2:107" ht="13.2" customHeight="1">
      <c r="C1546" s="794"/>
      <c r="D1546" s="794"/>
      <c r="E1546" s="794"/>
      <c r="CZ1546" s="9"/>
      <c r="DA1546" s="78"/>
      <c r="DB1546" s="9"/>
      <c r="DC1546" s="207"/>
    </row>
    <row r="1547" spans="2:107" ht="13.2" customHeight="1">
      <c r="CZ1547" s="9"/>
      <c r="DA1547" s="78"/>
      <c r="DB1547" s="9"/>
      <c r="DC1547" s="207"/>
    </row>
    <row r="1548" spans="2:107" ht="13.2" customHeight="1">
      <c r="CZ1548" s="9"/>
      <c r="DA1548" s="78"/>
      <c r="DB1548" s="9"/>
      <c r="DC1548" s="207"/>
    </row>
    <row r="1549" spans="2:107" ht="13.2" customHeight="1">
      <c r="CZ1549" s="9"/>
      <c r="DA1549" s="78"/>
      <c r="DB1549" s="9"/>
      <c r="DC1549" s="207"/>
    </row>
    <row r="1550" spans="2:107" ht="13.2" customHeight="1">
      <c r="CZ1550" s="9"/>
      <c r="DA1550" s="78"/>
      <c r="DB1550" s="9"/>
      <c r="DC1550" s="207"/>
    </row>
    <row r="1551" spans="2:107" ht="13.2" customHeight="1">
      <c r="CZ1551" s="9"/>
      <c r="DA1551" s="78"/>
      <c r="DB1551" s="9"/>
      <c r="DC1551" s="207"/>
    </row>
    <row r="1552" spans="2:107" ht="13.2" customHeight="1">
      <c r="CZ1552" s="9"/>
      <c r="DA1552" s="78"/>
      <c r="DB1552" s="9"/>
      <c r="DC1552" s="207"/>
    </row>
    <row r="1553" spans="104:107" ht="13.2" customHeight="1">
      <c r="CZ1553" s="9"/>
      <c r="DA1553" s="78"/>
      <c r="DB1553" s="9"/>
      <c r="DC1553" s="207"/>
    </row>
    <row r="1554" spans="104:107" ht="13.2" customHeight="1">
      <c r="CZ1554" s="9"/>
      <c r="DA1554" s="78"/>
      <c r="DB1554" s="9"/>
      <c r="DC1554" s="207"/>
    </row>
    <row r="1555" spans="104:107" ht="13.2" customHeight="1">
      <c r="CZ1555" s="9"/>
      <c r="DA1555" s="78"/>
      <c r="DB1555" s="9"/>
      <c r="DC1555" s="209"/>
    </row>
    <row r="1556" spans="104:107" ht="13.2" customHeight="1">
      <c r="CZ1556" s="9"/>
      <c r="DA1556" s="78"/>
      <c r="DB1556" s="9"/>
      <c r="DC1556" s="209"/>
    </row>
    <row r="1557" spans="104:107" ht="13.2" customHeight="1">
      <c r="CZ1557" s="9"/>
      <c r="DA1557" s="78"/>
      <c r="DB1557" s="9"/>
      <c r="DC1557" s="207"/>
    </row>
    <row r="1558" spans="104:107" ht="13.2" customHeight="1">
      <c r="CZ1558" s="9"/>
      <c r="DA1558" s="78"/>
      <c r="DB1558" s="9"/>
      <c r="DC1558" s="207"/>
    </row>
    <row r="1559" spans="104:107" ht="13.2" customHeight="1">
      <c r="CZ1559" s="9"/>
      <c r="DA1559" s="78"/>
      <c r="DB1559" s="9"/>
      <c r="DC1559" s="207"/>
    </row>
    <row r="1560" spans="104:107" ht="13.2" customHeight="1">
      <c r="CZ1560" s="9"/>
      <c r="DA1560" s="78"/>
      <c r="DB1560" s="9"/>
      <c r="DC1560" s="207"/>
    </row>
    <row r="1561" spans="104:107" ht="13.2" customHeight="1">
      <c r="CZ1561" s="9"/>
      <c r="DA1561" s="78"/>
      <c r="DB1561" s="9"/>
      <c r="DC1561" s="207"/>
    </row>
    <row r="1562" spans="104:107" ht="13.2" customHeight="1">
      <c r="CZ1562" s="9"/>
      <c r="DA1562" s="78"/>
      <c r="DB1562" s="9"/>
      <c r="DC1562" s="207"/>
    </row>
    <row r="1563" spans="104:107" ht="13.2" customHeight="1">
      <c r="CZ1563" s="9"/>
      <c r="DA1563" s="78"/>
      <c r="DB1563" s="9"/>
      <c r="DC1563" s="207"/>
    </row>
    <row r="1564" spans="104:107" ht="13.2" customHeight="1">
      <c r="CZ1564" s="9"/>
      <c r="DA1564" s="78"/>
      <c r="DB1564" s="9"/>
      <c r="DC1564" s="207"/>
    </row>
    <row r="1565" spans="104:107" ht="13.2" customHeight="1">
      <c r="CZ1565" s="9"/>
      <c r="DA1565" s="78"/>
      <c r="DB1565" s="9"/>
      <c r="DC1565" s="207"/>
    </row>
    <row r="1566" spans="104:107" ht="13.2" customHeight="1">
      <c r="CZ1566" s="9"/>
      <c r="DA1566" s="78"/>
      <c r="DB1566" s="9"/>
      <c r="DC1566" s="207"/>
    </row>
    <row r="1567" spans="104:107" ht="13.2" customHeight="1">
      <c r="CZ1567" s="9"/>
      <c r="DA1567" s="78"/>
      <c r="DB1567" s="9"/>
      <c r="DC1567" s="207"/>
    </row>
    <row r="1568" spans="104:107" ht="13.2" customHeight="1">
      <c r="CZ1568" s="9"/>
      <c r="DA1568" s="78"/>
      <c r="DB1568" s="9"/>
      <c r="DC1568" s="207"/>
    </row>
    <row r="1569" spans="104:107" ht="13.2" customHeight="1">
      <c r="CZ1569" s="9"/>
      <c r="DA1569" s="78"/>
      <c r="DB1569" s="9"/>
      <c r="DC1569" s="207"/>
    </row>
    <row r="1570" spans="104:107" ht="13.2" customHeight="1">
      <c r="CZ1570" s="9"/>
      <c r="DA1570" s="78"/>
      <c r="DB1570" s="9"/>
      <c r="DC1570" s="207"/>
    </row>
    <row r="1571" spans="104:107" ht="13.2" customHeight="1">
      <c r="CZ1571" s="9"/>
      <c r="DA1571" s="78"/>
      <c r="DB1571" s="9"/>
      <c r="DC1571" s="207"/>
    </row>
    <row r="1572" spans="104:107" ht="13.2" customHeight="1">
      <c r="CZ1572" s="9"/>
      <c r="DA1572" s="78"/>
      <c r="DB1572" s="9"/>
      <c r="DC1572" s="207"/>
    </row>
    <row r="1573" spans="104:107" ht="13.2" customHeight="1">
      <c r="CZ1573" s="9"/>
      <c r="DA1573" s="78"/>
      <c r="DB1573" s="9"/>
      <c r="DC1573" s="207"/>
    </row>
    <row r="1574" spans="104:107" ht="13.2" customHeight="1">
      <c r="CZ1574" s="9"/>
      <c r="DA1574" s="78"/>
      <c r="DB1574" s="9"/>
      <c r="DC1574" s="207"/>
    </row>
    <row r="1575" spans="104:107" ht="13.2" customHeight="1">
      <c r="CZ1575" s="9"/>
      <c r="DA1575" s="78"/>
      <c r="DB1575" s="9"/>
      <c r="DC1575" s="207"/>
    </row>
    <row r="1576" spans="104:107" ht="13.2" customHeight="1">
      <c r="CZ1576" s="9"/>
      <c r="DA1576" s="78"/>
      <c r="DB1576" s="9"/>
      <c r="DC1576" s="207"/>
    </row>
    <row r="1577" spans="104:107" ht="13.2" customHeight="1">
      <c r="CZ1577" s="9"/>
      <c r="DA1577" s="78"/>
      <c r="DB1577" s="9"/>
      <c r="DC1577" s="207"/>
    </row>
    <row r="1578" spans="104:107" ht="13.2" customHeight="1">
      <c r="CZ1578" s="9"/>
      <c r="DA1578" s="78"/>
      <c r="DB1578" s="9"/>
      <c r="DC1578" s="207"/>
    </row>
    <row r="1579" spans="104:107" ht="13.2" customHeight="1">
      <c r="CZ1579" s="9"/>
      <c r="DA1579" s="78"/>
      <c r="DB1579" s="9"/>
      <c r="DC1579" s="207"/>
    </row>
    <row r="1580" spans="104:107" ht="13.2" customHeight="1">
      <c r="CZ1580" s="9"/>
      <c r="DA1580" s="78"/>
      <c r="DB1580" s="9"/>
      <c r="DC1580" s="207"/>
    </row>
    <row r="1581" spans="104:107" ht="13.2" customHeight="1">
      <c r="CZ1581" s="9"/>
      <c r="DA1581" s="78"/>
      <c r="DB1581" s="9"/>
      <c r="DC1581" s="207"/>
    </row>
    <row r="1582" spans="104:107" ht="13.2" customHeight="1">
      <c r="CZ1582" s="9"/>
      <c r="DA1582" s="78"/>
      <c r="DB1582" s="9"/>
      <c r="DC1582" s="207"/>
    </row>
    <row r="1583" spans="104:107" ht="13.2" customHeight="1">
      <c r="CZ1583" s="9"/>
      <c r="DA1583" s="78"/>
      <c r="DB1583" s="9"/>
      <c r="DC1583" s="209"/>
    </row>
    <row r="1584" spans="104:107" ht="13.2" customHeight="1">
      <c r="CZ1584" s="9"/>
      <c r="DA1584" s="78"/>
      <c r="DB1584" s="9"/>
      <c r="DC1584" s="207"/>
    </row>
    <row r="1585" spans="104:107" ht="13.2" customHeight="1">
      <c r="CZ1585" s="9"/>
      <c r="DA1585" s="78"/>
      <c r="DB1585" s="9"/>
      <c r="DC1585" s="207"/>
    </row>
    <row r="1586" spans="104:107" ht="13.2" customHeight="1">
      <c r="CZ1586" s="9"/>
      <c r="DA1586" s="78"/>
      <c r="DB1586" s="9"/>
      <c r="DC1586" s="207"/>
    </row>
    <row r="1587" spans="104:107" ht="13.2" customHeight="1">
      <c r="CZ1587" s="9"/>
      <c r="DA1587" s="78"/>
      <c r="DB1587" s="9"/>
      <c r="DC1587" s="207"/>
    </row>
    <row r="1588" spans="104:107" ht="13.2" customHeight="1">
      <c r="CZ1588" s="9"/>
      <c r="DA1588" s="78"/>
      <c r="DB1588" s="9"/>
      <c r="DC1588" s="207"/>
    </row>
    <row r="1589" spans="104:107" ht="13.2" customHeight="1">
      <c r="CZ1589" s="9"/>
      <c r="DA1589" s="78"/>
      <c r="DB1589" s="9"/>
      <c r="DC1589" s="207"/>
    </row>
    <row r="1590" spans="104:107" ht="13.2" customHeight="1">
      <c r="CZ1590" s="9"/>
      <c r="DA1590" s="78"/>
      <c r="DB1590" s="9"/>
      <c r="DC1590" s="207"/>
    </row>
    <row r="1591" spans="104:107" ht="13.2" customHeight="1">
      <c r="CZ1591" s="9"/>
      <c r="DA1591" s="78"/>
      <c r="DB1591" s="9"/>
      <c r="DC1591" s="207"/>
    </row>
    <row r="1592" spans="104:107" ht="13.2" customHeight="1">
      <c r="CZ1592" s="9"/>
      <c r="DA1592" s="78"/>
      <c r="DB1592" s="9"/>
      <c r="DC1592" s="207"/>
    </row>
    <row r="1593" spans="104:107" ht="13.2" customHeight="1">
      <c r="CZ1593" s="9"/>
      <c r="DA1593" s="78"/>
      <c r="DB1593" s="9"/>
      <c r="DC1593" s="207"/>
    </row>
    <row r="1594" spans="104:107" ht="13.2" customHeight="1">
      <c r="CZ1594" s="9"/>
      <c r="DA1594" s="78"/>
      <c r="DB1594" s="9"/>
      <c r="DC1594" s="207"/>
    </row>
    <row r="1595" spans="104:107" ht="13.2" customHeight="1">
      <c r="CZ1595" s="9"/>
      <c r="DA1595" s="78"/>
      <c r="DB1595" s="9"/>
      <c r="DC1595" s="207"/>
    </row>
    <row r="1596" spans="104:107">
      <c r="CZ1596" s="9"/>
      <c r="DA1596" s="78"/>
      <c r="DB1596" s="9"/>
      <c r="DC1596" s="207"/>
    </row>
    <row r="1597" spans="104:107">
      <c r="CZ1597" s="9"/>
      <c r="DA1597" s="78"/>
      <c r="DB1597" s="9"/>
      <c r="DC1597" s="207"/>
    </row>
    <row r="1598" spans="104:107">
      <c r="CZ1598" s="9"/>
      <c r="DA1598" s="78"/>
      <c r="DB1598" s="9"/>
      <c r="DC1598" s="207"/>
    </row>
    <row r="1599" spans="104:107">
      <c r="CZ1599" s="9"/>
      <c r="DA1599" s="78"/>
      <c r="DB1599" s="9"/>
      <c r="DC1599" s="207"/>
    </row>
    <row r="1600" spans="104:107">
      <c r="CZ1600" s="9"/>
      <c r="DA1600" s="78"/>
      <c r="DB1600" s="9"/>
      <c r="DC1600" s="207"/>
    </row>
    <row r="1602" spans="28:30">
      <c r="AB1602" s="3"/>
      <c r="AD1602" s="3"/>
    </row>
  </sheetData>
  <sheetProtection algorithmName="SHA-512" hashValue="W1D0fDLWgPNyHlKjVSOa4JR/kc/I0kZgjyfORs6safliPuGZRr2L1FKVryVAFQ8TZW41T1+HTC7+EgN6kwusPw==" saltValue="PtskL0Tl6sWxWl0BR5F4Iw==" spinCount="100000" sheet="1" formatCells="0" formatColumns="0" formatRows="0" insertRows="0" deleteRows="0" autoFilter="0"/>
  <mergeCells count="13">
    <mergeCell ref="D10:M10"/>
    <mergeCell ref="D12:E12"/>
    <mergeCell ref="C1544:N1544"/>
    <mergeCell ref="C1545:E1545"/>
    <mergeCell ref="C1546:E1546"/>
    <mergeCell ref="D22:E22"/>
    <mergeCell ref="C1540:E1540"/>
    <mergeCell ref="I19:N19"/>
    <mergeCell ref="I20:N20"/>
    <mergeCell ref="K23:N23"/>
    <mergeCell ref="E1533:F1533"/>
    <mergeCell ref="E1535:F1535"/>
    <mergeCell ref="E1537:F1537"/>
  </mergeCells>
  <conditionalFormatting sqref="I35">
    <cfRule type="cellIs" dxfId="139" priority="140" stopIfTrue="1" operator="notEqual">
      <formula>SUM(J35:N35)</formula>
    </cfRule>
  </conditionalFormatting>
  <conditionalFormatting sqref="I46">
    <cfRule type="cellIs" dxfId="138" priority="139" stopIfTrue="1" operator="notEqual">
      <formula>SUM(J46:N46)</formula>
    </cfRule>
  </conditionalFormatting>
  <conditionalFormatting sqref="I48">
    <cfRule type="cellIs" dxfId="137" priority="138" stopIfTrue="1" operator="notEqual">
      <formula>SUM(J48:N48)</formula>
    </cfRule>
  </conditionalFormatting>
  <conditionalFormatting sqref="I60 I85 I110 I135 I161 I186">
    <cfRule type="cellIs" dxfId="136" priority="137" stopIfTrue="1" operator="notEqual">
      <formula>SUM(J60:N60)</formula>
    </cfRule>
  </conditionalFormatting>
  <conditionalFormatting sqref="I71 I96 I121 I147 I172 I197">
    <cfRule type="cellIs" dxfId="135" priority="136" stopIfTrue="1" operator="notEqual">
      <formula>SUM(J71:N71)</formula>
    </cfRule>
  </conditionalFormatting>
  <conditionalFormatting sqref="I73 I98 I123 I149 I174 I199">
    <cfRule type="cellIs" dxfId="134" priority="135" stopIfTrue="1" operator="notEqual">
      <formula>SUM(J73:N73)</formula>
    </cfRule>
  </conditionalFormatting>
  <conditionalFormatting sqref="I211 I236 I261">
    <cfRule type="cellIs" dxfId="133" priority="134" stopIfTrue="1" operator="notEqual">
      <formula>SUM(J211:N211)</formula>
    </cfRule>
  </conditionalFormatting>
  <conditionalFormatting sqref="I222 I247 I272 I597">
    <cfRule type="cellIs" dxfId="132" priority="133" stopIfTrue="1" operator="notEqual">
      <formula>SUM(J222:N222)</formula>
    </cfRule>
  </conditionalFormatting>
  <conditionalFormatting sqref="I224 I249 I274 I299 I324 I349 I374 I399 I424 I449 I474 I499 I524 I549 I574 I599 I624 I649">
    <cfRule type="cellIs" dxfId="131" priority="132" stopIfTrue="1" operator="notEqual">
      <formula>SUM(J224:N224)</formula>
    </cfRule>
  </conditionalFormatting>
  <conditionalFormatting sqref="I674 I699 I724 I749 I775 I800 I825 I850 I875 I900 I925 I950 I975 I1000 I1025 I1050 I1075 I1100 I1125">
    <cfRule type="cellIs" dxfId="130" priority="129" stopIfTrue="1" operator="notEqual">
      <formula>SUM(J674:N674)</formula>
    </cfRule>
  </conditionalFormatting>
  <conditionalFormatting sqref="I1150 I1176 I1201 I1226 I1251 I1276 I1302 I1328 I1353 I1378 I1405 I1430 I1455 I1481 I1506 I1531">
    <cfRule type="cellIs" dxfId="129" priority="126" stopIfTrue="1" operator="notEqual">
      <formula>SUM(J1150:N1150)</formula>
    </cfRule>
  </conditionalFormatting>
  <conditionalFormatting sqref="J35">
    <cfRule type="cellIs" dxfId="128" priority="124" operator="greaterThan">
      <formula>250000</formula>
    </cfRule>
  </conditionalFormatting>
  <conditionalFormatting sqref="J46">
    <cfRule type="cellIs" dxfId="127" priority="123" operator="greaterThan">
      <formula>250000</formula>
    </cfRule>
  </conditionalFormatting>
  <conditionalFormatting sqref="J60">
    <cfRule type="cellIs" dxfId="126" priority="122" operator="greaterThan">
      <formula>250000</formula>
    </cfRule>
  </conditionalFormatting>
  <conditionalFormatting sqref="J71">
    <cfRule type="cellIs" dxfId="125" priority="121" operator="greaterThan">
      <formula>250000</formula>
    </cfRule>
  </conditionalFormatting>
  <conditionalFormatting sqref="J85">
    <cfRule type="cellIs" dxfId="124" priority="120" operator="greaterThan">
      <formula>250000</formula>
    </cfRule>
  </conditionalFormatting>
  <conditionalFormatting sqref="J96">
    <cfRule type="cellIs" dxfId="123" priority="119" operator="greaterThan">
      <formula>250000</formula>
    </cfRule>
  </conditionalFormatting>
  <conditionalFormatting sqref="J110">
    <cfRule type="cellIs" dxfId="122" priority="118" operator="greaterThan">
      <formula>250000</formula>
    </cfRule>
  </conditionalFormatting>
  <conditionalFormatting sqref="J121">
    <cfRule type="cellIs" dxfId="121" priority="117" operator="greaterThan">
      <formula>250000</formula>
    </cfRule>
  </conditionalFormatting>
  <conditionalFormatting sqref="J135">
    <cfRule type="cellIs" dxfId="120" priority="116" operator="greaterThan">
      <formula>250000</formula>
    </cfRule>
  </conditionalFormatting>
  <conditionalFormatting sqref="J147">
    <cfRule type="cellIs" dxfId="119" priority="115" operator="greaterThan">
      <formula>250000</formula>
    </cfRule>
  </conditionalFormatting>
  <conditionalFormatting sqref="J161">
    <cfRule type="cellIs" dxfId="118" priority="114" operator="greaterThan">
      <formula>250000</formula>
    </cfRule>
  </conditionalFormatting>
  <conditionalFormatting sqref="J172">
    <cfRule type="cellIs" dxfId="117" priority="113" operator="greaterThan">
      <formula>250000</formula>
    </cfRule>
  </conditionalFormatting>
  <conditionalFormatting sqref="J186">
    <cfRule type="cellIs" dxfId="116" priority="112" operator="greaterThan">
      <formula>250000</formula>
    </cfRule>
  </conditionalFormatting>
  <conditionalFormatting sqref="J197">
    <cfRule type="cellIs" dxfId="115" priority="111" operator="greaterThan">
      <formula>250000</formula>
    </cfRule>
  </conditionalFormatting>
  <conditionalFormatting sqref="J211">
    <cfRule type="cellIs" dxfId="114" priority="110" operator="greaterThan">
      <formula>250000</formula>
    </cfRule>
  </conditionalFormatting>
  <conditionalFormatting sqref="J222">
    <cfRule type="cellIs" dxfId="113" priority="109" operator="greaterThan">
      <formula>250000</formula>
    </cfRule>
  </conditionalFormatting>
  <conditionalFormatting sqref="J236">
    <cfRule type="cellIs" dxfId="112" priority="108" operator="greaterThan">
      <formula>250000</formula>
    </cfRule>
  </conditionalFormatting>
  <conditionalFormatting sqref="J247">
    <cfRule type="cellIs" dxfId="111" priority="107" operator="greaterThan">
      <formula>250000</formula>
    </cfRule>
  </conditionalFormatting>
  <conditionalFormatting sqref="J261">
    <cfRule type="cellIs" dxfId="110" priority="106" operator="greaterThan">
      <formula>250000</formula>
    </cfRule>
  </conditionalFormatting>
  <conditionalFormatting sqref="J272">
    <cfRule type="cellIs" dxfId="109" priority="105" operator="greaterThan">
      <formula>250000</formula>
    </cfRule>
  </conditionalFormatting>
  <conditionalFormatting sqref="J286">
    <cfRule type="cellIs" dxfId="108" priority="104" operator="greaterThan">
      <formula>250000</formula>
    </cfRule>
  </conditionalFormatting>
  <conditionalFormatting sqref="J297">
    <cfRule type="cellIs" dxfId="107" priority="103" operator="greaterThan">
      <formula>250000</formula>
    </cfRule>
  </conditionalFormatting>
  <conditionalFormatting sqref="J311">
    <cfRule type="cellIs" dxfId="106" priority="102" operator="greaterThan">
      <formula>250000</formula>
    </cfRule>
  </conditionalFormatting>
  <conditionalFormatting sqref="J322">
    <cfRule type="cellIs" dxfId="105" priority="101" operator="greaterThan">
      <formula>250000</formula>
    </cfRule>
  </conditionalFormatting>
  <conditionalFormatting sqref="J336">
    <cfRule type="cellIs" dxfId="104" priority="100" operator="greaterThan">
      <formula>250000</formula>
    </cfRule>
  </conditionalFormatting>
  <conditionalFormatting sqref="J347">
    <cfRule type="cellIs" dxfId="103" priority="99" operator="greaterThan">
      <formula>250000</formula>
    </cfRule>
  </conditionalFormatting>
  <conditionalFormatting sqref="J361">
    <cfRule type="cellIs" dxfId="102" priority="98" operator="greaterThan">
      <formula>250000</formula>
    </cfRule>
  </conditionalFormatting>
  <conditionalFormatting sqref="J372">
    <cfRule type="cellIs" dxfId="101" priority="97" operator="greaterThan">
      <formula>250000</formula>
    </cfRule>
  </conditionalFormatting>
  <conditionalFormatting sqref="J386">
    <cfRule type="cellIs" dxfId="100" priority="96" operator="greaterThan">
      <formula>250000</formula>
    </cfRule>
  </conditionalFormatting>
  <conditionalFormatting sqref="J397">
    <cfRule type="cellIs" dxfId="99" priority="95" operator="greaterThan">
      <formula>250000</formula>
    </cfRule>
  </conditionalFormatting>
  <conditionalFormatting sqref="J411">
    <cfRule type="cellIs" dxfId="98" priority="94" operator="greaterThan">
      <formula>250000</formula>
    </cfRule>
  </conditionalFormatting>
  <conditionalFormatting sqref="J422">
    <cfRule type="cellIs" dxfId="97" priority="93" operator="greaterThan">
      <formula>250000</formula>
    </cfRule>
  </conditionalFormatting>
  <conditionalFormatting sqref="J436">
    <cfRule type="cellIs" dxfId="96" priority="92" operator="greaterThan">
      <formula>250000</formula>
    </cfRule>
  </conditionalFormatting>
  <conditionalFormatting sqref="J447">
    <cfRule type="cellIs" dxfId="95" priority="91" operator="greaterThan">
      <formula>250000</formula>
    </cfRule>
  </conditionalFormatting>
  <conditionalFormatting sqref="J461">
    <cfRule type="cellIs" dxfId="94" priority="90" operator="greaterThan">
      <formula>250000</formula>
    </cfRule>
  </conditionalFormatting>
  <conditionalFormatting sqref="J472">
    <cfRule type="cellIs" dxfId="93" priority="89" operator="greaterThan">
      <formula>250000</formula>
    </cfRule>
  </conditionalFormatting>
  <conditionalFormatting sqref="J486">
    <cfRule type="cellIs" dxfId="92" priority="88" operator="greaterThan">
      <formula>250000</formula>
    </cfRule>
  </conditionalFormatting>
  <conditionalFormatting sqref="J497">
    <cfRule type="cellIs" dxfId="91" priority="87" operator="greaterThan">
      <formula>250000</formula>
    </cfRule>
  </conditionalFormatting>
  <conditionalFormatting sqref="J522">
    <cfRule type="cellIs" dxfId="90" priority="86" operator="greaterThan">
      <formula>250000</formula>
    </cfRule>
  </conditionalFormatting>
  <conditionalFormatting sqref="J536">
    <cfRule type="cellIs" dxfId="89" priority="85" operator="greaterThan">
      <formula>250000</formula>
    </cfRule>
  </conditionalFormatting>
  <conditionalFormatting sqref="J547">
    <cfRule type="cellIs" dxfId="88" priority="84" operator="greaterThan">
      <formula>250000</formula>
    </cfRule>
  </conditionalFormatting>
  <conditionalFormatting sqref="J561">
    <cfRule type="cellIs" dxfId="87" priority="83" operator="greaterThan">
      <formula>250000</formula>
    </cfRule>
  </conditionalFormatting>
  <conditionalFormatting sqref="J572">
    <cfRule type="cellIs" dxfId="86" priority="82" operator="greaterThan">
      <formula>250000</formula>
    </cfRule>
  </conditionalFormatting>
  <conditionalFormatting sqref="J586">
    <cfRule type="cellIs" dxfId="85" priority="81" operator="greaterThan">
      <formula>250000</formula>
    </cfRule>
  </conditionalFormatting>
  <conditionalFormatting sqref="J597">
    <cfRule type="cellIs" dxfId="84" priority="80" operator="greaterThan">
      <formula>250000</formula>
    </cfRule>
  </conditionalFormatting>
  <conditionalFormatting sqref="J611">
    <cfRule type="cellIs" dxfId="83" priority="79" operator="greaterThan">
      <formula>250000</formula>
    </cfRule>
  </conditionalFormatting>
  <conditionalFormatting sqref="J622">
    <cfRule type="cellIs" dxfId="82" priority="78" operator="greaterThan">
      <formula>250000</formula>
    </cfRule>
  </conditionalFormatting>
  <conditionalFormatting sqref="J636">
    <cfRule type="cellIs" dxfId="81" priority="77" operator="greaterThan">
      <formula>250000</formula>
    </cfRule>
  </conditionalFormatting>
  <conditionalFormatting sqref="J647">
    <cfRule type="cellIs" dxfId="80" priority="76" operator="greaterThan">
      <formula>250000</formula>
    </cfRule>
  </conditionalFormatting>
  <conditionalFormatting sqref="J661">
    <cfRule type="cellIs" dxfId="79" priority="75" operator="greaterThan">
      <formula>250000</formula>
    </cfRule>
  </conditionalFormatting>
  <conditionalFormatting sqref="J672">
    <cfRule type="cellIs" dxfId="78" priority="74" operator="greaterThan">
      <formula>250000</formula>
    </cfRule>
  </conditionalFormatting>
  <conditionalFormatting sqref="J686">
    <cfRule type="cellIs" dxfId="77" priority="73" operator="greaterThan">
      <formula>250000</formula>
    </cfRule>
  </conditionalFormatting>
  <conditionalFormatting sqref="J697">
    <cfRule type="cellIs" dxfId="76" priority="72" operator="greaterThan">
      <formula>250000</formula>
    </cfRule>
  </conditionalFormatting>
  <conditionalFormatting sqref="J711">
    <cfRule type="cellIs" dxfId="75" priority="71" operator="greaterThan">
      <formula>250000</formula>
    </cfRule>
  </conditionalFormatting>
  <conditionalFormatting sqref="J722">
    <cfRule type="cellIs" dxfId="74" priority="69" operator="greaterThan">
      <formula>250000</formula>
    </cfRule>
  </conditionalFormatting>
  <conditionalFormatting sqref="J736">
    <cfRule type="cellIs" dxfId="73" priority="68" operator="greaterThan">
      <formula>250000</formula>
    </cfRule>
  </conditionalFormatting>
  <conditionalFormatting sqref="J747">
    <cfRule type="cellIs" dxfId="72" priority="67" operator="greaterThan">
      <formula>250000</formula>
    </cfRule>
  </conditionalFormatting>
  <conditionalFormatting sqref="J761">
    <cfRule type="cellIs" dxfId="71" priority="66" operator="greaterThan">
      <formula>250000</formula>
    </cfRule>
  </conditionalFormatting>
  <conditionalFormatting sqref="J773">
    <cfRule type="cellIs" dxfId="70" priority="64" operator="greaterThan">
      <formula>250000</formula>
    </cfRule>
  </conditionalFormatting>
  <conditionalFormatting sqref="J787">
    <cfRule type="cellIs" dxfId="69" priority="63" operator="greaterThan">
      <formula>250000</formula>
    </cfRule>
  </conditionalFormatting>
  <conditionalFormatting sqref="J798">
    <cfRule type="cellIs" dxfId="68" priority="62" operator="greaterThan">
      <formula>250000</formula>
    </cfRule>
  </conditionalFormatting>
  <conditionalFormatting sqref="J812">
    <cfRule type="cellIs" dxfId="67" priority="61" operator="greaterThan">
      <formula>250000</formula>
    </cfRule>
  </conditionalFormatting>
  <conditionalFormatting sqref="J823">
    <cfRule type="cellIs" dxfId="66" priority="60" operator="greaterThan">
      <formula>250000</formula>
    </cfRule>
  </conditionalFormatting>
  <conditionalFormatting sqref="J837">
    <cfRule type="cellIs" dxfId="65" priority="59" operator="greaterThan">
      <formula>250000</formula>
    </cfRule>
  </conditionalFormatting>
  <conditionalFormatting sqref="J848">
    <cfRule type="cellIs" dxfId="64" priority="58" operator="greaterThan">
      <formula>250000</formula>
    </cfRule>
  </conditionalFormatting>
  <conditionalFormatting sqref="J862">
    <cfRule type="cellIs" dxfId="63" priority="57" operator="greaterThan">
      <formula>250000</formula>
    </cfRule>
  </conditionalFormatting>
  <conditionalFormatting sqref="J873">
    <cfRule type="cellIs" dxfId="62" priority="56" operator="greaterThan">
      <formula>250000</formula>
    </cfRule>
  </conditionalFormatting>
  <conditionalFormatting sqref="J887">
    <cfRule type="cellIs" dxfId="61" priority="55" operator="greaterThan">
      <formula>250000</formula>
    </cfRule>
  </conditionalFormatting>
  <conditionalFormatting sqref="J898">
    <cfRule type="cellIs" dxfId="60" priority="54" operator="greaterThan">
      <formula>250000</formula>
    </cfRule>
  </conditionalFormatting>
  <conditionalFormatting sqref="J912">
    <cfRule type="cellIs" dxfId="59" priority="53" operator="greaterThan">
      <formula>250000</formula>
    </cfRule>
  </conditionalFormatting>
  <conditionalFormatting sqref="J923">
    <cfRule type="cellIs" dxfId="58" priority="52" operator="greaterThan">
      <formula>250000</formula>
    </cfRule>
  </conditionalFormatting>
  <conditionalFormatting sqref="J937">
    <cfRule type="cellIs" dxfId="57" priority="51" operator="greaterThan">
      <formula>250000</formula>
    </cfRule>
  </conditionalFormatting>
  <conditionalFormatting sqref="J948">
    <cfRule type="cellIs" dxfId="56" priority="50" operator="greaterThan">
      <formula>250000</formula>
    </cfRule>
  </conditionalFormatting>
  <conditionalFormatting sqref="J962">
    <cfRule type="cellIs" dxfId="55" priority="49" operator="greaterThan">
      <formula>250000</formula>
    </cfRule>
  </conditionalFormatting>
  <conditionalFormatting sqref="J973">
    <cfRule type="cellIs" dxfId="54" priority="48" operator="greaterThan">
      <formula>250000</formula>
    </cfRule>
  </conditionalFormatting>
  <conditionalFormatting sqref="J987">
    <cfRule type="cellIs" dxfId="53" priority="47" operator="greaterThan">
      <formula>250000</formula>
    </cfRule>
  </conditionalFormatting>
  <conditionalFormatting sqref="J998">
    <cfRule type="cellIs" dxfId="52" priority="46" operator="greaterThan">
      <formula>250000</formula>
    </cfRule>
  </conditionalFormatting>
  <conditionalFormatting sqref="J1012">
    <cfRule type="cellIs" dxfId="51" priority="45" operator="greaterThan">
      <formula>250000</formula>
    </cfRule>
  </conditionalFormatting>
  <conditionalFormatting sqref="J1023">
    <cfRule type="cellIs" dxfId="50" priority="44" operator="greaterThan">
      <formula>250000</formula>
    </cfRule>
  </conditionalFormatting>
  <conditionalFormatting sqref="J1037">
    <cfRule type="cellIs" dxfId="49" priority="41" operator="greaterThan">
      <formula>250000</formula>
    </cfRule>
  </conditionalFormatting>
  <conditionalFormatting sqref="J1048">
    <cfRule type="cellIs" dxfId="48" priority="39" operator="greaterThan">
      <formula>250000</formula>
    </cfRule>
  </conditionalFormatting>
  <conditionalFormatting sqref="J1062">
    <cfRule type="cellIs" dxfId="47" priority="38" operator="greaterThan">
      <formula>250000</formula>
    </cfRule>
  </conditionalFormatting>
  <conditionalFormatting sqref="J1073">
    <cfRule type="cellIs" dxfId="46" priority="37" operator="greaterThan">
      <formula>250000</formula>
    </cfRule>
  </conditionalFormatting>
  <conditionalFormatting sqref="J1087">
    <cfRule type="cellIs" dxfId="45" priority="36" operator="greaterThan">
      <formula>250000</formula>
    </cfRule>
  </conditionalFormatting>
  <conditionalFormatting sqref="J1098">
    <cfRule type="cellIs" dxfId="44" priority="35" operator="greaterThan">
      <formula>250000</formula>
    </cfRule>
  </conditionalFormatting>
  <conditionalFormatting sqref="J1112">
    <cfRule type="cellIs" dxfId="43" priority="34" operator="greaterThan">
      <formula>250000</formula>
    </cfRule>
  </conditionalFormatting>
  <conditionalFormatting sqref="J1123">
    <cfRule type="cellIs" dxfId="42" priority="33" operator="greaterThan">
      <formula>250000</formula>
    </cfRule>
  </conditionalFormatting>
  <conditionalFormatting sqref="J1137">
    <cfRule type="cellIs" dxfId="41" priority="32" operator="greaterThan">
      <formula>250000</formula>
    </cfRule>
  </conditionalFormatting>
  <conditionalFormatting sqref="J1148">
    <cfRule type="cellIs" dxfId="40" priority="31" operator="greaterThan">
      <formula>250000</formula>
    </cfRule>
  </conditionalFormatting>
  <conditionalFormatting sqref="J1162">
    <cfRule type="cellIs" dxfId="39" priority="30" operator="greaterThan">
      <formula>250000</formula>
    </cfRule>
  </conditionalFormatting>
  <conditionalFormatting sqref="J1174">
    <cfRule type="cellIs" dxfId="38" priority="29" operator="greaterThan">
      <formula>250000</formula>
    </cfRule>
  </conditionalFormatting>
  <conditionalFormatting sqref="J1188">
    <cfRule type="cellIs" dxfId="37" priority="28" operator="greaterThan">
      <formula>250000</formula>
    </cfRule>
  </conditionalFormatting>
  <conditionalFormatting sqref="J1199">
    <cfRule type="cellIs" dxfId="36" priority="27" operator="greaterThan">
      <formula>250000</formula>
    </cfRule>
  </conditionalFormatting>
  <conditionalFormatting sqref="J1213">
    <cfRule type="cellIs" dxfId="35" priority="26" operator="greaterThan">
      <formula>250000</formula>
    </cfRule>
  </conditionalFormatting>
  <conditionalFormatting sqref="J1224">
    <cfRule type="cellIs" dxfId="34" priority="25" operator="greaterThan">
      <formula>250000</formula>
    </cfRule>
  </conditionalFormatting>
  <conditionalFormatting sqref="J1238">
    <cfRule type="cellIs" dxfId="33" priority="24" operator="greaterThan">
      <formula>250000</formula>
    </cfRule>
  </conditionalFormatting>
  <conditionalFormatting sqref="J1249">
    <cfRule type="cellIs" dxfId="32" priority="23" operator="greaterThan">
      <formula>250000</formula>
    </cfRule>
  </conditionalFormatting>
  <conditionalFormatting sqref="J1263">
    <cfRule type="cellIs" dxfId="31" priority="22" operator="greaterThan">
      <formula>250000</formula>
    </cfRule>
  </conditionalFormatting>
  <conditionalFormatting sqref="J1274">
    <cfRule type="cellIs" dxfId="30" priority="21" operator="greaterThan">
      <formula>250000</formula>
    </cfRule>
  </conditionalFormatting>
  <conditionalFormatting sqref="J1288">
    <cfRule type="cellIs" dxfId="29" priority="20" operator="greaterThan">
      <formula>250000</formula>
    </cfRule>
  </conditionalFormatting>
  <conditionalFormatting sqref="J1300">
    <cfRule type="cellIs" dxfId="28" priority="19" operator="greaterThan">
      <formula>250000</formula>
    </cfRule>
  </conditionalFormatting>
  <conditionalFormatting sqref="J1314">
    <cfRule type="cellIs" dxfId="27" priority="18" operator="greaterThan">
      <formula>250000</formula>
    </cfRule>
  </conditionalFormatting>
  <conditionalFormatting sqref="J1326">
    <cfRule type="cellIs" dxfId="26" priority="17" operator="greaterThan">
      <formula>250000</formula>
    </cfRule>
  </conditionalFormatting>
  <conditionalFormatting sqref="J1340">
    <cfRule type="cellIs" dxfId="25" priority="16" operator="greaterThan">
      <formula>250000</formula>
    </cfRule>
  </conditionalFormatting>
  <conditionalFormatting sqref="J1351">
    <cfRule type="cellIs" dxfId="24" priority="15" operator="greaterThan">
      <formula>250000</formula>
    </cfRule>
  </conditionalFormatting>
  <conditionalFormatting sqref="J1365">
    <cfRule type="cellIs" dxfId="23" priority="14" operator="greaterThan">
      <formula>250000</formula>
    </cfRule>
  </conditionalFormatting>
  <conditionalFormatting sqref="J1376">
    <cfRule type="cellIs" dxfId="22" priority="13" operator="greaterThan">
      <formula>250000</formula>
    </cfRule>
  </conditionalFormatting>
  <conditionalFormatting sqref="J1391">
    <cfRule type="cellIs" dxfId="21" priority="12" operator="greaterThan">
      <formula>250000</formula>
    </cfRule>
  </conditionalFormatting>
  <conditionalFormatting sqref="J1403">
    <cfRule type="cellIs" dxfId="20" priority="11" operator="greaterThan">
      <formula>250000</formula>
    </cfRule>
  </conditionalFormatting>
  <conditionalFormatting sqref="J1417">
    <cfRule type="cellIs" dxfId="19" priority="10" operator="greaterThan">
      <formula>250000</formula>
    </cfRule>
  </conditionalFormatting>
  <conditionalFormatting sqref="J1428">
    <cfRule type="cellIs" dxfId="18" priority="9" operator="greaterThan">
      <formula>250000</formula>
    </cfRule>
  </conditionalFormatting>
  <conditionalFormatting sqref="J1442">
    <cfRule type="cellIs" dxfId="17" priority="8" operator="greaterThan">
      <formula>250000</formula>
    </cfRule>
  </conditionalFormatting>
  <conditionalFormatting sqref="J1453">
    <cfRule type="cellIs" dxfId="16" priority="7" operator="greaterThan">
      <formula>250000</formula>
    </cfRule>
  </conditionalFormatting>
  <conditionalFormatting sqref="J1467">
    <cfRule type="cellIs" dxfId="15" priority="6" operator="greaterThan">
      <formula>250000</formula>
    </cfRule>
  </conditionalFormatting>
  <conditionalFormatting sqref="J1479">
    <cfRule type="cellIs" dxfId="14" priority="5" operator="greaterThan">
      <formula>250000</formula>
    </cfRule>
  </conditionalFormatting>
  <conditionalFormatting sqref="J1493">
    <cfRule type="cellIs" dxfId="13" priority="4" operator="greaterThan">
      <formula>250000</formula>
    </cfRule>
  </conditionalFormatting>
  <conditionalFormatting sqref="J1504">
    <cfRule type="cellIs" dxfId="12" priority="3" operator="greaterThan">
      <formula>250000</formula>
    </cfRule>
  </conditionalFormatting>
  <conditionalFormatting sqref="J1518">
    <cfRule type="cellIs" dxfId="11" priority="2" operator="greaterThan">
      <formula>250000</formula>
    </cfRule>
  </conditionalFormatting>
  <conditionalFormatting sqref="J1529">
    <cfRule type="cellIs" dxfId="10" priority="1" operator="greaterThan">
      <formula>250000</formula>
    </cfRule>
  </conditionalFormatting>
  <dataValidations count="2">
    <dataValidation type="list" allowBlank="1" showInputMessage="1" showErrorMessage="1" sqref="O48 O73 O98 O123 O149 O174 O199 O224 O249 O274 O299 O324 O349 O374 O399 O424 O449 O474 O499 O524 O549 O574 O599 O624 O649 O674 O699 O724 O749 O775 O800 O825 O850 O875 O900 O925 O950 O975 O1000 O1025 O1050 O1075 O1100 O1125 O1150 O1176 O1201 O1226 O1251 O1276 O1302 O1328 O1353 O1378 O1405 O1430 O1455 O1481 O1506 O1531" xr:uid="{00000000-0002-0000-0800-000001000000}">
      <formula1>violations</formula1>
    </dataValidation>
    <dataValidation allowBlank="1" showInputMessage="1" sqref="F30" xr:uid="{00000000-0002-0000-0800-000002000000}"/>
  </dataValidations>
  <pageMargins left="0" right="0" top="0.88" bottom="0.8" header="0.35" footer="0.25"/>
  <pageSetup scale="52" orientation="portrait" cellComments="asDisplayed" r:id="rId1"/>
  <headerFooter>
    <oddHeader>&amp;L&amp;"Arial,Bold"&amp;12&amp;G&amp;C&amp;"Arial,Bold"&amp;12
&amp;R&amp;"Times New Roman,Bold"&amp;12 &amp;K870E002023 ACFR Information</oddHeader>
    <oddFooter>&amp;L&amp;"Times New Roman,Italic"&amp;9Page &amp;P of &amp;N
&amp;Z&amp;F &amp;A&amp;R&amp;"Times New Roman,Italic"&amp;9&amp;D &amp;T</oddFooter>
  </headerFooter>
  <ignoredErrors>
    <ignoredError sqref="I786 I778:I782 I790:I793 I804:I806 I27 I28:I29 I38:I42 I52:I55 I63:I65 I77:I79 I88:I89 I102:I105 I113:I116 I127:I129 I138:I141 I153:I156 I164:I167 I178:I181 I189:I191 I143:I145 I32:I34 I44 I57 I67:I70 I81:I84 I91:I95 I107:I109 I118:I119 I131:I133 I158:I159 I169:I171 I183:I185 I193:I196 I784:I785 I795:I797 I808:I811 I59" unlocked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DS82"/>
  <sheetViews>
    <sheetView zoomScaleNormal="100" zoomScaleSheetLayoutView="100" workbookViewId="0">
      <selection activeCell="AH14" sqref="AH14"/>
    </sheetView>
  </sheetViews>
  <sheetFormatPr defaultColWidth="9.109375" defaultRowHeight="13.2" outlineLevelCol="1"/>
  <cols>
    <col min="1" max="1" width="4.5546875" style="36" customWidth="1"/>
    <col min="2" max="2" width="2.6640625" style="36" customWidth="1"/>
    <col min="3" max="3" width="3.44140625" style="36" customWidth="1"/>
    <col min="4" max="4" width="2.6640625" style="36" customWidth="1"/>
    <col min="5" max="5" width="4.33203125" style="36" customWidth="1"/>
    <col min="6" max="6" width="15.6640625" style="36" customWidth="1"/>
    <col min="7" max="7" width="2.6640625" style="36" customWidth="1"/>
    <col min="8" max="8" width="14.44140625" style="36" customWidth="1"/>
    <col min="9" max="9" width="14" style="36" customWidth="1"/>
    <col min="10" max="10" width="29.33203125" style="36" customWidth="1"/>
    <col min="11" max="11" width="14.6640625" style="36" customWidth="1"/>
    <col min="12" max="12" width="4.44140625" style="36" customWidth="1"/>
    <col min="13" max="13" width="15.44140625" style="36" customWidth="1"/>
    <col min="14" max="14" width="7" style="36" customWidth="1"/>
    <col min="15" max="15" width="15.6640625" style="36" customWidth="1"/>
    <col min="16" max="16" width="19.77734375" style="36" customWidth="1"/>
    <col min="17" max="17" width="5.44140625" style="36" customWidth="1"/>
    <col min="18" max="18" width="7.88671875" style="33" customWidth="1"/>
    <col min="19" max="19" width="14.6640625" style="110" hidden="1" customWidth="1" outlineLevel="1"/>
    <col min="20" max="20" width="3" style="110" hidden="1" customWidth="1" outlineLevel="1"/>
    <col min="21" max="21" width="19.44140625" style="140" hidden="1" customWidth="1" outlineLevel="1"/>
    <col min="22" max="22" width="17.109375" style="110" hidden="1" customWidth="1" outlineLevel="1"/>
    <col min="23" max="24" width="17.88671875" style="110" hidden="1" customWidth="1" outlineLevel="1"/>
    <col min="25" max="25" width="2.6640625" style="110" hidden="1" customWidth="1" outlineLevel="1"/>
    <col min="26" max="27" width="14.6640625" style="192" hidden="1" customWidth="1" outlineLevel="1"/>
    <col min="28" max="28" width="16.6640625" style="192" hidden="1" customWidth="1" outlineLevel="1"/>
    <col min="29" max="29" width="14.6640625" style="192" hidden="1" customWidth="1" outlineLevel="1"/>
    <col min="30" max="30" width="14.6640625" style="678" hidden="1" customWidth="1" outlineLevel="1"/>
    <col min="31" max="31" width="14.6640625" style="192" hidden="1" customWidth="1" outlineLevel="1"/>
    <col min="32" max="32" width="19.109375" style="192" hidden="1" customWidth="1" outlineLevel="1"/>
    <col min="33" max="33" width="14.6640625" style="192" hidden="1" customWidth="1" outlineLevel="1"/>
    <col min="34" max="34" width="14.6640625" style="192" customWidth="1" collapsed="1"/>
    <col min="35" max="37" width="14.6640625" style="192" customWidth="1"/>
    <col min="38" max="39" width="14.6640625" style="193" customWidth="1"/>
    <col min="40" max="123" width="9.109375" style="32"/>
    <col min="124" max="16384" width="9.109375" style="36"/>
  </cols>
  <sheetData>
    <row r="1" spans="1:39" ht="17.399999999999999">
      <c r="A1" s="232" t="s">
        <v>69</v>
      </c>
      <c r="R1" s="36"/>
      <c r="S1" s="110" t="s">
        <v>1009</v>
      </c>
      <c r="T1" s="175"/>
      <c r="U1" s="184"/>
      <c r="W1" s="140"/>
      <c r="X1" s="140"/>
      <c r="Y1" s="175"/>
      <c r="Z1" s="140"/>
      <c r="AA1" s="140"/>
      <c r="AB1" s="190"/>
      <c r="AC1" s="190"/>
      <c r="AE1" s="190"/>
      <c r="AF1" s="190"/>
      <c r="AG1" s="190"/>
      <c r="AH1" s="190"/>
      <c r="AI1" s="190"/>
      <c r="AJ1" s="190"/>
      <c r="AK1" s="190"/>
      <c r="AL1" s="32"/>
      <c r="AM1" s="32"/>
    </row>
    <row r="2" spans="1:39" ht="13.8" thickBot="1">
      <c r="O2" s="844" t="s">
        <v>1557</v>
      </c>
      <c r="P2" s="844"/>
      <c r="R2" s="36"/>
      <c r="S2" s="582" t="str">
        <f>S5&amp;" "&amp;F3&amp;" "&amp;S4</f>
        <v>BU 0 Total</v>
      </c>
      <c r="T2" s="175"/>
      <c r="U2" s="184"/>
      <c r="V2" s="186"/>
      <c r="Y2" s="175"/>
      <c r="Z2" s="110"/>
      <c r="AA2" s="110"/>
    </row>
    <row r="3" spans="1:39" ht="15.6">
      <c r="A3" s="109" t="s">
        <v>232</v>
      </c>
      <c r="B3" s="496" t="s">
        <v>4</v>
      </c>
      <c r="C3" s="511"/>
      <c r="D3" s="511"/>
      <c r="E3" s="512"/>
      <c r="F3" s="845">
        <f>'SDP Deposit Detail'!D3</f>
        <v>0</v>
      </c>
      <c r="G3" s="845"/>
      <c r="H3" s="846"/>
      <c r="R3" s="36"/>
      <c r="S3" s="582" t="str">
        <f>S5&amp;" "&amp;F3&amp;" "&amp;S4</f>
        <v>BU 0 Total</v>
      </c>
      <c r="T3" s="175"/>
      <c r="U3" s="184"/>
      <c r="V3" s="186"/>
      <c r="Y3" s="175"/>
      <c r="Z3" s="110"/>
      <c r="AA3" s="110"/>
    </row>
    <row r="4" spans="1:39" ht="12.75" customHeight="1">
      <c r="B4" s="506" t="s">
        <v>5</v>
      </c>
      <c r="C4" s="508"/>
      <c r="D4" s="508"/>
      <c r="E4" s="513"/>
      <c r="F4" s="847" t="e">
        <f>VLOOKUP(F3,'Entity List for forms 6.30.23'!A:B,2,FALSE)</f>
        <v>#N/A</v>
      </c>
      <c r="G4" s="847"/>
      <c r="H4" s="848"/>
      <c r="J4" s="205" t="s">
        <v>441</v>
      </c>
      <c r="R4" s="36"/>
      <c r="S4" s="110" t="s">
        <v>41</v>
      </c>
      <c r="T4" s="175"/>
      <c r="U4" s="184"/>
      <c r="V4" s="186"/>
      <c r="Y4" s="175"/>
      <c r="Z4" s="110"/>
      <c r="AA4" s="110"/>
    </row>
    <row r="5" spans="1:39">
      <c r="B5" s="497" t="s">
        <v>84</v>
      </c>
      <c r="C5" s="509"/>
      <c r="D5" s="509"/>
      <c r="E5" s="514"/>
      <c r="F5" s="847">
        <f>'SDP Deposit Detail'!D5</f>
        <v>0</v>
      </c>
      <c r="G5" s="847"/>
      <c r="H5" s="848"/>
      <c r="J5" s="205" t="s">
        <v>526</v>
      </c>
      <c r="R5" s="36"/>
      <c r="S5" s="110" t="s">
        <v>1011</v>
      </c>
      <c r="T5" s="175"/>
      <c r="U5" s="184"/>
      <c r="V5" s="186"/>
      <c r="Y5" s="175"/>
      <c r="Z5" s="110"/>
      <c r="AA5" s="110"/>
    </row>
    <row r="6" spans="1:39">
      <c r="B6" s="506" t="s">
        <v>85</v>
      </c>
      <c r="C6" s="508"/>
      <c r="D6" s="508"/>
      <c r="E6" s="515"/>
      <c r="F6" s="849">
        <f>'SDP Deposit Detail'!D6</f>
        <v>0</v>
      </c>
      <c r="G6" s="849"/>
      <c r="H6" s="850"/>
      <c r="J6" s="205"/>
      <c r="O6" s="842" t="s">
        <v>1569</v>
      </c>
      <c r="T6" s="175"/>
      <c r="U6" s="184"/>
      <c r="Y6" s="175"/>
      <c r="Z6" s="110"/>
      <c r="AA6" s="110"/>
    </row>
    <row r="7" spans="1:39" ht="13.8" thickBot="1">
      <c r="B7" s="498" t="s">
        <v>478</v>
      </c>
      <c r="C7" s="516"/>
      <c r="D7" s="516"/>
      <c r="E7" s="517"/>
      <c r="F7" s="837">
        <f>'SDP Deposit Detail'!D7</f>
        <v>0</v>
      </c>
      <c r="G7" s="837"/>
      <c r="H7" s="838"/>
      <c r="O7" s="842"/>
      <c r="R7" s="36"/>
      <c r="T7" s="175"/>
      <c r="U7" s="184"/>
      <c r="Y7" s="175"/>
      <c r="Z7" s="110"/>
      <c r="AA7" s="110"/>
    </row>
    <row r="8" spans="1:39">
      <c r="B8" s="495"/>
      <c r="C8" s="3"/>
      <c r="D8" s="3"/>
      <c r="E8" s="3"/>
      <c r="F8" s="3"/>
      <c r="G8" s="3"/>
      <c r="H8" s="3"/>
      <c r="I8" s="3"/>
      <c r="J8" s="3"/>
      <c r="K8" s="3"/>
      <c r="L8" s="3"/>
      <c r="P8" s="3"/>
      <c r="Q8" s="3"/>
      <c r="T8" s="175"/>
      <c r="U8" s="184"/>
      <c r="Y8" s="175"/>
      <c r="Z8" s="110"/>
      <c r="AA8" s="110"/>
    </row>
    <row r="9" spans="1:39" ht="11.4" customHeight="1">
      <c r="B9" s="839"/>
      <c r="C9" s="839"/>
      <c r="D9" s="839"/>
      <c r="E9" s="839"/>
      <c r="F9" s="839"/>
      <c r="G9" s="839"/>
      <c r="H9" s="839"/>
      <c r="I9" s="839"/>
      <c r="J9" s="839"/>
      <c r="K9" s="839"/>
      <c r="L9" s="839"/>
      <c r="M9" s="839"/>
      <c r="N9" s="34"/>
      <c r="O9" s="34"/>
      <c r="P9" s="34"/>
      <c r="Q9" s="34"/>
      <c r="R9" s="34"/>
      <c r="S9" s="111"/>
      <c r="T9" s="176"/>
      <c r="U9" s="185"/>
      <c r="V9" s="111"/>
      <c r="W9" s="111"/>
      <c r="X9" s="111"/>
      <c r="Y9" s="176"/>
      <c r="Z9" s="111"/>
      <c r="AA9" s="111"/>
      <c r="AB9" s="194"/>
      <c r="AC9" s="194"/>
      <c r="AD9" s="679"/>
      <c r="AE9" s="194"/>
      <c r="AF9" s="194"/>
      <c r="AG9" s="194"/>
      <c r="AH9" s="194"/>
      <c r="AI9" s="194"/>
      <c r="AJ9" s="194"/>
      <c r="AK9" s="194"/>
    </row>
    <row r="10" spans="1:39" ht="22.8" customHeight="1">
      <c r="B10" s="208"/>
      <c r="C10" s="208"/>
      <c r="E10" s="34"/>
      <c r="F10" s="18"/>
      <c r="G10" s="34"/>
      <c r="H10" s="34"/>
      <c r="I10" s="34"/>
      <c r="J10" s="34"/>
      <c r="K10" s="34"/>
      <c r="L10" s="34"/>
      <c r="M10" s="34"/>
      <c r="N10" s="712"/>
      <c r="O10" s="843" t="s">
        <v>1570</v>
      </c>
      <c r="P10" s="270"/>
      <c r="Q10" s="270"/>
      <c r="R10" s="34"/>
      <c r="S10" s="111"/>
      <c r="T10" s="176"/>
      <c r="U10" s="185"/>
      <c r="V10" s="111"/>
      <c r="W10" s="111"/>
      <c r="X10" s="111"/>
      <c r="Y10" s="176"/>
      <c r="Z10" s="111"/>
      <c r="AA10" s="111"/>
      <c r="AB10" s="194"/>
      <c r="AC10" s="194"/>
      <c r="AD10" s="679"/>
      <c r="AE10" s="194"/>
      <c r="AF10" s="194"/>
      <c r="AG10" s="194"/>
      <c r="AH10" s="194"/>
      <c r="AI10" s="194"/>
      <c r="AJ10" s="194"/>
      <c r="AK10" s="194"/>
    </row>
    <row r="11" spans="1:39" ht="31.8" customHeight="1">
      <c r="C11" s="34"/>
      <c r="D11" s="34"/>
      <c r="E11" s="34"/>
      <c r="F11" s="34"/>
      <c r="G11" s="34"/>
      <c r="H11" s="34"/>
      <c r="I11" s="34"/>
      <c r="J11" s="34"/>
      <c r="K11" s="34"/>
      <c r="L11" s="34"/>
      <c r="M11" s="34"/>
      <c r="N11" s="712"/>
      <c r="O11" s="843"/>
      <c r="P11" s="707"/>
      <c r="Q11" s="707"/>
      <c r="R11" s="34"/>
      <c r="S11" s="111"/>
      <c r="T11" s="176"/>
      <c r="U11" s="166"/>
      <c r="V11" s="111"/>
      <c r="W11" s="174"/>
      <c r="X11" s="174"/>
      <c r="Y11" s="183"/>
      <c r="Z11" s="113" t="s">
        <v>421</v>
      </c>
      <c r="AA11" s="113" t="s">
        <v>421</v>
      </c>
      <c r="AB11" s="194"/>
      <c r="AC11" s="194"/>
      <c r="AD11" s="679"/>
      <c r="AE11" s="194"/>
      <c r="AF11" s="194"/>
      <c r="AG11" s="836"/>
      <c r="AH11" s="836"/>
      <c r="AI11" s="836"/>
      <c r="AJ11" s="836"/>
      <c r="AK11" s="194"/>
    </row>
    <row r="12" spans="1:39" ht="17.399999999999999">
      <c r="A12" s="109" t="s">
        <v>231</v>
      </c>
      <c r="B12" s="115" t="s">
        <v>39</v>
      </c>
      <c r="C12" s="34"/>
      <c r="D12" s="34"/>
      <c r="E12" s="34"/>
      <c r="F12" s="34"/>
      <c r="G12" s="34"/>
      <c r="H12" s="34"/>
      <c r="I12" s="34"/>
      <c r="J12" s="34"/>
      <c r="K12" s="34"/>
      <c r="L12" s="34"/>
      <c r="M12" s="34"/>
      <c r="N12" s="34"/>
      <c r="O12" s="34"/>
      <c r="P12" s="34"/>
      <c r="Q12" s="34"/>
      <c r="R12" s="34"/>
      <c r="S12" s="113" t="s">
        <v>358</v>
      </c>
      <c r="T12" s="177"/>
      <c r="U12" s="167"/>
      <c r="V12" s="113"/>
      <c r="W12" s="167"/>
      <c r="X12" s="167"/>
      <c r="Y12" s="176"/>
      <c r="Z12" s="167" t="s">
        <v>418</v>
      </c>
      <c r="AA12" s="167" t="s">
        <v>418</v>
      </c>
      <c r="AB12" s="195"/>
      <c r="AC12" s="195"/>
      <c r="AD12" s="680"/>
      <c r="AE12" s="195"/>
      <c r="AF12" s="195"/>
      <c r="AG12" s="195"/>
      <c r="AH12" s="195"/>
      <c r="AI12" s="195"/>
      <c r="AJ12" s="195"/>
      <c r="AK12" s="195"/>
      <c r="AL12" s="196"/>
      <c r="AM12" s="196"/>
    </row>
    <row r="13" spans="1:39" ht="27.6" customHeight="1">
      <c r="C13" s="34"/>
      <c r="D13" s="34"/>
      <c r="E13" s="34"/>
      <c r="F13" s="34"/>
      <c r="G13" s="34"/>
      <c r="H13" s="34"/>
      <c r="I13" s="34"/>
      <c r="J13" s="34"/>
      <c r="K13" s="34"/>
      <c r="L13" s="34"/>
      <c r="M13" s="34" t="s">
        <v>40</v>
      </c>
      <c r="N13" s="34"/>
      <c r="O13" s="702" t="s">
        <v>1539</v>
      </c>
      <c r="P13" s="713" t="s">
        <v>1559</v>
      </c>
      <c r="Q13" s="34"/>
      <c r="R13" s="34"/>
      <c r="S13" s="112" t="s">
        <v>359</v>
      </c>
      <c r="T13" s="178"/>
      <c r="U13" s="168" t="s">
        <v>157</v>
      </c>
      <c r="V13" s="112" t="s">
        <v>361</v>
      </c>
      <c r="W13" s="112" t="s">
        <v>1345</v>
      </c>
      <c r="X13" s="112" t="s">
        <v>353</v>
      </c>
      <c r="Y13" s="177"/>
      <c r="Z13" s="112" t="s">
        <v>420</v>
      </c>
      <c r="AA13" s="112" t="s">
        <v>427</v>
      </c>
      <c r="AB13" s="195"/>
      <c r="AC13" s="195"/>
      <c r="AD13" s="681"/>
      <c r="AE13" s="195"/>
      <c r="AF13" s="195"/>
      <c r="AG13" s="195"/>
      <c r="AH13" s="195"/>
      <c r="AI13" s="195"/>
      <c r="AJ13" s="195"/>
      <c r="AK13" s="195"/>
      <c r="AL13" s="62"/>
      <c r="AM13" s="62"/>
    </row>
    <row r="14" spans="1:39" ht="13.8">
      <c r="B14" s="552" t="s">
        <v>1151</v>
      </c>
      <c r="C14" s="553"/>
      <c r="D14" s="553"/>
      <c r="E14" s="553"/>
      <c r="F14" s="553"/>
      <c r="G14" s="553"/>
      <c r="H14" s="553"/>
      <c r="I14" s="553"/>
      <c r="J14" s="553"/>
      <c r="K14" s="35"/>
      <c r="L14" s="35"/>
      <c r="M14" s="59">
        <f>'"A" Deposit Analysis - Short'!G90+'"A" Deposit Analysis - Long'!G1537+'SDP Deposit Detail'!F51</f>
        <v>0</v>
      </c>
      <c r="N14" s="194"/>
      <c r="O14" s="59" t="e">
        <f>U14</f>
        <v>#N/A</v>
      </c>
      <c r="P14" s="59" t="e">
        <f>M14-O14</f>
        <v>#N/A</v>
      </c>
      <c r="Q14" s="194"/>
      <c r="R14" s="128" t="s">
        <v>29</v>
      </c>
      <c r="S14" s="160">
        <f>+M14</f>
        <v>0</v>
      </c>
      <c r="T14" s="179"/>
      <c r="U14" s="162" t="e">
        <f>VLOOKUP($S$3,'Pivot FCC Cash Tab'!B1:G597,3,FALSE)</f>
        <v>#N/A</v>
      </c>
      <c r="V14" s="162" t="e">
        <f>VLOOKUP($S$3,'Pivot FCC Cash Tab'!B1:G601,4,FALSE)</f>
        <v>#N/A</v>
      </c>
      <c r="W14" s="162" t="e">
        <f>VLOOKUP($S$3,'Pivot FCC Cash Tab'!B1:G597,5,FALSE)</f>
        <v>#N/A</v>
      </c>
      <c r="X14" s="162" t="e">
        <f>VLOOKUP($S$3,'Pivot FCC Cash Tab'!B1:G596,6,FALSE)</f>
        <v>#N/A</v>
      </c>
      <c r="Y14" s="179"/>
      <c r="Z14" s="269" t="e">
        <f>S14+V14-W14-X14</f>
        <v>#N/A</v>
      </c>
      <c r="AA14" s="269" t="e">
        <f>+S14-X14+V14</f>
        <v>#N/A</v>
      </c>
      <c r="AB14" s="187"/>
      <c r="AC14" s="187"/>
      <c r="AD14" s="684">
        <v>1100000</v>
      </c>
      <c r="AE14" s="685" t="s">
        <v>1355</v>
      </c>
      <c r="AF14" s="685"/>
      <c r="AG14" s="685"/>
      <c r="AH14" s="187"/>
      <c r="AI14" s="187"/>
      <c r="AJ14" s="187"/>
      <c r="AK14" s="187"/>
      <c r="AL14" s="189"/>
      <c r="AM14" s="189"/>
    </row>
    <row r="15" spans="1:39" ht="12" customHeight="1">
      <c r="K15" s="37"/>
      <c r="L15" s="37"/>
      <c r="M15" s="37"/>
      <c r="N15" s="37"/>
      <c r="O15" s="37"/>
      <c r="P15" s="37"/>
      <c r="Q15" s="37"/>
      <c r="S15" s="162"/>
      <c r="T15" s="180"/>
      <c r="U15" s="169"/>
      <c r="V15" s="161"/>
      <c r="W15" s="162"/>
      <c r="X15" s="162"/>
      <c r="Y15" s="180"/>
      <c r="Z15" s="162"/>
      <c r="AA15" s="162"/>
      <c r="AB15" s="187"/>
      <c r="AC15" s="187"/>
      <c r="AD15" s="682"/>
      <c r="AE15" s="187"/>
      <c r="AF15" s="187"/>
      <c r="AG15" s="187"/>
      <c r="AH15" s="187"/>
      <c r="AI15" s="187"/>
      <c r="AJ15" s="187"/>
      <c r="AK15" s="187"/>
      <c r="AL15" s="189"/>
      <c r="AM15" s="189"/>
    </row>
    <row r="16" spans="1:39">
      <c r="K16" s="37"/>
      <c r="L16" s="37"/>
      <c r="M16" s="37"/>
      <c r="N16" s="37"/>
      <c r="O16" s="37"/>
      <c r="P16" s="37"/>
      <c r="Q16" s="37"/>
      <c r="S16" s="162"/>
      <c r="T16" s="180"/>
      <c r="U16" s="169"/>
      <c r="V16" s="163"/>
      <c r="W16" s="162"/>
      <c r="X16" s="162"/>
      <c r="Y16" s="180"/>
      <c r="Z16" s="162"/>
      <c r="AA16" s="162"/>
      <c r="AB16" s="187"/>
      <c r="AC16" s="187"/>
      <c r="AD16" s="682"/>
      <c r="AE16" s="187"/>
      <c r="AF16" s="187"/>
      <c r="AG16" s="187"/>
      <c r="AH16" s="187"/>
      <c r="AI16" s="187"/>
      <c r="AJ16" s="187"/>
      <c r="AK16" s="187"/>
      <c r="AL16" s="189"/>
      <c r="AM16" s="189"/>
    </row>
    <row r="17" spans="2:39">
      <c r="B17" s="39" t="s">
        <v>42</v>
      </c>
      <c r="K17" s="37"/>
      <c r="L17" s="37"/>
      <c r="M17" s="37"/>
      <c r="N17" s="37"/>
      <c r="O17" s="37"/>
      <c r="P17" s="37"/>
      <c r="Q17" s="37"/>
      <c r="S17" s="162"/>
      <c r="T17" s="180"/>
      <c r="U17" s="169"/>
      <c r="V17" s="163"/>
      <c r="W17" s="162"/>
      <c r="X17" s="162"/>
      <c r="Y17" s="180"/>
      <c r="Z17" s="162"/>
      <c r="AA17" s="162"/>
      <c r="AB17" s="187"/>
      <c r="AC17" s="187"/>
      <c r="AD17" s="682"/>
      <c r="AE17" s="187"/>
      <c r="AF17" s="187"/>
      <c r="AG17" s="187"/>
      <c r="AH17" s="187"/>
      <c r="AI17" s="187"/>
      <c r="AJ17" s="187"/>
      <c r="AK17" s="187"/>
      <c r="AL17" s="189"/>
      <c r="AM17" s="189"/>
    </row>
    <row r="18" spans="2:39" ht="80.25" customHeight="1">
      <c r="B18" s="39"/>
      <c r="C18" s="129" t="s">
        <v>34</v>
      </c>
      <c r="D18" s="840" t="s">
        <v>753</v>
      </c>
      <c r="E18" s="840"/>
      <c r="F18" s="840"/>
      <c r="G18" s="840"/>
      <c r="H18" s="840"/>
      <c r="I18" s="840"/>
      <c r="J18" s="840"/>
      <c r="K18" s="37"/>
      <c r="L18" s="37"/>
      <c r="M18" s="37"/>
      <c r="N18" s="37"/>
      <c r="O18" s="37"/>
      <c r="P18" s="37"/>
      <c r="Q18" s="37"/>
      <c r="S18" s="162"/>
      <c r="T18" s="180"/>
      <c r="U18" s="169"/>
      <c r="V18" s="163"/>
      <c r="W18" s="162"/>
      <c r="X18" s="162"/>
      <c r="Y18" s="180"/>
      <c r="Z18" s="162"/>
      <c r="AA18" s="162"/>
      <c r="AB18" s="187"/>
      <c r="AC18" s="187"/>
      <c r="AD18" s="682"/>
      <c r="AE18" s="187"/>
      <c r="AF18" s="187"/>
      <c r="AG18" s="187"/>
      <c r="AH18" s="187"/>
      <c r="AI18" s="187"/>
      <c r="AJ18" s="187"/>
      <c r="AK18" s="187"/>
      <c r="AL18" s="189"/>
      <c r="AM18" s="189"/>
    </row>
    <row r="19" spans="2:39" ht="12" customHeight="1">
      <c r="B19" s="39"/>
      <c r="K19" s="37"/>
      <c r="L19" s="37"/>
      <c r="M19" s="37"/>
      <c r="N19" s="37"/>
      <c r="O19" s="37"/>
      <c r="P19" s="37"/>
      <c r="Q19" s="37"/>
      <c r="S19" s="162"/>
      <c r="T19" s="180"/>
      <c r="U19" s="170"/>
      <c r="V19" s="163"/>
      <c r="W19" s="162"/>
      <c r="X19" s="162"/>
      <c r="Y19" s="180"/>
      <c r="Z19" s="162"/>
      <c r="AA19" s="162"/>
      <c r="AB19" s="187"/>
      <c r="AC19" s="187"/>
      <c r="AD19" s="682"/>
      <c r="AE19" s="187"/>
      <c r="AF19" s="187"/>
      <c r="AG19" s="187"/>
      <c r="AH19" s="187"/>
      <c r="AI19" s="187"/>
      <c r="AJ19" s="187"/>
      <c r="AK19" s="187"/>
      <c r="AL19" s="189"/>
      <c r="AM19" s="189"/>
    </row>
    <row r="20" spans="2:39">
      <c r="E20" s="2" t="s">
        <v>43</v>
      </c>
      <c r="F20" s="2"/>
      <c r="G20" s="835" t="s">
        <v>18</v>
      </c>
      <c r="H20" s="835"/>
      <c r="I20" s="835"/>
      <c r="K20" s="130" t="s">
        <v>44</v>
      </c>
      <c r="L20" s="38"/>
      <c r="M20" s="37"/>
      <c r="N20" s="37"/>
      <c r="O20" s="38"/>
      <c r="P20" s="38"/>
      <c r="Q20" s="38"/>
      <c r="S20" s="162"/>
      <c r="T20" s="180"/>
      <c r="U20" s="170"/>
      <c r="V20" s="163"/>
      <c r="W20" s="162"/>
      <c r="X20" s="162"/>
      <c r="Y20" s="180"/>
      <c r="Z20" s="162"/>
      <c r="AA20" s="162"/>
      <c r="AB20" s="187"/>
      <c r="AC20" s="187"/>
      <c r="AD20" s="682"/>
      <c r="AE20" s="187"/>
      <c r="AF20" s="187"/>
      <c r="AG20" s="187"/>
      <c r="AH20" s="187"/>
      <c r="AI20" s="187"/>
      <c r="AJ20" s="187"/>
      <c r="AK20" s="187"/>
      <c r="AL20" s="189"/>
      <c r="AM20" s="189"/>
    </row>
    <row r="21" spans="2:39">
      <c r="E21" s="79"/>
      <c r="F21" s="6" t="s">
        <v>253</v>
      </c>
      <c r="G21" s="131"/>
      <c r="H21" s="6" t="s">
        <v>254</v>
      </c>
      <c r="I21" s="132"/>
      <c r="M21" s="37"/>
      <c r="N21" s="37"/>
      <c r="S21" s="162"/>
      <c r="T21" s="180"/>
      <c r="U21" s="170"/>
      <c r="V21" s="163"/>
      <c r="W21" s="162"/>
      <c r="X21" s="162"/>
      <c r="Y21" s="180"/>
      <c r="Z21" s="162"/>
      <c r="AA21" s="162"/>
      <c r="AB21" s="187"/>
      <c r="AC21" s="187"/>
      <c r="AD21" s="682"/>
      <c r="AE21" s="187"/>
      <c r="AF21" s="187"/>
      <c r="AG21" s="187"/>
      <c r="AH21" s="187"/>
      <c r="AI21" s="187"/>
      <c r="AJ21" s="187"/>
      <c r="AK21" s="187"/>
      <c r="AL21" s="189"/>
      <c r="AM21" s="189"/>
    </row>
    <row r="22" spans="2:39">
      <c r="E22" s="40"/>
      <c r="F22" s="40"/>
      <c r="G22" s="40"/>
      <c r="H22" s="40"/>
      <c r="I22" s="40"/>
      <c r="K22" s="38"/>
      <c r="L22" s="38"/>
      <c r="M22" s="37"/>
      <c r="N22" s="37"/>
      <c r="O22" s="38"/>
      <c r="P22" s="38"/>
      <c r="Q22" s="38"/>
      <c r="S22" s="162"/>
      <c r="T22" s="180"/>
      <c r="U22" s="170"/>
      <c r="V22" s="163"/>
      <c r="W22" s="162"/>
      <c r="X22" s="162"/>
      <c r="Y22" s="180"/>
      <c r="Z22" s="162"/>
      <c r="AA22" s="162"/>
      <c r="AB22" s="187"/>
      <c r="AC22" s="187"/>
      <c r="AD22" s="682"/>
      <c r="AE22" s="187"/>
      <c r="AF22" s="187"/>
      <c r="AG22" s="187"/>
      <c r="AH22" s="187"/>
      <c r="AI22" s="187"/>
      <c r="AJ22" s="187"/>
      <c r="AK22" s="187"/>
      <c r="AL22" s="189"/>
      <c r="AM22" s="189"/>
    </row>
    <row r="23" spans="2:39">
      <c r="E23" s="41"/>
      <c r="F23" s="41"/>
      <c r="G23" s="41"/>
      <c r="H23" s="41"/>
      <c r="I23" s="41"/>
      <c r="K23" s="42"/>
      <c r="L23" s="37"/>
      <c r="M23" s="37"/>
      <c r="N23" s="37"/>
      <c r="O23" s="37"/>
      <c r="P23" s="37"/>
      <c r="Q23" s="37"/>
      <c r="S23" s="162"/>
      <c r="T23" s="180"/>
      <c r="U23" s="170"/>
      <c r="V23" s="163"/>
      <c r="W23" s="162"/>
      <c r="X23" s="162"/>
      <c r="Y23" s="180"/>
      <c r="Z23" s="162"/>
      <c r="AA23" s="162"/>
      <c r="AB23" s="187"/>
      <c r="AC23" s="187"/>
      <c r="AD23" s="682"/>
      <c r="AE23" s="187"/>
      <c r="AF23" s="187"/>
      <c r="AG23" s="187"/>
      <c r="AH23" s="187"/>
      <c r="AI23" s="187"/>
      <c r="AJ23" s="187"/>
      <c r="AK23" s="187"/>
      <c r="AL23" s="189"/>
      <c r="AM23" s="189"/>
    </row>
    <row r="24" spans="2:39">
      <c r="E24" s="41"/>
      <c r="F24" s="41"/>
      <c r="G24" s="41"/>
      <c r="H24" s="41"/>
      <c r="I24" s="41"/>
      <c r="K24" s="42"/>
      <c r="L24" s="37"/>
      <c r="M24" s="37"/>
      <c r="N24" s="37"/>
      <c r="O24" s="37"/>
      <c r="P24" s="37"/>
      <c r="Q24" s="37"/>
      <c r="S24" s="162"/>
      <c r="T24" s="180"/>
      <c r="U24" s="170"/>
      <c r="V24" s="163"/>
      <c r="W24" s="162"/>
      <c r="X24" s="162"/>
      <c r="Y24" s="180"/>
      <c r="Z24" s="162"/>
      <c r="AA24" s="162"/>
      <c r="AB24" s="187"/>
      <c r="AC24" s="187"/>
      <c r="AD24" s="682"/>
      <c r="AE24" s="187"/>
      <c r="AF24" s="187"/>
      <c r="AG24" s="187"/>
      <c r="AH24" s="187"/>
      <c r="AI24" s="187"/>
      <c r="AJ24" s="187"/>
      <c r="AK24" s="187"/>
      <c r="AL24" s="189"/>
      <c r="AM24" s="189"/>
    </row>
    <row r="25" spans="2:39">
      <c r="E25" s="41"/>
      <c r="F25" s="41"/>
      <c r="G25" s="41"/>
      <c r="H25" s="41"/>
      <c r="I25" s="41"/>
      <c r="K25" s="42"/>
      <c r="L25" s="37"/>
      <c r="M25" s="37"/>
      <c r="N25" s="37"/>
      <c r="O25" s="37"/>
      <c r="P25" s="37"/>
      <c r="Q25" s="37"/>
      <c r="S25" s="162"/>
      <c r="T25" s="180"/>
      <c r="U25" s="170"/>
      <c r="V25" s="163"/>
      <c r="W25" s="162"/>
      <c r="X25" s="162"/>
      <c r="Y25" s="180"/>
      <c r="Z25" s="162"/>
      <c r="AA25" s="162"/>
      <c r="AB25" s="187"/>
      <c r="AC25" s="187"/>
      <c r="AD25" s="682"/>
      <c r="AE25" s="187"/>
      <c r="AF25" s="187"/>
      <c r="AG25" s="187"/>
      <c r="AH25" s="187"/>
      <c r="AI25" s="187"/>
      <c r="AJ25" s="187"/>
      <c r="AK25" s="187"/>
      <c r="AL25" s="189"/>
      <c r="AM25" s="189"/>
    </row>
    <row r="26" spans="2:39">
      <c r="E26" s="41"/>
      <c r="F26" s="41"/>
      <c r="G26" s="41"/>
      <c r="H26" s="41"/>
      <c r="I26" s="41"/>
      <c r="K26" s="42"/>
      <c r="L26" s="37"/>
      <c r="M26" s="150">
        <f>SUM(K22:K26)</f>
        <v>0</v>
      </c>
      <c r="N26" s="193"/>
      <c r="O26" s="59" t="e">
        <f>U26</f>
        <v>#N/A</v>
      </c>
      <c r="P26" s="59" t="e">
        <f>M26-O26</f>
        <v>#N/A</v>
      </c>
      <c r="Q26" s="194"/>
      <c r="R26" s="46" t="s">
        <v>34</v>
      </c>
      <c r="S26" s="160">
        <f>+M26</f>
        <v>0</v>
      </c>
      <c r="T26" s="179"/>
      <c r="U26" s="162" t="e">
        <f>VLOOKUP($S$3,'Pivot FCC Cash Tab'!AD:AI,3,FALSE)</f>
        <v>#N/A</v>
      </c>
      <c r="V26" s="162" t="e">
        <f>VLOOKUP($S$3,'Pivot FCC Cash Tab'!AD:AI,4,FALSE)</f>
        <v>#N/A</v>
      </c>
      <c r="W26" s="162" t="e">
        <f>VLOOKUP($S$3,'Pivot FCC Cash Tab'!AD:AI,5,FALSE)</f>
        <v>#N/A</v>
      </c>
      <c r="X26" s="162" t="e">
        <f>VLOOKUP($S$3,'Pivot FCC Cash Tab'!AD:AI,6,FALSE)</f>
        <v>#N/A</v>
      </c>
      <c r="Y26" s="180"/>
      <c r="Z26" s="162" t="e">
        <f>S26+V26-W26-X26</f>
        <v>#N/A</v>
      </c>
      <c r="AA26" s="162" t="e">
        <f>+S26-X26+V26</f>
        <v>#N/A</v>
      </c>
      <c r="AB26" s="187"/>
      <c r="AC26" s="187"/>
      <c r="AD26" s="682" t="s">
        <v>1354</v>
      </c>
      <c r="AE26" s="187"/>
      <c r="AF26" s="187"/>
      <c r="AG26" s="187"/>
      <c r="AH26" s="187"/>
      <c r="AI26" s="187"/>
      <c r="AJ26" s="187"/>
      <c r="AK26" s="187"/>
      <c r="AL26" s="189"/>
      <c r="AM26" s="189"/>
    </row>
    <row r="27" spans="2:39">
      <c r="K27" s="37"/>
      <c r="L27" s="37"/>
      <c r="M27" s="37"/>
      <c r="N27" s="37"/>
      <c r="O27" s="37"/>
      <c r="P27" s="37"/>
      <c r="Q27" s="37"/>
      <c r="S27" s="162"/>
      <c r="T27" s="180"/>
      <c r="U27" s="170"/>
      <c r="V27" s="163"/>
      <c r="W27" s="162"/>
      <c r="X27" s="162"/>
      <c r="Y27" s="180"/>
      <c r="Z27" s="162"/>
      <c r="AA27" s="162"/>
      <c r="AB27" s="187"/>
      <c r="AC27" s="187"/>
      <c r="AD27" s="682"/>
      <c r="AE27" s="187"/>
      <c r="AF27" s="187"/>
      <c r="AG27" s="187"/>
      <c r="AH27" s="187"/>
      <c r="AI27" s="187"/>
      <c r="AJ27" s="187"/>
      <c r="AK27" s="187"/>
      <c r="AL27" s="189"/>
      <c r="AM27" s="189"/>
    </row>
    <row r="28" spans="2:39">
      <c r="C28" s="133" t="s">
        <v>35</v>
      </c>
      <c r="D28" s="39" t="s">
        <v>45</v>
      </c>
      <c r="K28" s="37"/>
      <c r="L28" s="37"/>
      <c r="M28" s="37"/>
      <c r="N28" s="37"/>
      <c r="O28" s="37"/>
      <c r="P28" s="37"/>
      <c r="Q28" s="37"/>
      <c r="S28" s="162"/>
      <c r="T28" s="180"/>
      <c r="U28" s="170"/>
      <c r="V28" s="163"/>
      <c r="W28" s="162"/>
      <c r="X28" s="162"/>
      <c r="Y28" s="180"/>
      <c r="Z28" s="162"/>
      <c r="AA28" s="162"/>
      <c r="AB28" s="187"/>
      <c r="AC28" s="187"/>
      <c r="AD28" s="682"/>
      <c r="AE28" s="187"/>
      <c r="AF28" s="187"/>
      <c r="AG28" s="187"/>
      <c r="AH28" s="187"/>
      <c r="AI28" s="187"/>
      <c r="AJ28" s="187"/>
      <c r="AK28" s="187"/>
      <c r="AL28" s="189"/>
      <c r="AM28" s="189"/>
    </row>
    <row r="29" spans="2:39">
      <c r="E29" s="2" t="s">
        <v>43</v>
      </c>
      <c r="F29" s="2"/>
      <c r="G29" s="835" t="s">
        <v>18</v>
      </c>
      <c r="H29" s="835"/>
      <c r="I29" s="835"/>
      <c r="K29" s="130" t="s">
        <v>44</v>
      </c>
      <c r="L29" s="38"/>
      <c r="M29" s="37"/>
      <c r="N29" s="37"/>
      <c r="O29" s="38"/>
      <c r="P29" s="38"/>
      <c r="Q29" s="38"/>
      <c r="S29" s="162"/>
      <c r="T29" s="180"/>
      <c r="U29" s="170"/>
      <c r="V29" s="163"/>
      <c r="W29" s="162"/>
      <c r="X29" s="162"/>
      <c r="Y29" s="180"/>
      <c r="Z29" s="162"/>
      <c r="AA29" s="162"/>
      <c r="AB29" s="187"/>
      <c r="AC29" s="187"/>
      <c r="AD29" s="682"/>
      <c r="AE29" s="187"/>
      <c r="AF29" s="187"/>
      <c r="AG29" s="187"/>
      <c r="AH29" s="187"/>
      <c r="AI29" s="187"/>
      <c r="AJ29" s="187"/>
      <c r="AK29" s="187"/>
      <c r="AL29" s="189"/>
      <c r="AM29" s="189"/>
    </row>
    <row r="30" spans="2:39">
      <c r="E30" s="40"/>
      <c r="F30" s="60"/>
      <c r="G30" s="40"/>
      <c r="H30" s="40"/>
      <c r="I30" s="43"/>
      <c r="K30" s="44"/>
      <c r="L30" s="37"/>
      <c r="M30" s="37"/>
      <c r="N30" s="37"/>
      <c r="O30" s="37"/>
      <c r="P30" s="37"/>
      <c r="Q30" s="37"/>
      <c r="S30" s="162"/>
      <c r="T30" s="180"/>
      <c r="U30" s="170"/>
      <c r="V30" s="163"/>
      <c r="W30" s="162"/>
      <c r="X30" s="162"/>
      <c r="Y30" s="180"/>
      <c r="Z30" s="162"/>
      <c r="AA30" s="162"/>
      <c r="AB30" s="187"/>
      <c r="AC30" s="187"/>
      <c r="AD30" s="682"/>
      <c r="AE30" s="187"/>
      <c r="AF30" s="187"/>
      <c r="AG30" s="187"/>
      <c r="AH30" s="187"/>
      <c r="AI30" s="187"/>
      <c r="AJ30" s="187"/>
      <c r="AK30" s="187"/>
      <c r="AL30" s="189"/>
      <c r="AM30" s="189"/>
    </row>
    <row r="31" spans="2:39">
      <c r="E31" s="41"/>
      <c r="F31" s="60"/>
      <c r="G31" s="40"/>
      <c r="H31" s="41"/>
      <c r="I31" s="41"/>
      <c r="K31" s="42"/>
      <c r="L31" s="37"/>
      <c r="M31" s="37"/>
      <c r="N31" s="37"/>
      <c r="O31" s="37"/>
      <c r="P31" s="37"/>
      <c r="Q31" s="37"/>
      <c r="S31" s="162"/>
      <c r="T31" s="180"/>
      <c r="U31" s="170"/>
      <c r="V31" s="163"/>
      <c r="W31" s="162"/>
      <c r="X31" s="162"/>
      <c r="Y31" s="180"/>
      <c r="Z31" s="162"/>
      <c r="AA31" s="162"/>
      <c r="AB31" s="187"/>
      <c r="AC31" s="187"/>
      <c r="AD31" s="682"/>
      <c r="AE31" s="187"/>
      <c r="AF31" s="187"/>
      <c r="AG31" s="187"/>
      <c r="AH31" s="187"/>
      <c r="AI31" s="187"/>
      <c r="AJ31" s="187"/>
      <c r="AK31" s="187"/>
      <c r="AL31" s="189"/>
      <c r="AM31" s="189"/>
    </row>
    <row r="32" spans="2:39">
      <c r="E32" s="41"/>
      <c r="F32" s="60"/>
      <c r="G32" s="40"/>
      <c r="H32" s="41"/>
      <c r="I32" s="41"/>
      <c r="K32" s="42"/>
      <c r="L32" s="37"/>
      <c r="M32" s="37"/>
      <c r="N32" s="37"/>
      <c r="O32" s="37"/>
      <c r="P32" s="37"/>
      <c r="Q32" s="37"/>
      <c r="S32" s="162"/>
      <c r="T32" s="180"/>
      <c r="U32" s="170"/>
      <c r="V32" s="163"/>
      <c r="W32" s="162"/>
      <c r="X32" s="162"/>
      <c r="Y32" s="180"/>
      <c r="Z32" s="162"/>
      <c r="AA32" s="162"/>
      <c r="AB32" s="187"/>
      <c r="AC32" s="187"/>
      <c r="AD32" s="682"/>
      <c r="AE32" s="187"/>
      <c r="AF32" s="187"/>
      <c r="AG32" s="187"/>
      <c r="AH32" s="187"/>
      <c r="AI32" s="187"/>
      <c r="AJ32" s="187"/>
      <c r="AK32" s="187"/>
      <c r="AL32" s="189"/>
      <c r="AM32" s="189"/>
    </row>
    <row r="33" spans="3:39">
      <c r="E33" s="41"/>
      <c r="F33" s="60"/>
      <c r="G33" s="40"/>
      <c r="H33" s="41"/>
      <c r="I33" s="41"/>
      <c r="K33" s="42"/>
      <c r="L33" s="37"/>
      <c r="M33" s="37"/>
      <c r="N33" s="37"/>
      <c r="O33" s="37"/>
      <c r="P33" s="37"/>
      <c r="Q33" s="37"/>
      <c r="S33" s="162"/>
      <c r="T33" s="180"/>
      <c r="U33" s="170"/>
      <c r="V33" s="163"/>
      <c r="W33" s="162"/>
      <c r="X33" s="162"/>
      <c r="Y33" s="180"/>
      <c r="Z33" s="162"/>
      <c r="AA33" s="162"/>
      <c r="AB33" s="187"/>
      <c r="AC33" s="187"/>
      <c r="AD33" s="682"/>
      <c r="AE33" s="187"/>
      <c r="AF33" s="187"/>
      <c r="AG33" s="187"/>
      <c r="AH33" s="187"/>
      <c r="AI33" s="187"/>
      <c r="AJ33" s="187"/>
      <c r="AK33" s="187"/>
      <c r="AL33" s="189"/>
      <c r="AM33" s="189"/>
    </row>
    <row r="34" spans="3:39">
      <c r="E34" s="41"/>
      <c r="F34" s="41"/>
      <c r="G34" s="41"/>
      <c r="H34" s="41"/>
      <c r="I34" s="41"/>
      <c r="K34" s="42"/>
      <c r="L34" s="37"/>
      <c r="M34" s="150">
        <f>SUM(K30:K34)</f>
        <v>0</v>
      </c>
      <c r="N34" s="193"/>
      <c r="O34" s="59" t="e">
        <f>U34</f>
        <v>#N/A</v>
      </c>
      <c r="P34" s="59" t="e">
        <f>M34-O34</f>
        <v>#N/A</v>
      </c>
      <c r="Q34" s="194"/>
      <c r="R34" s="46" t="s">
        <v>35</v>
      </c>
      <c r="S34" s="160">
        <f>+M34</f>
        <v>0</v>
      </c>
      <c r="T34" s="179"/>
      <c r="U34" s="162" t="e">
        <f>VLOOKUP($S$3,'Pivot FCC Cash Tab'!I:N,3,FALSE)</f>
        <v>#N/A</v>
      </c>
      <c r="V34" s="162" t="e">
        <f>VLOOKUP($S$3,'Pivot FCC Cash Tab'!I:N,4,FALSE)</f>
        <v>#N/A</v>
      </c>
      <c r="W34" s="162" t="e">
        <f>VLOOKUP($S$3,'Pivot FCC Cash Tab'!I:N,5,FALSE)</f>
        <v>#N/A</v>
      </c>
      <c r="X34" s="162" t="e">
        <f>VLOOKUP($S$3,'Pivot FCC Cash Tab'!I:N,6,FALSE)</f>
        <v>#N/A</v>
      </c>
      <c r="Y34" s="180"/>
      <c r="Z34" s="162" t="e">
        <f>S34+V34-W34-X34</f>
        <v>#N/A</v>
      </c>
      <c r="AA34" s="162" t="e">
        <f>+S34-X34+V34</f>
        <v>#N/A</v>
      </c>
      <c r="AB34" s="187"/>
      <c r="AC34" s="187"/>
      <c r="AD34" s="686" t="s">
        <v>1356</v>
      </c>
      <c r="AE34" s="687" t="s">
        <v>1357</v>
      </c>
      <c r="AF34" s="688"/>
      <c r="AG34" s="688"/>
      <c r="AH34" s="693"/>
      <c r="AI34" s="187"/>
      <c r="AJ34" s="187"/>
      <c r="AK34" s="187"/>
      <c r="AL34" s="189"/>
      <c r="AM34" s="189"/>
    </row>
    <row r="35" spans="3:39">
      <c r="K35" s="37"/>
      <c r="L35" s="37"/>
      <c r="M35" s="37"/>
      <c r="N35" s="37"/>
      <c r="O35" s="37"/>
      <c r="P35" s="37"/>
      <c r="Q35" s="37"/>
      <c r="S35" s="162"/>
      <c r="T35" s="180"/>
      <c r="U35" s="170"/>
      <c r="V35" s="163"/>
      <c r="W35" s="162"/>
      <c r="X35" s="162"/>
      <c r="Y35" s="180"/>
      <c r="Z35" s="162"/>
      <c r="AA35" s="162"/>
      <c r="AB35" s="187"/>
      <c r="AC35" s="187"/>
      <c r="AD35" s="682"/>
      <c r="AE35" s="187"/>
      <c r="AF35" s="187"/>
      <c r="AG35" s="187"/>
      <c r="AH35" s="187"/>
      <c r="AI35" s="187"/>
      <c r="AJ35" s="187"/>
      <c r="AK35" s="187"/>
      <c r="AL35" s="189"/>
      <c r="AM35" s="189"/>
    </row>
    <row r="36" spans="3:39" ht="38.25" customHeight="1">
      <c r="C36" s="129" t="s">
        <v>36</v>
      </c>
      <c r="D36" s="841" t="s">
        <v>3</v>
      </c>
      <c r="E36" s="841"/>
      <c r="F36" s="841"/>
      <c r="G36" s="841"/>
      <c r="H36" s="841"/>
      <c r="I36" s="841"/>
      <c r="J36" s="841"/>
      <c r="K36" s="37"/>
      <c r="L36" s="37"/>
      <c r="M36" s="37"/>
      <c r="N36" s="37"/>
      <c r="O36" s="37"/>
      <c r="P36" s="37"/>
      <c r="Q36" s="37"/>
      <c r="S36" s="162"/>
      <c r="T36" s="180"/>
      <c r="U36" s="170"/>
      <c r="V36" s="163"/>
      <c r="W36" s="162"/>
      <c r="X36" s="162"/>
      <c r="Y36" s="180"/>
      <c r="Z36" s="162"/>
      <c r="AA36" s="162"/>
      <c r="AB36" s="187"/>
      <c r="AC36" s="187"/>
      <c r="AD36" s="682"/>
      <c r="AE36" s="187"/>
      <c r="AF36" s="187"/>
      <c r="AG36" s="187"/>
      <c r="AH36" s="187"/>
      <c r="AI36" s="187"/>
      <c r="AJ36" s="187"/>
      <c r="AK36" s="187"/>
      <c r="AL36" s="189"/>
      <c r="AM36" s="189"/>
    </row>
    <row r="37" spans="3:39" ht="2.4" customHeight="1">
      <c r="K37" s="37"/>
      <c r="L37" s="37"/>
      <c r="M37" s="37"/>
      <c r="N37" s="37"/>
      <c r="O37" s="37"/>
      <c r="P37" s="37"/>
      <c r="Q37" s="37"/>
      <c r="S37" s="162"/>
      <c r="T37" s="180"/>
      <c r="U37" s="170"/>
      <c r="V37" s="163"/>
      <c r="W37" s="162"/>
      <c r="X37" s="162"/>
      <c r="Y37" s="180"/>
      <c r="Z37" s="162"/>
      <c r="AA37" s="162"/>
      <c r="AB37" s="187"/>
      <c r="AC37" s="187"/>
      <c r="AD37" s="682"/>
      <c r="AE37" s="187"/>
      <c r="AF37" s="187"/>
      <c r="AG37" s="187"/>
      <c r="AH37" s="187"/>
      <c r="AI37" s="187"/>
      <c r="AJ37" s="187"/>
      <c r="AK37" s="187"/>
      <c r="AL37" s="189"/>
      <c r="AM37" s="189"/>
    </row>
    <row r="38" spans="3:39">
      <c r="E38" s="2" t="s">
        <v>43</v>
      </c>
      <c r="F38" s="2"/>
      <c r="G38" s="835" t="s">
        <v>18</v>
      </c>
      <c r="H38" s="835"/>
      <c r="I38" s="835"/>
      <c r="K38" s="130" t="s">
        <v>44</v>
      </c>
      <c r="L38" s="38"/>
      <c r="M38" s="37"/>
      <c r="N38" s="37"/>
      <c r="O38" s="38"/>
      <c r="P38" s="38"/>
      <c r="Q38" s="38"/>
      <c r="S38" s="162"/>
      <c r="T38" s="180"/>
      <c r="U38" s="170"/>
      <c r="V38" s="163"/>
      <c r="W38" s="162"/>
      <c r="X38" s="162"/>
      <c r="Y38" s="180"/>
      <c r="Z38" s="162"/>
      <c r="AA38" s="162"/>
      <c r="AB38" s="187"/>
      <c r="AC38" s="187"/>
      <c r="AD38" s="682"/>
      <c r="AE38" s="187"/>
      <c r="AF38" s="187"/>
      <c r="AG38" s="187"/>
      <c r="AH38" s="187"/>
      <c r="AI38" s="187"/>
      <c r="AJ38" s="187"/>
      <c r="AK38" s="187"/>
      <c r="AL38" s="189"/>
      <c r="AM38" s="189"/>
    </row>
    <row r="39" spans="3:39">
      <c r="E39" s="40"/>
      <c r="F39" s="40"/>
      <c r="G39" s="40"/>
      <c r="H39" s="40"/>
      <c r="I39" s="43"/>
      <c r="K39" s="44"/>
      <c r="L39" s="37"/>
      <c r="M39" s="37"/>
      <c r="N39" s="37"/>
      <c r="O39" s="37"/>
      <c r="P39" s="37"/>
      <c r="Q39" s="37"/>
      <c r="S39" s="162"/>
      <c r="T39" s="180"/>
      <c r="U39" s="170"/>
      <c r="V39" s="163"/>
      <c r="W39" s="162"/>
      <c r="X39" s="162"/>
      <c r="Y39" s="180"/>
      <c r="Z39" s="162"/>
      <c r="AA39" s="162"/>
      <c r="AB39" s="187"/>
      <c r="AC39" s="187"/>
      <c r="AD39" s="682"/>
      <c r="AE39" s="187"/>
      <c r="AF39" s="187"/>
      <c r="AG39" s="187"/>
      <c r="AH39" s="187"/>
      <c r="AI39" s="187"/>
      <c r="AJ39" s="187"/>
      <c r="AK39" s="187"/>
      <c r="AL39" s="189"/>
      <c r="AM39" s="189"/>
    </row>
    <row r="40" spans="3:39">
      <c r="E40" s="41"/>
      <c r="F40" s="41"/>
      <c r="G40" s="41"/>
      <c r="H40" s="41"/>
      <c r="I40" s="41"/>
      <c r="K40" s="42"/>
      <c r="L40" s="37"/>
      <c r="M40" s="37"/>
      <c r="N40" s="37"/>
      <c r="O40" s="37"/>
      <c r="P40" s="37"/>
      <c r="Q40" s="37"/>
      <c r="S40" s="162"/>
      <c r="T40" s="180"/>
      <c r="U40" s="170"/>
      <c r="V40" s="163"/>
      <c r="W40" s="162"/>
      <c r="X40" s="162"/>
      <c r="Y40" s="180"/>
      <c r="Z40" s="162"/>
      <c r="AA40" s="162"/>
      <c r="AB40" s="187"/>
      <c r="AC40" s="187"/>
      <c r="AD40" s="682"/>
      <c r="AE40" s="187"/>
      <c r="AF40" s="187"/>
      <c r="AG40" s="187"/>
      <c r="AH40" s="187"/>
      <c r="AI40" s="187"/>
      <c r="AJ40" s="187"/>
      <c r="AK40" s="187"/>
      <c r="AL40" s="189"/>
      <c r="AM40" s="189"/>
    </row>
    <row r="41" spans="3:39">
      <c r="E41" s="41"/>
      <c r="F41" s="41"/>
      <c r="G41" s="41"/>
      <c r="H41" s="41"/>
      <c r="I41" s="41"/>
      <c r="K41" s="42"/>
      <c r="L41" s="37"/>
      <c r="M41" s="37"/>
      <c r="N41" s="37"/>
      <c r="O41" s="37"/>
      <c r="P41" s="37"/>
      <c r="Q41" s="37"/>
      <c r="S41" s="162"/>
      <c r="T41" s="180"/>
      <c r="U41" s="170"/>
      <c r="V41" s="163"/>
      <c r="W41" s="162"/>
      <c r="X41" s="162"/>
      <c r="Y41" s="180"/>
      <c r="Z41" s="162"/>
      <c r="AA41" s="162"/>
      <c r="AB41" s="187"/>
      <c r="AC41" s="187"/>
      <c r="AD41" s="682"/>
      <c r="AE41" s="187"/>
      <c r="AF41" s="187"/>
      <c r="AG41" s="187"/>
      <c r="AH41" s="187"/>
      <c r="AI41" s="187"/>
      <c r="AJ41" s="187"/>
      <c r="AK41" s="187"/>
      <c r="AL41" s="189"/>
      <c r="AM41" s="189"/>
    </row>
    <row r="42" spans="3:39">
      <c r="E42" s="41"/>
      <c r="F42" s="41"/>
      <c r="G42" s="41"/>
      <c r="H42" s="41"/>
      <c r="I42" s="41"/>
      <c r="K42" s="42"/>
      <c r="L42" s="37"/>
      <c r="M42" s="37"/>
      <c r="N42" s="37"/>
      <c r="O42" s="37"/>
      <c r="P42" s="37"/>
      <c r="Q42" s="37"/>
      <c r="S42" s="162"/>
      <c r="T42" s="180"/>
      <c r="U42" s="170"/>
      <c r="V42" s="163"/>
      <c r="W42" s="162"/>
      <c r="X42" s="162"/>
      <c r="Y42" s="180"/>
      <c r="Z42" s="162"/>
      <c r="AA42" s="162"/>
      <c r="AB42" s="187"/>
      <c r="AC42" s="187"/>
      <c r="AD42" s="682"/>
      <c r="AE42" s="187"/>
      <c r="AF42" s="187"/>
      <c r="AG42" s="187"/>
      <c r="AH42" s="187"/>
      <c r="AI42" s="187"/>
      <c r="AJ42" s="187"/>
      <c r="AK42" s="187"/>
      <c r="AL42" s="189"/>
      <c r="AM42" s="189"/>
    </row>
    <row r="43" spans="3:39">
      <c r="E43" s="41"/>
      <c r="F43" s="41"/>
      <c r="G43" s="41"/>
      <c r="H43" s="41"/>
      <c r="I43" s="41"/>
      <c r="K43" s="42"/>
      <c r="L43" s="37"/>
      <c r="M43" s="150">
        <f>SUM(K39:K43)</f>
        <v>0</v>
      </c>
      <c r="N43" s="193"/>
      <c r="O43" s="59" t="e">
        <f>U43</f>
        <v>#N/A</v>
      </c>
      <c r="P43" s="59" t="e">
        <f>M43-O43</f>
        <v>#N/A</v>
      </c>
      <c r="Q43" s="194"/>
      <c r="R43" s="46" t="s">
        <v>36</v>
      </c>
      <c r="S43" s="160">
        <f>+M43</f>
        <v>0</v>
      </c>
      <c r="T43" s="179"/>
      <c r="U43" s="162" t="e">
        <f>VLOOKUP($S$3,'Pivot FCC Cash Tab'!W:AB,3,FALSE)</f>
        <v>#N/A</v>
      </c>
      <c r="V43" s="162" t="e">
        <f>VLOOKUP($S$3,'Pivot FCC Cash Tab'!W:AB,4,FALSE)</f>
        <v>#N/A</v>
      </c>
      <c r="W43" s="162" t="e">
        <f>VLOOKUP($S$3,'Pivot FCC Cash Tab'!W:AB,5,FALSE)</f>
        <v>#N/A</v>
      </c>
      <c r="X43" s="162" t="e">
        <f>VLOOKUP($S$3,'Pivot FCC Cash Tab'!W:AB,6,FALSE)</f>
        <v>#N/A</v>
      </c>
      <c r="Y43" s="180"/>
      <c r="Z43" s="162" t="e">
        <f>S43+V43-W43-X43</f>
        <v>#N/A</v>
      </c>
      <c r="AA43" s="162" t="e">
        <f>+S43-X43+V43</f>
        <v>#N/A</v>
      </c>
      <c r="AB43" s="187"/>
      <c r="AC43" s="187"/>
      <c r="AD43" s="689" t="s">
        <v>1358</v>
      </c>
      <c r="AE43" s="689" t="s">
        <v>1359</v>
      </c>
      <c r="AF43" s="688"/>
      <c r="AG43" s="688"/>
      <c r="AH43" s="693"/>
      <c r="AI43" s="187"/>
      <c r="AJ43" s="187"/>
      <c r="AK43" s="187"/>
      <c r="AL43" s="189"/>
      <c r="AM43" s="189"/>
    </row>
    <row r="44" spans="3:39">
      <c r="K44" s="37"/>
      <c r="L44" s="37"/>
      <c r="M44" s="37"/>
      <c r="N44" s="37"/>
      <c r="O44" s="37"/>
      <c r="P44" s="37"/>
      <c r="Q44" s="37"/>
      <c r="S44" s="162"/>
      <c r="T44" s="180"/>
      <c r="U44" s="170"/>
      <c r="V44" s="163"/>
      <c r="W44" s="162"/>
      <c r="X44" s="162"/>
      <c r="Y44" s="180"/>
      <c r="Z44" s="162"/>
      <c r="AA44" s="162"/>
      <c r="AB44" s="187"/>
      <c r="AC44" s="187"/>
      <c r="AD44" s="682"/>
      <c r="AE44" s="187"/>
      <c r="AF44" s="187"/>
      <c r="AG44" s="187"/>
      <c r="AH44" s="187"/>
      <c r="AI44" s="187"/>
      <c r="AJ44" s="187"/>
      <c r="AK44" s="187"/>
      <c r="AL44" s="189"/>
      <c r="AM44" s="189"/>
    </row>
    <row r="45" spans="3:39">
      <c r="C45" s="133" t="s">
        <v>37</v>
      </c>
      <c r="D45" s="39" t="s">
        <v>46</v>
      </c>
      <c r="K45" s="130" t="s">
        <v>44</v>
      </c>
      <c r="L45" s="38"/>
      <c r="M45" s="37"/>
      <c r="N45" s="37"/>
      <c r="O45" s="38"/>
      <c r="P45" s="38"/>
      <c r="Q45" s="38"/>
      <c r="S45" s="162"/>
      <c r="T45" s="180"/>
      <c r="U45" s="170"/>
      <c r="V45" s="163"/>
      <c r="W45" s="162"/>
      <c r="X45" s="162"/>
      <c r="Y45" s="180"/>
      <c r="Z45" s="162"/>
      <c r="AA45" s="162"/>
      <c r="AB45" s="187"/>
      <c r="AC45" s="187"/>
      <c r="AD45" s="682"/>
      <c r="AE45" s="187"/>
      <c r="AF45" s="187"/>
      <c r="AG45" s="187"/>
      <c r="AH45" s="187"/>
      <c r="AI45" s="187"/>
      <c r="AJ45" s="187"/>
      <c r="AK45" s="187"/>
      <c r="AL45" s="189"/>
      <c r="AM45" s="189"/>
    </row>
    <row r="46" spans="3:39">
      <c r="E46" s="32" t="s">
        <v>47</v>
      </c>
      <c r="K46" s="44"/>
      <c r="L46" s="37"/>
      <c r="M46" s="150">
        <f>SUM(K46)</f>
        <v>0</v>
      </c>
      <c r="N46" s="193"/>
      <c r="O46" s="59">
        <f>U46</f>
        <v>0</v>
      </c>
      <c r="P46" s="59">
        <f>M46-O46</f>
        <v>0</v>
      </c>
      <c r="Q46" s="194"/>
      <c r="R46" s="46" t="s">
        <v>37</v>
      </c>
      <c r="S46" s="160">
        <f>+M46</f>
        <v>0</v>
      </c>
      <c r="T46" s="179"/>
      <c r="U46" s="169"/>
      <c r="V46" s="161"/>
      <c r="W46" s="160"/>
      <c r="X46" s="160"/>
      <c r="Y46" s="180"/>
      <c r="Z46" s="162">
        <f>S46-U46-V46-W46</f>
        <v>0</v>
      </c>
      <c r="AA46" s="162">
        <f>+S46-X46</f>
        <v>0</v>
      </c>
      <c r="AB46" s="187"/>
      <c r="AC46" s="187"/>
      <c r="AD46" s="682"/>
      <c r="AE46" s="187"/>
      <c r="AF46" s="187"/>
      <c r="AG46" s="187"/>
      <c r="AH46" s="187"/>
      <c r="AI46" s="187"/>
      <c r="AJ46" s="187"/>
      <c r="AK46" s="187"/>
      <c r="AL46" s="189"/>
      <c r="AM46" s="189"/>
    </row>
    <row r="47" spans="3:39">
      <c r="K47" s="37"/>
      <c r="L47" s="37"/>
      <c r="M47" s="37"/>
      <c r="N47" s="37"/>
      <c r="O47" s="37"/>
      <c r="P47" s="37"/>
      <c r="Q47" s="37"/>
      <c r="S47" s="162"/>
      <c r="T47" s="180"/>
      <c r="U47" s="170"/>
      <c r="V47" s="163"/>
      <c r="W47" s="162"/>
      <c r="X47" s="162"/>
      <c r="Y47" s="180"/>
      <c r="Z47" s="162"/>
      <c r="AA47" s="162"/>
      <c r="AB47" s="187"/>
      <c r="AC47" s="187"/>
      <c r="AD47" s="682"/>
      <c r="AE47" s="187"/>
      <c r="AF47" s="187"/>
      <c r="AG47" s="187"/>
      <c r="AH47" s="187"/>
      <c r="AI47" s="187"/>
      <c r="AJ47" s="187"/>
      <c r="AK47" s="187"/>
      <c r="AL47" s="189"/>
      <c r="AM47" s="189"/>
    </row>
    <row r="48" spans="3:39">
      <c r="C48" s="133" t="s">
        <v>38</v>
      </c>
      <c r="D48" s="700" t="s">
        <v>1538</v>
      </c>
      <c r="E48" s="701"/>
      <c r="F48" s="701"/>
      <c r="K48" s="130" t="s">
        <v>44</v>
      </c>
      <c r="L48" s="38"/>
      <c r="M48" s="37"/>
      <c r="N48" s="37"/>
      <c r="O48" s="38"/>
      <c r="P48" s="38"/>
      <c r="Q48" s="38"/>
      <c r="S48" s="162"/>
      <c r="T48" s="180"/>
      <c r="U48" s="170"/>
      <c r="V48" s="163"/>
      <c r="W48" s="162"/>
      <c r="X48" s="162"/>
      <c r="Y48" s="180"/>
      <c r="Z48" s="162"/>
      <c r="AA48" s="162"/>
      <c r="AB48" s="187"/>
      <c r="AC48" s="187"/>
      <c r="AD48" s="682"/>
      <c r="AE48" s="187"/>
      <c r="AF48" s="187"/>
      <c r="AG48" s="187"/>
      <c r="AH48" s="187"/>
      <c r="AI48" s="187"/>
      <c r="AJ48" s="187"/>
      <c r="AK48" s="187"/>
      <c r="AL48" s="189"/>
      <c r="AM48" s="189"/>
    </row>
    <row r="49" spans="2:39">
      <c r="E49" s="32" t="s">
        <v>514</v>
      </c>
      <c r="K49" s="44"/>
      <c r="L49" s="37"/>
      <c r="M49" s="150">
        <f>SUM(K49)</f>
        <v>0</v>
      </c>
      <c r="N49" s="193"/>
      <c r="O49" s="59" t="e">
        <f>U49</f>
        <v>#N/A</v>
      </c>
      <c r="P49" s="59" t="e">
        <f>M49-O49</f>
        <v>#N/A</v>
      </c>
      <c r="Q49" s="194"/>
      <c r="R49" s="46" t="s">
        <v>38</v>
      </c>
      <c r="S49" s="164">
        <f>+M49</f>
        <v>0</v>
      </c>
      <c r="T49" s="181"/>
      <c r="U49" s="162" t="e">
        <f>VLOOKUP($S$3,'Pivot FCC Cash Tab'!P:U,3,FALSE)</f>
        <v>#N/A</v>
      </c>
      <c r="V49" s="162" t="e">
        <f>VLOOKUP($S$3,'Pivot FCC Cash Tab'!P:U,4,FALSE)</f>
        <v>#N/A</v>
      </c>
      <c r="W49" s="162" t="e">
        <f>VLOOKUP($S$3,'Pivot FCC Cash Tab'!P:U,5,FALSE)</f>
        <v>#N/A</v>
      </c>
      <c r="X49" s="162" t="e">
        <f>VLOOKUP($S$3,'Pivot FCC Cash Tab'!P:U,6,FALSE)</f>
        <v>#N/A</v>
      </c>
      <c r="Y49" s="180"/>
      <c r="Z49" s="162" t="e">
        <f>S49+V49-W49-X49</f>
        <v>#N/A</v>
      </c>
      <c r="AA49" s="162" t="e">
        <f>+S49-X49+V49</f>
        <v>#N/A</v>
      </c>
      <c r="AB49" s="187"/>
      <c r="AC49" s="187"/>
      <c r="AD49" s="689" t="s">
        <v>1360</v>
      </c>
      <c r="AE49" s="689" t="s">
        <v>1361</v>
      </c>
      <c r="AF49" s="688"/>
      <c r="AG49" s="688"/>
      <c r="AH49" s="693"/>
      <c r="AI49" s="187"/>
      <c r="AJ49" s="187"/>
      <c r="AK49" s="187"/>
      <c r="AL49" s="189"/>
      <c r="AM49" s="189"/>
    </row>
    <row r="50" spans="2:39">
      <c r="K50" s="37"/>
      <c r="L50" s="37"/>
      <c r="M50" s="37"/>
      <c r="N50" s="37"/>
      <c r="O50" s="37"/>
      <c r="P50" s="37"/>
      <c r="Q50" s="37"/>
      <c r="S50" s="162"/>
      <c r="T50" s="180"/>
      <c r="U50" s="170"/>
      <c r="V50" s="163"/>
      <c r="W50" s="162"/>
      <c r="X50" s="162"/>
      <c r="Y50" s="180"/>
      <c r="Z50" s="162"/>
      <c r="AA50" s="162"/>
      <c r="AB50" s="187"/>
      <c r="AC50" s="187"/>
      <c r="AD50" s="682"/>
      <c r="AE50" s="187"/>
      <c r="AF50" s="187"/>
      <c r="AG50" s="187"/>
      <c r="AH50" s="187"/>
      <c r="AI50" s="187"/>
      <c r="AJ50" s="187"/>
      <c r="AK50" s="187"/>
      <c r="AL50" s="189"/>
      <c r="AM50" s="189"/>
    </row>
    <row r="51" spans="2:39" ht="13.8">
      <c r="B51" s="134" t="s">
        <v>137</v>
      </c>
      <c r="C51" s="135"/>
      <c r="K51" s="37"/>
      <c r="L51" s="37"/>
      <c r="M51" s="37"/>
      <c r="N51" s="37"/>
      <c r="O51" s="37"/>
      <c r="P51" s="37"/>
      <c r="Q51" s="37"/>
      <c r="S51" s="162"/>
      <c r="T51" s="180"/>
      <c r="U51" s="170"/>
      <c r="V51" s="163"/>
      <c r="W51" s="162"/>
      <c r="X51" s="162"/>
      <c r="Y51" s="180"/>
      <c r="Z51" s="162"/>
      <c r="AA51" s="162"/>
      <c r="AB51" s="187"/>
      <c r="AC51" s="187"/>
      <c r="AD51" s="682"/>
      <c r="AE51" s="187"/>
      <c r="AF51" s="187"/>
      <c r="AG51" s="187"/>
      <c r="AH51" s="187"/>
      <c r="AI51" s="187"/>
      <c r="AJ51" s="187"/>
      <c r="AK51" s="187"/>
      <c r="AL51" s="189"/>
      <c r="AM51" s="189"/>
    </row>
    <row r="52" spans="2:39" ht="14.4" thickBot="1">
      <c r="B52" s="134"/>
      <c r="C52" s="134" t="s">
        <v>48</v>
      </c>
      <c r="K52" s="37"/>
      <c r="L52" s="37"/>
      <c r="M52" s="45">
        <f>SUM(M14:M51)</f>
        <v>0</v>
      </c>
      <c r="N52" s="193"/>
      <c r="O52" s="59" t="e">
        <f>O49+O46+O43+O34+O26+O14</f>
        <v>#N/A</v>
      </c>
      <c r="P52" s="59" t="e">
        <f>M52-O52</f>
        <v>#N/A</v>
      </c>
      <c r="Q52" s="194"/>
      <c r="S52" s="165">
        <f>SUM(S14:S51)</f>
        <v>0</v>
      </c>
      <c r="T52" s="182"/>
      <c r="U52" s="165" t="e">
        <f>SUM(U14:U51)</f>
        <v>#N/A</v>
      </c>
      <c r="V52" s="165" t="e">
        <f>SUM(V14:V51)</f>
        <v>#N/A</v>
      </c>
      <c r="W52" s="165" t="e">
        <f t="shared" ref="W52:X52" si="0">SUM(W14:W51)</f>
        <v>#N/A</v>
      </c>
      <c r="X52" s="165" t="e">
        <f t="shared" si="0"/>
        <v>#N/A</v>
      </c>
      <c r="Y52" s="180"/>
      <c r="Z52" s="165" t="e">
        <f>IF(ROUND(SUM(S52-X52+V52-W52),2)=ROUND(SUM(Z14:Z49),2),ROUND(SUM(Z14:Z49),2),"err")</f>
        <v>#N/A</v>
      </c>
      <c r="AA52" s="165" t="e">
        <f>IF(ROUND(SUM(S52-X52+V52),2)=ROUND(SUM(AA14:AA49),2),ROUND(SUM(AA14:AA49),2),"err")</f>
        <v>#N/A</v>
      </c>
      <c r="AB52" s="189"/>
      <c r="AC52" s="189"/>
      <c r="AD52" s="683"/>
      <c r="AE52" s="189"/>
      <c r="AF52" s="189"/>
      <c r="AG52" s="189"/>
      <c r="AH52" s="189"/>
      <c r="AI52" s="189"/>
      <c r="AJ52" s="189"/>
      <c r="AK52" s="189"/>
      <c r="AL52" s="189"/>
      <c r="AM52" s="189"/>
    </row>
    <row r="53" spans="2:39" ht="13.8" thickTop="1">
      <c r="B53" s="39"/>
      <c r="C53" s="39"/>
      <c r="K53" s="37"/>
      <c r="L53" s="37"/>
      <c r="M53" s="46" t="s">
        <v>55</v>
      </c>
      <c r="N53" s="46"/>
      <c r="O53" s="37"/>
      <c r="P53" s="37"/>
      <c r="Q53" s="37"/>
      <c r="S53" s="162"/>
      <c r="T53" s="180"/>
      <c r="V53" s="162"/>
      <c r="W53" s="162"/>
      <c r="X53" s="162"/>
      <c r="Y53" s="180"/>
      <c r="Z53" s="162"/>
      <c r="AA53" s="162"/>
      <c r="AB53" s="187"/>
      <c r="AC53" s="187"/>
      <c r="AE53" s="187"/>
      <c r="AF53" s="187"/>
      <c r="AG53" s="187"/>
      <c r="AH53" s="187"/>
      <c r="AI53" s="187"/>
      <c r="AJ53" s="187"/>
      <c r="AK53" s="187"/>
      <c r="AL53" s="189"/>
      <c r="AM53" s="189"/>
    </row>
    <row r="54" spans="2:39" ht="13.8" thickBot="1">
      <c r="S54" s="187"/>
      <c r="T54" s="187"/>
      <c r="U54" s="188"/>
      <c r="V54" s="188"/>
      <c r="W54" s="188"/>
      <c r="X54" s="188"/>
      <c r="Y54" s="188"/>
      <c r="Z54" s="187"/>
      <c r="AA54" s="187"/>
      <c r="AB54" s="187"/>
      <c r="AC54" s="187"/>
      <c r="AE54" s="187"/>
      <c r="AF54" s="187"/>
      <c r="AG54" s="187"/>
      <c r="AH54" s="187"/>
      <c r="AI54" s="187"/>
      <c r="AJ54" s="187"/>
      <c r="AK54" s="187"/>
      <c r="AL54" s="189"/>
      <c r="AM54" s="189"/>
    </row>
    <row r="55" spans="2:39">
      <c r="B55" s="47" t="s">
        <v>252</v>
      </c>
      <c r="C55" s="48"/>
      <c r="D55" s="48"/>
      <c r="E55" s="48"/>
      <c r="F55" s="48"/>
      <c r="G55" s="48"/>
      <c r="H55" s="48"/>
      <c r="I55" s="48"/>
      <c r="J55" s="49"/>
      <c r="S55" s="197" t="s">
        <v>419</v>
      </c>
      <c r="T55" s="197"/>
      <c r="U55" s="698" t="e">
        <f>(VLOOKUP($S$3,'Pivot FCC Cash Tab'!$B:D,3,FALSE)+VLOOKUP($S$3,'Pivot FCC Cash Tab'!$I:K,3,FALSE)+VLOOKUP($S$3,'Pivot FCC Cash Tab'!$P:R,3,FALSE)+VLOOKUP($S$3,'Pivot FCC Cash Tab'!$W:Y,3,FALSE)+VLOOKUP($S$3,'Pivot FCC Cash Tab'!$AD:AF,3,FALSE))</f>
        <v>#N/A</v>
      </c>
      <c r="V55" s="698" t="e">
        <f>(VLOOKUP($S$3,'Pivot FCC Cash Tab'!$B:E,4,FALSE)+VLOOKUP($S$3,'Pivot FCC Cash Tab'!$I:L,4,FALSE)+VLOOKUP($S$3,'Pivot FCC Cash Tab'!$P:S,4,FALSE)+VLOOKUP($S$3,'Pivot FCC Cash Tab'!$W:Z,4,FALSE)+VLOOKUP($S$3,'Pivot FCC Cash Tab'!$AD:AG,4,FALSE))</f>
        <v>#N/A</v>
      </c>
      <c r="W55" s="698" t="e">
        <f>(VLOOKUP($S$3,'Pivot FCC Cash Tab'!$B:F,5,FALSE)+VLOOKUP($S$3,'Pivot FCC Cash Tab'!$I:M,5,FALSE)+VLOOKUP($S$3,'Pivot FCC Cash Tab'!$P:T,5,FALSE)+VLOOKUP($S$3,'Pivot FCC Cash Tab'!$W:AA,5,FALSE)+VLOOKUP($S$3,'Pivot FCC Cash Tab'!$AD:AH,5,FALSE))</f>
        <v>#N/A</v>
      </c>
      <c r="X55" s="698" t="e">
        <f>(VLOOKUP($S$3,'Pivot FCC Cash Tab'!$B:G,6,FALSE)+VLOOKUP($S$3,'Pivot FCC Cash Tab'!$I:N,6,FALSE)+VLOOKUP($S$3,'Pivot FCC Cash Tab'!$P:U,6,FALSE)+VLOOKUP($S$3,'Pivot FCC Cash Tab'!$W:AB,6,FALSE)+VLOOKUP($S$3,'Pivot FCC Cash Tab'!$AD:AI,6,FALSE))</f>
        <v>#N/A</v>
      </c>
      <c r="Y55" s="187"/>
      <c r="Z55" s="187"/>
      <c r="AA55" s="187"/>
      <c r="AB55" s="187"/>
      <c r="AC55" s="187"/>
      <c r="AE55" s="187"/>
      <c r="AF55" s="187"/>
      <c r="AG55" s="187"/>
      <c r="AH55" s="187"/>
      <c r="AI55" s="187"/>
      <c r="AJ55" s="187"/>
      <c r="AK55" s="187"/>
      <c r="AL55" s="189"/>
      <c r="AM55" s="189"/>
    </row>
    <row r="56" spans="2:39">
      <c r="B56" s="50"/>
      <c r="H56" s="33" t="s">
        <v>49</v>
      </c>
      <c r="I56" s="33" t="s">
        <v>49</v>
      </c>
      <c r="J56" s="51" t="s">
        <v>243</v>
      </c>
      <c r="S56" s="197"/>
      <c r="T56" s="197"/>
      <c r="U56" s="198" t="e">
        <f>+U52-U55</f>
        <v>#N/A</v>
      </c>
      <c r="V56" s="198" t="e">
        <f>+V52-V55</f>
        <v>#N/A</v>
      </c>
      <c r="W56" s="198" t="e">
        <f>+W52-W55</f>
        <v>#N/A</v>
      </c>
      <c r="X56" s="198" t="e">
        <f>+X52-X55</f>
        <v>#N/A</v>
      </c>
      <c r="Y56" s="187"/>
      <c r="Z56" s="187"/>
      <c r="AA56" s="187"/>
      <c r="AB56" s="187"/>
      <c r="AC56" s="187"/>
      <c r="AE56" s="187"/>
      <c r="AF56" s="187"/>
      <c r="AG56" s="187"/>
      <c r="AH56" s="187"/>
      <c r="AI56" s="187"/>
      <c r="AJ56" s="187"/>
      <c r="AK56" s="187"/>
      <c r="AL56" s="189"/>
      <c r="AM56" s="189"/>
    </row>
    <row r="57" spans="2:39">
      <c r="B57" s="152" t="s">
        <v>56</v>
      </c>
      <c r="C57" s="32"/>
      <c r="D57" s="32"/>
      <c r="E57" s="32"/>
      <c r="F57" s="32"/>
      <c r="G57" s="52"/>
      <c r="H57" s="52"/>
      <c r="I57" s="52"/>
      <c r="J57" s="53"/>
      <c r="S57" s="187"/>
      <c r="T57" s="187"/>
      <c r="U57" s="190"/>
      <c r="V57" s="187"/>
      <c r="W57" s="187"/>
      <c r="X57" s="187"/>
      <c r="Y57" s="187"/>
      <c r="Z57" s="187"/>
      <c r="AA57" s="187"/>
      <c r="AB57" s="187"/>
      <c r="AC57" s="187"/>
      <c r="AE57" s="187"/>
      <c r="AF57" s="187"/>
      <c r="AG57" s="187"/>
      <c r="AH57" s="187"/>
      <c r="AI57" s="187"/>
      <c r="AJ57" s="187"/>
      <c r="AK57" s="187"/>
      <c r="AL57" s="189"/>
      <c r="AM57" s="189"/>
    </row>
    <row r="58" spans="2:39">
      <c r="B58" s="152" t="s">
        <v>50</v>
      </c>
      <c r="C58" s="32"/>
      <c r="D58" s="32"/>
      <c r="E58" s="32"/>
      <c r="F58" s="32"/>
      <c r="G58" s="52"/>
      <c r="H58" s="52"/>
      <c r="I58" s="52"/>
      <c r="J58" s="53"/>
      <c r="K58" s="50"/>
      <c r="S58" s="187"/>
      <c r="T58" s="187"/>
      <c r="U58" s="190"/>
      <c r="V58" s="187"/>
      <c r="W58" s="187"/>
      <c r="X58" s="187"/>
      <c r="Y58" s="187"/>
      <c r="Z58" s="187"/>
      <c r="AA58" s="187"/>
      <c r="AB58" s="187"/>
      <c r="AC58" s="187"/>
      <c r="AE58" s="187"/>
      <c r="AF58" s="187"/>
      <c r="AG58" s="187"/>
      <c r="AH58" s="187"/>
      <c r="AI58" s="187"/>
      <c r="AJ58" s="187"/>
      <c r="AK58" s="187"/>
      <c r="AL58" s="187"/>
      <c r="AM58" s="187"/>
    </row>
    <row r="59" spans="2:39">
      <c r="B59" s="152"/>
      <c r="C59" s="32" t="s">
        <v>51</v>
      </c>
      <c r="D59" s="32"/>
      <c r="E59" s="32"/>
      <c r="F59" s="32"/>
      <c r="G59" s="52"/>
      <c r="H59" s="52"/>
      <c r="I59" s="52"/>
      <c r="J59" s="53"/>
      <c r="S59" s="187"/>
      <c r="T59" s="187"/>
      <c r="U59" s="190"/>
      <c r="V59" s="187"/>
      <c r="W59" s="187"/>
      <c r="X59" s="187"/>
      <c r="Y59" s="187"/>
      <c r="Z59" s="187"/>
      <c r="AA59" s="187"/>
      <c r="AB59" s="187"/>
      <c r="AC59" s="187"/>
      <c r="AE59" s="187"/>
      <c r="AF59" s="187"/>
      <c r="AG59" s="187"/>
      <c r="AH59" s="187"/>
      <c r="AI59" s="187"/>
      <c r="AJ59" s="187"/>
      <c r="AK59" s="187"/>
      <c r="AL59" s="189"/>
      <c r="AM59" s="189"/>
    </row>
    <row r="60" spans="2:39" ht="13.8" thickBot="1">
      <c r="B60" s="152" t="s">
        <v>52</v>
      </c>
      <c r="C60" s="32"/>
      <c r="D60" s="32"/>
      <c r="E60" s="32"/>
      <c r="F60" s="32"/>
      <c r="G60" s="52"/>
      <c r="H60" s="151">
        <f>SUM(H57-H59)</f>
        <v>0</v>
      </c>
      <c r="I60" s="151">
        <f>SUM(I57-I59)</f>
        <v>0</v>
      </c>
      <c r="J60" s="151">
        <f>SUM(J57-J59)</f>
        <v>0</v>
      </c>
      <c r="K60" s="50"/>
      <c r="S60" s="187"/>
      <c r="T60" s="187"/>
      <c r="U60" s="187"/>
      <c r="V60" s="187"/>
      <c r="W60" s="187"/>
      <c r="X60" s="187"/>
      <c r="Y60" s="187"/>
      <c r="Z60" s="187"/>
      <c r="AA60" s="187"/>
      <c r="AB60" s="187"/>
      <c r="AC60" s="187"/>
      <c r="AE60" s="187"/>
      <c r="AF60" s="187"/>
      <c r="AG60" s="187"/>
      <c r="AH60" s="187"/>
      <c r="AI60" s="187"/>
      <c r="AJ60" s="187"/>
      <c r="AK60" s="187"/>
      <c r="AL60" s="187"/>
      <c r="AM60" s="187"/>
    </row>
    <row r="61" spans="2:39" ht="13.8" thickTop="1">
      <c r="B61" s="50"/>
      <c r="C61" s="54"/>
      <c r="D61" s="54"/>
      <c r="E61" s="54"/>
      <c r="F61" s="54"/>
      <c r="J61" s="55"/>
      <c r="K61" s="50"/>
      <c r="S61" s="187"/>
      <c r="T61" s="187"/>
      <c r="U61" s="187"/>
      <c r="V61" s="187"/>
      <c r="W61" s="187"/>
      <c r="X61" s="187"/>
      <c r="Y61" s="187"/>
      <c r="Z61" s="187"/>
      <c r="AA61" s="187"/>
      <c r="AB61" s="187"/>
      <c r="AC61" s="187"/>
      <c r="AE61" s="187"/>
      <c r="AF61" s="187"/>
      <c r="AG61" s="187"/>
      <c r="AH61" s="187"/>
      <c r="AI61" s="187"/>
      <c r="AJ61" s="187"/>
      <c r="AK61" s="187"/>
      <c r="AL61" s="187"/>
      <c r="AM61" s="187"/>
    </row>
    <row r="62" spans="2:39">
      <c r="B62" s="50"/>
      <c r="C62" s="54"/>
      <c r="D62" s="54"/>
      <c r="E62" s="54"/>
      <c r="F62" s="54"/>
      <c r="J62" s="55"/>
      <c r="K62" s="50"/>
      <c r="S62" s="187"/>
      <c r="T62" s="187"/>
      <c r="U62" s="191"/>
      <c r="V62" s="187"/>
      <c r="W62" s="187"/>
      <c r="X62" s="187"/>
      <c r="Y62" s="187"/>
      <c r="Z62" s="187"/>
      <c r="AA62" s="187"/>
      <c r="AB62" s="187"/>
      <c r="AC62" s="187"/>
      <c r="AE62" s="187"/>
      <c r="AF62" s="187"/>
      <c r="AG62" s="187"/>
      <c r="AH62" s="187"/>
      <c r="AI62" s="187"/>
      <c r="AJ62" s="187"/>
      <c r="AK62" s="187"/>
      <c r="AL62" s="187"/>
      <c r="AM62" s="187"/>
    </row>
    <row r="63" spans="2:39" ht="13.8" thickBot="1">
      <c r="B63" s="56"/>
      <c r="C63" s="57"/>
      <c r="D63" s="57"/>
      <c r="E63" s="57"/>
      <c r="F63" s="57"/>
      <c r="G63" s="57"/>
      <c r="H63" s="57"/>
      <c r="I63" s="57"/>
      <c r="J63" s="58"/>
      <c r="S63" s="187"/>
      <c r="T63" s="187"/>
      <c r="U63" s="187"/>
      <c r="V63" s="187"/>
      <c r="W63" s="187"/>
      <c r="X63" s="187"/>
      <c r="Y63" s="187"/>
      <c r="Z63" s="187"/>
      <c r="AA63" s="187"/>
      <c r="AB63" s="187"/>
      <c r="AC63" s="187"/>
      <c r="AE63" s="187"/>
      <c r="AF63" s="187"/>
      <c r="AG63" s="187"/>
      <c r="AH63" s="187"/>
      <c r="AI63" s="187"/>
      <c r="AJ63" s="187"/>
      <c r="AK63" s="187"/>
      <c r="AL63" s="187"/>
      <c r="AM63" s="187"/>
    </row>
    <row r="64" spans="2:39">
      <c r="S64" s="187"/>
      <c r="T64" s="187"/>
      <c r="U64" s="187"/>
      <c r="V64" s="187"/>
      <c r="W64" s="187"/>
      <c r="X64" s="187"/>
      <c r="Y64" s="187"/>
      <c r="Z64" s="187"/>
      <c r="AA64" s="187"/>
      <c r="AB64" s="187"/>
      <c r="AC64" s="187"/>
      <c r="AE64" s="187"/>
      <c r="AF64" s="187"/>
      <c r="AG64" s="187"/>
      <c r="AH64" s="187"/>
      <c r="AI64" s="187"/>
      <c r="AJ64" s="187"/>
      <c r="AK64" s="187"/>
      <c r="AL64" s="187"/>
      <c r="AM64" s="187"/>
    </row>
    <row r="65" spans="19:39">
      <c r="S65" s="187"/>
      <c r="T65" s="187"/>
      <c r="U65" s="187"/>
      <c r="V65" s="187"/>
      <c r="W65" s="187"/>
      <c r="X65" s="187"/>
      <c r="Y65" s="187"/>
      <c r="Z65" s="187"/>
      <c r="AA65" s="187"/>
      <c r="AB65" s="187"/>
      <c r="AC65" s="187"/>
      <c r="AE65" s="187"/>
      <c r="AF65" s="187"/>
      <c r="AG65" s="187"/>
      <c r="AH65" s="187"/>
      <c r="AI65" s="187"/>
      <c r="AJ65" s="187"/>
      <c r="AK65" s="187"/>
      <c r="AL65" s="187"/>
      <c r="AM65" s="187"/>
    </row>
    <row r="66" spans="19:39">
      <c r="S66" s="192"/>
      <c r="T66" s="192"/>
      <c r="U66" s="190"/>
      <c r="V66" s="192"/>
      <c r="W66" s="192"/>
      <c r="X66" s="192"/>
      <c r="Y66" s="192"/>
    </row>
    <row r="71" spans="19:39">
      <c r="W71" s="140"/>
      <c r="X71" s="140"/>
    </row>
    <row r="72" spans="19:39">
      <c r="W72" s="140"/>
      <c r="X72" s="140"/>
    </row>
    <row r="73" spans="19:39">
      <c r="W73" s="140"/>
      <c r="X73" s="140"/>
    </row>
    <row r="74" spans="19:39">
      <c r="W74" s="140"/>
      <c r="X74" s="140"/>
    </row>
    <row r="75" spans="19:39">
      <c r="W75" s="140"/>
      <c r="X75" s="140"/>
    </row>
    <row r="76" spans="19:39">
      <c r="W76" s="140"/>
      <c r="X76" s="140"/>
    </row>
    <row r="77" spans="19:39">
      <c r="W77" s="140"/>
      <c r="X77" s="140"/>
    </row>
    <row r="78" spans="19:39">
      <c r="W78" s="140"/>
      <c r="X78" s="140"/>
    </row>
    <row r="79" spans="19:39">
      <c r="W79" s="140"/>
      <c r="X79" s="140"/>
    </row>
    <row r="80" spans="19:39">
      <c r="W80" s="140"/>
      <c r="X80" s="140"/>
    </row>
    <row r="81" spans="23:24">
      <c r="W81" s="140"/>
      <c r="X81" s="140"/>
    </row>
    <row r="82" spans="23:24">
      <c r="W82" s="140"/>
      <c r="X82" s="140"/>
    </row>
  </sheetData>
  <sheetProtection algorithmName="SHA-512" hashValue="o25GhSw4j9CDtOGNH/utkXrCfdFLA/esnPRSSUQ+b9XQ0Fi3DEt4Fs5bsrQaDaqGPlMZhtY+Df0tkV5JhkNAzQ==" saltValue="SSka6u8jCnuEen724pupwA==" spinCount="100000" sheet="1" formatCells="0" formatColumns="0" formatRows="0" insertRows="0" deleteRows="0" autoFilter="0"/>
  <mergeCells count="15">
    <mergeCell ref="O2:P2"/>
    <mergeCell ref="F3:H3"/>
    <mergeCell ref="F4:H4"/>
    <mergeCell ref="F5:H5"/>
    <mergeCell ref="F6:H6"/>
    <mergeCell ref="G20:I20"/>
    <mergeCell ref="G29:I29"/>
    <mergeCell ref="AG11:AJ11"/>
    <mergeCell ref="F7:H7"/>
    <mergeCell ref="G38:I38"/>
    <mergeCell ref="B9:M9"/>
    <mergeCell ref="D18:J18"/>
    <mergeCell ref="D36:J36"/>
    <mergeCell ref="O6:O7"/>
    <mergeCell ref="O10:O11"/>
  </mergeCells>
  <phoneticPr fontId="36" type="noConversion"/>
  <conditionalFormatting sqref="U56:X56">
    <cfRule type="cellIs" dxfId="9" priority="9" stopIfTrue="1" operator="notEqual">
      <formula>0</formula>
    </cfRule>
    <cfRule type="cellIs" dxfId="8" priority="19" operator="notEqual">
      <formula>0</formula>
    </cfRule>
  </conditionalFormatting>
  <conditionalFormatting sqref="Z14:AA14 Z26:AA26 Z34:AA34 Z43:AA43 W58:X58 Z58:AM58 S62:T62">
    <cfRule type="cellIs" dxfId="7" priority="50" stopIfTrue="1" operator="notEqual">
      <formula>0</formula>
    </cfRule>
  </conditionalFormatting>
  <conditionalFormatting sqref="Z46:AA46 Z49:AA49">
    <cfRule type="cellIs" dxfId="6" priority="1" stopIfTrue="1" operator="notEqual">
      <formula>0</formula>
    </cfRule>
  </conditionalFormatting>
  <pageMargins left="0.1" right="0.2" top="0.88" bottom="0.5" header="0.35" footer="0.25"/>
  <pageSetup scale="55" orientation="landscape" cellComments="asDisplayed" r:id="rId1"/>
  <headerFooter>
    <oddHeader>&amp;L&amp;"Arial,Bold"&amp;12&amp;G&amp;R&amp;"Times New Roman,Bold"&amp;12 &amp;K870E002023 ACFR Information</oddHeader>
    <oddFooter>&amp;L&amp;"Times New Roman,Italic"&amp;9Page &amp;P of &amp;N
&amp;Z&amp;F &amp;A&amp;R&amp;"Times New Roman,Italic"&amp;9&amp;D &amp;T</oddFooter>
  </headerFooter>
  <colBreaks count="1" manualBreakCount="1">
    <brk id="18" max="66" man="1"/>
  </col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ADE0480D34774EBA5D3697FC66AFE2" ma:contentTypeVersion="6" ma:contentTypeDescription="Create a new document." ma:contentTypeScope="" ma:versionID="1fcaa4d85dcadc73f044dc916c7871dd">
  <xsd:schema xmlns:xsd="http://www.w3.org/2001/XMLSchema" xmlns:xs="http://www.w3.org/2001/XMLSchema" xmlns:p="http://schemas.microsoft.com/office/2006/metadata/properties" xmlns:ns2="007ad192-e014-4558-84ba-7fb8a68504d6" targetNamespace="http://schemas.microsoft.com/office/2006/metadata/properties" ma:root="true" ma:fieldsID="a7ea468fd579646665f1f35b2faffd9a" ns2:_="">
    <xsd:import namespace="007ad192-e014-4558-84ba-7fb8a68504d6"/>
    <xsd:element name="properties">
      <xsd:complexType>
        <xsd:sequence>
          <xsd:element name="documentManagement">
            <xsd:complexType>
              <xsd:all>
                <xsd:element ref="ns2:MediaServiceMetadata" minOccurs="0"/>
                <xsd:element ref="ns2:MediaServiceFastMetadata" minOccurs="0"/>
                <xsd:element ref="ns2:Ready2Publish"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7ad192-e014-4558-84ba-7fb8a68504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ady2Publish" ma:index="10" nillable="true" ma:displayName="Ready" ma:default="0" ma:format="Dropdown" ma:internalName="Ready2Publish">
      <xsd:simpleType>
        <xsd:restriction base="dms:Boolean"/>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ady2Publish xmlns="007ad192-e014-4558-84ba-7fb8a68504d6">true</Ready2Publish>
  </documentManagement>
</p:properties>
</file>

<file path=customXml/itemProps1.xml><?xml version="1.0" encoding="utf-8"?>
<ds:datastoreItem xmlns:ds="http://schemas.openxmlformats.org/officeDocument/2006/customXml" ds:itemID="{883613EB-24F3-413A-BF23-CED6455BAED6}">
  <ds:schemaRefs>
    <ds:schemaRef ds:uri="http://schemas.microsoft.com/sharepoint/v3/contenttype/forms"/>
  </ds:schemaRefs>
</ds:datastoreItem>
</file>

<file path=customXml/itemProps2.xml><?xml version="1.0" encoding="utf-8"?>
<ds:datastoreItem xmlns:ds="http://schemas.openxmlformats.org/officeDocument/2006/customXml" ds:itemID="{C5DA51C0-D7BC-4954-B084-8CE7C4568809}"/>
</file>

<file path=customXml/itemProps3.xml><?xml version="1.0" encoding="utf-8"?>
<ds:datastoreItem xmlns:ds="http://schemas.openxmlformats.org/officeDocument/2006/customXml" ds:itemID="{2331FD13-88C8-4572-B183-652CAB0543F2}">
  <ds:schemaRefs>
    <ds:schemaRef ds:uri="http://schemas.microsoft.com/office/2006/metadata/properties"/>
    <ds:schemaRef ds:uri="http://schemas.microsoft.com/office/infopath/2007/PartnerControls"/>
    <ds:schemaRef ds:uri="cf54edaa-59c1-413d-8688-8c813521b403"/>
    <ds:schemaRef ds:uri="021c1d16-4104-4e89-abfd-86694bb84a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26</vt:i4>
      </vt:variant>
    </vt:vector>
  </HeadingPairs>
  <TitlesOfParts>
    <vt:vector size="43" baseType="lpstr">
      <vt:lpstr>POV</vt:lpstr>
      <vt:lpstr>Checklist - For SAO Only</vt:lpstr>
      <vt:lpstr>Checklist</vt:lpstr>
      <vt:lpstr>Instructions</vt:lpstr>
      <vt:lpstr>SDP Bank List</vt:lpstr>
      <vt:lpstr>SDP Deposit Detail</vt:lpstr>
      <vt:lpstr>"A" Deposit Analysis - Short</vt:lpstr>
      <vt:lpstr>"A" Deposit Analysis - Long</vt:lpstr>
      <vt:lpstr>"B" Cash Recon</vt:lpstr>
      <vt:lpstr>Pivot FCC Cash Tab</vt:lpstr>
      <vt:lpstr>FCC Cash Tab</vt:lpstr>
      <vt:lpstr>FCC Collateral</vt:lpstr>
      <vt:lpstr>FCC Date &amp; NA</vt:lpstr>
      <vt:lpstr>Inquiry to send to bank</vt:lpstr>
      <vt:lpstr>Appendix</vt:lpstr>
      <vt:lpstr>Entity List for forms 6.30.23</vt:lpstr>
      <vt:lpstr>SDP Bank List - For SAO Only</vt:lpstr>
      <vt:lpstr>Entity1</vt:lpstr>
      <vt:lpstr>Entity2</vt:lpstr>
      <vt:lpstr>Entity3</vt:lpstr>
      <vt:lpstr>NA</vt:lpstr>
      <vt:lpstr>'"A" Deposit Analysis - Long'!Print_Area</vt:lpstr>
      <vt:lpstr>'"A" Deposit Analysis - Short'!Print_Area</vt:lpstr>
      <vt:lpstr>'"B" Cash Recon'!Print_Area</vt:lpstr>
      <vt:lpstr>Appendix!Print_Area</vt:lpstr>
      <vt:lpstr>Checklist!Print_Area</vt:lpstr>
      <vt:lpstr>'Checklist - For SAO Only'!Print_Area</vt:lpstr>
      <vt:lpstr>'Entity List for forms 6.30.23'!Print_Area</vt:lpstr>
      <vt:lpstr>'Inquiry to send to bank'!Print_Area</vt:lpstr>
      <vt:lpstr>Instructions!Print_Area</vt:lpstr>
      <vt:lpstr>'SDP Bank List'!Print_Area</vt:lpstr>
      <vt:lpstr>'SDP Deposit Detail'!Print_Area</vt:lpstr>
      <vt:lpstr>'"A" Deposit Analysis - Long'!Print_Titles</vt:lpstr>
      <vt:lpstr>Appendix!Print_Titles</vt:lpstr>
      <vt:lpstr>Checklist!Print_Titles</vt:lpstr>
      <vt:lpstr>'Checklist - For SAO Only'!Print_Titles</vt:lpstr>
      <vt:lpstr>'Entity List for forms 6.30.23'!Print_Titles</vt:lpstr>
      <vt:lpstr>Instructions!Print_Titles</vt:lpstr>
      <vt:lpstr>'SDP Bank List'!Print_Titles</vt:lpstr>
      <vt:lpstr>'SDP Deposit Detail'!Print_Titles</vt:lpstr>
      <vt:lpstr>'Checklist - For SAO Only'!violations</vt:lpstr>
      <vt:lpstr>violations</vt:lpstr>
      <vt:lpstr>YN</vt:lpstr>
    </vt:vector>
  </TitlesOfParts>
  <Company>State Accounting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saotest</dc:creator>
  <cp:lastModifiedBy>Matano, Bogdana</cp:lastModifiedBy>
  <cp:lastPrinted>2023-01-30T16:27:17Z</cp:lastPrinted>
  <dcterms:created xsi:type="dcterms:W3CDTF">2009-03-05T19:11:46Z</dcterms:created>
  <dcterms:modified xsi:type="dcterms:W3CDTF">2023-08-07T19:28:36Z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0x01010023ADE0480D34774EBA5D3697FC66AFE2</vt:lpwstr>
  </property>
  <property fmtid="{D5CDD505-2E9C-101B-9397-08002B2CF9AE}" pid="5" name="MediaServiceImageTags">
    <vt:lpwstr/>
  </property>
</Properties>
</file>